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mbeddings/oleObject_4_0.bin" ContentType="application/vnd.openxmlformats-officedocument.oleObject"/>
  <Override PartName="/xl/embeddings/oleObject_4_1.bin" ContentType="application/vnd.openxmlformats-officedocument.oleObject"/>
  <Override PartName="/xl/embeddings/oleObject_4_2.bin" ContentType="application/vnd.openxmlformats-officedocument.oleObject"/>
  <Override PartName="/xl/embeddings/oleObject_4_3.bin" ContentType="application/vnd.openxmlformats-officedocument.oleObject"/>
  <Override PartName="/xl/embeddings/oleObject_4_4.bin" ContentType="application/vnd.openxmlformats-officedocument.oleObject"/>
  <Override PartName="/xl/embeddings/oleObject_4_5.bin" ContentType="application/vnd.openxmlformats-officedocument.oleObject"/>
  <Override PartName="/xl/embeddings/oleObject_4_6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5235" windowWidth="17250" windowHeight="5550" tabRatio="915" activeTab="0"/>
  </bookViews>
  <sheets>
    <sheet name="úvod" sheetId="1" r:id="rId1"/>
    <sheet name="obsah" sheetId="2" r:id="rId2"/>
    <sheet name="Souhrn" sheetId="3" r:id="rId3"/>
    <sheet name="Zdroje" sheetId="4" r:id="rId4"/>
    <sheet name="Výdaje" sheetId="5" r:id="rId5"/>
    <sheet name="Závaz. ukaz." sheetId="6" r:id="rId6"/>
    <sheet name="Transfery" sheetId="7" r:id="rId7"/>
  </sheets>
  <externalReferences>
    <externalReference r:id="rId10"/>
    <externalReference r:id="rId11"/>
    <externalReference r:id="rId12"/>
  </externalReferences>
  <definedNames>
    <definedName name="_xlnm.Print_Titles" localSheetId="6">'Transfery'!$4:$4</definedName>
    <definedName name="_xlnm.Print_Area" localSheetId="1">'obsah'!$A$1:$H$15</definedName>
    <definedName name="_xlnm.Print_Area" localSheetId="2">'Souhrn'!$A$1:$J$46</definedName>
    <definedName name="_xlnm.Print_Area" localSheetId="6">'Transfery'!$A$1:$F$31</definedName>
    <definedName name="_xlnm.Print_Area" localSheetId="4">'Výdaje'!$A$1:$G$200</definedName>
    <definedName name="_xlnm.Print_Area" localSheetId="3">'Zdroje'!$A$1:$E$60</definedName>
  </definedNames>
  <calcPr fullCalcOnLoad="1"/>
</workbook>
</file>

<file path=xl/sharedStrings.xml><?xml version="1.0" encoding="utf-8"?>
<sst xmlns="http://schemas.openxmlformats.org/spreadsheetml/2006/main" count="976" uniqueCount="592">
  <si>
    <t>Střední školy a konzervatoře samostatně zřízené pro žáky se zdravotním postižením</t>
  </si>
  <si>
    <t>Základní škola Ledeč nad Sázavou, Habrecká 378</t>
  </si>
  <si>
    <t>Základní škola, Speciálně pedagogické centrum a Školní družina, U Trojice 2104, Havlíčkův Brod</t>
  </si>
  <si>
    <t>Základní škola Pelhřimov, Komenského 1326</t>
  </si>
  <si>
    <t>Základní škola Humpolec, Husova 391</t>
  </si>
  <si>
    <t>Základní škola Kamenice nad Lipou, Pelhřimovská 491</t>
  </si>
  <si>
    <t>Základní škola speciální a Praktická škola Černovice</t>
  </si>
  <si>
    <t>Základní škola Moravské Budějovice, Dobrovského 11</t>
  </si>
  <si>
    <t>Základní škola Bystřice nad Pernštejnem, Masarykovo náměstí 60</t>
  </si>
  <si>
    <t>Praktická škola a Speciálně pedagogické centrum Žďár nad Sázavou</t>
  </si>
  <si>
    <t>Základní škola při dětské psychiatrické léčebně Velká Bíteš</t>
  </si>
  <si>
    <t>Základní škola Nové Město na Moravě, Malá 154</t>
  </si>
  <si>
    <t>Základní škola a Praktická škola Chotěboř</t>
  </si>
  <si>
    <t>Gymnázium Havlíčkův Brod</t>
  </si>
  <si>
    <t>Gymnázium Chotěboř</t>
  </si>
  <si>
    <t>Gymnázium, Střední odborná škola a Vyšší odborná škola Ledeč nad Sázavou</t>
  </si>
  <si>
    <t>Gymnázium Jihlava</t>
  </si>
  <si>
    <t xml:space="preserve">Gymnázium Otokara Březiny a Střední odborná škola Telč </t>
  </si>
  <si>
    <t>Gymnázium dr. A. Hrdličky, Humpolec, Komenského 147</t>
  </si>
  <si>
    <t xml:space="preserve">Gymnázium a Střední odborná škola, Moravské Budějovice, Tyršova 365 </t>
  </si>
  <si>
    <t>Gymnázium Třebíč</t>
  </si>
  <si>
    <t>Gymnázium Vincence Makovského se sportovními třídami Nové Město na Moravě</t>
  </si>
  <si>
    <t>Gymnázium Velké Meziříčí</t>
  </si>
  <si>
    <t>Gymnázium Žďár nad Sázavou</t>
  </si>
  <si>
    <t>Vyšší odborná škola a Obchodní akademie Chotěboř</t>
  </si>
  <si>
    <t xml:space="preserve">Střední průmyslová škola stavební akademika Stanislava Bechyně, Havlíčkův Brod, Jihlavská 628 </t>
  </si>
  <si>
    <t>Střední zdravotnická škola a Vyšší odborná škola zdravotnická Havlíčkův Brod</t>
  </si>
  <si>
    <t>Obchodní akademie a Jazyková škola s právem státní jazykové zkoušky Jihlava</t>
  </si>
  <si>
    <t>Střední uměleckoprůmyslová škola Jihlava - Helenín, Hálkova 42</t>
  </si>
  <si>
    <t>Střední zdravotnická škola a Vyšší odborná škola zdravotnická Jihlava</t>
  </si>
  <si>
    <t xml:space="preserve">Obchodní akademie, Pelhřimov, Jirsíkova 875 </t>
  </si>
  <si>
    <t>Česká zemědělská akademie v Humpolci, střední škola</t>
  </si>
  <si>
    <t>Obchodní akademie Dr. Albína Bráfa a Jazyková škola s právem státní jazykové zkoušky Třebíč</t>
  </si>
  <si>
    <t>Střední škola stavební Třebíč</t>
  </si>
  <si>
    <t>Vyšší odborná škola a Střední škola veterinární, zemědělská a zdravotnická Třebíč</t>
  </si>
  <si>
    <t>Hotelová škola Světlá a Obchodní akademie Velké Meziříčí</t>
  </si>
  <si>
    <t xml:space="preserve">Vyšší odborná škola a Střední průmyslová škola, Žďár nad Sázavou, Studentská 1 </t>
  </si>
  <si>
    <t>Vyšší odborná škola a Střední odborná škola zemědělsko-technická Bystřice nad Pernštejnem</t>
  </si>
  <si>
    <t>Střední zdravotnická škola a Vyšší odborná škola zdravotnická Žďár nad Sázavou</t>
  </si>
  <si>
    <t xml:space="preserve">Střední odborné učiliště technické, Chotěboř, Žižkova 1501 </t>
  </si>
  <si>
    <t>Obchodní akademie a Hotelová škola Havlíčkův Brod</t>
  </si>
  <si>
    <t>Střední odborná škola a Střední odborné učiliště Třešť</t>
  </si>
  <si>
    <t>Střední škola obchodu a služeb Jihlava</t>
  </si>
  <si>
    <t>Střední škola stavební Jihlava</t>
  </si>
  <si>
    <t>Střední škola řemesel a služeb Moravské Budějovice</t>
  </si>
  <si>
    <t>Střední škola řemesel a služeb Velké Meziříčí</t>
  </si>
  <si>
    <t xml:space="preserve">Odborné učiliště a Praktická škola, Černovice, Mariánské náměstí 72 </t>
  </si>
  <si>
    <t>Školní statek, Humpolec, Dusilov 384</t>
  </si>
  <si>
    <t xml:space="preserve">Pedagogicko-psychologická poradna, Havlíčkův Brod, Nad Tratí 335 </t>
  </si>
  <si>
    <t xml:space="preserve">Pedagogicko-psychologická poradna Jihlava </t>
  </si>
  <si>
    <t>Pedagogicko-psychologická poradna Pelhřimov</t>
  </si>
  <si>
    <t xml:space="preserve">Pedagogicko-psychologická poradna Třebíč </t>
  </si>
  <si>
    <t>Pedagogicko-psychologická poradna Žďár nad Sázavou</t>
  </si>
  <si>
    <t>Plavecká škola Jihlava</t>
  </si>
  <si>
    <t>Plavecká škola, krytý bazén Hájek, Mládežnická 2, Třebíč</t>
  </si>
  <si>
    <t xml:space="preserve">Základní umělecká škola, Havlíčkův Brod, Smetanovo náměstí 31 </t>
  </si>
  <si>
    <t xml:space="preserve">Základní umělecká škola, Ledeč nad Sázavou, Na Mizerově 82 </t>
  </si>
  <si>
    <t>Střední škola řemesel Třebíč</t>
  </si>
  <si>
    <t>Hotelová škola Třebíč</t>
  </si>
  <si>
    <t>Střední průmyslová škola Třebíč</t>
  </si>
  <si>
    <t>Střední škola Pelhřimov</t>
  </si>
  <si>
    <t>Gymnázium Pacov</t>
  </si>
  <si>
    <t>Střední škola Kamenice nad Lipou</t>
  </si>
  <si>
    <t>Domov důchodců Humpolec</t>
  </si>
  <si>
    <t>Domov důchodců Onšov</t>
  </si>
  <si>
    <t>Oblastní galerie Vysočiny v Jihlavě</t>
  </si>
  <si>
    <t>Splátky půjčených prostředků od PO, příjmy z prodeje krát. a drob. dlouh. majetku, příjmy z fin. vypoř. min. let, ostatní nedaňové příjmy</t>
  </si>
  <si>
    <t>3639</t>
  </si>
  <si>
    <t>8  KAPITOLA SOCIÁLNÍ VĚCI</t>
  </si>
  <si>
    <t>5100</t>
  </si>
  <si>
    <t>Ostatní záležitosti sociálních věcí a politiky zaměstnanosti</t>
  </si>
  <si>
    <t>Domovy - sociální ústavy pro dospělé - zřizovatelská působnost kraje</t>
  </si>
  <si>
    <t>Domovy - soc.ústavy pro zdrav. postiž. mládež vč.diagnostických úst. - zřizovatelská působnost kraje</t>
  </si>
  <si>
    <t>OBSAH:</t>
  </si>
  <si>
    <t>A  SOUHRNNÉ ÚDAJE …………..……………………………</t>
  </si>
  <si>
    <t>B  ZDROJE ROZPOČTU …………...…………………………………</t>
  </si>
  <si>
    <t>C  VÝDAJE ROZPOČTU………………………………………….</t>
  </si>
  <si>
    <t>Žižkova 227/1,                                     591 31 Žďár nad Sázavou</t>
  </si>
  <si>
    <t xml:space="preserve">D     ZÁVAZNÉ UKAZATELE ROZPISU ROZPOČTU PRO </t>
  </si>
  <si>
    <t>PŘÍSPĚVKOVÉ ORGANIZACE</t>
  </si>
  <si>
    <t>Přís.na pr.</t>
  </si>
  <si>
    <t>Rozdíl</t>
  </si>
  <si>
    <t>Limit</t>
  </si>
  <si>
    <t>fin.plán</t>
  </si>
  <si>
    <t>v tis. Kč</t>
  </si>
  <si>
    <t>na platy</t>
  </si>
  <si>
    <t>Investiční transfery</t>
  </si>
  <si>
    <t>Ostatní</t>
  </si>
  <si>
    <t xml:space="preserve">Příspěvek </t>
  </si>
  <si>
    <t>pořízení</t>
  </si>
  <si>
    <t>technické</t>
  </si>
  <si>
    <t>neinvestiční</t>
  </si>
  <si>
    <t>Odvod z</t>
  </si>
  <si>
    <t>na provoz</t>
  </si>
  <si>
    <t>movitého</t>
  </si>
  <si>
    <t>zhodnocení</t>
  </si>
  <si>
    <t>transfery</t>
  </si>
  <si>
    <t>inv. fondu</t>
  </si>
  <si>
    <t>majetku</t>
  </si>
  <si>
    <t>nemov. maj.</t>
  </si>
  <si>
    <t>PO celkem kapitoly - Školství</t>
  </si>
  <si>
    <t>Základní škola a Mateřská škola při zdravotnických zařízeních kraje Vysočina</t>
  </si>
  <si>
    <t>celkem § 3114</t>
  </si>
  <si>
    <t>celkem § 3121</t>
  </si>
  <si>
    <t>celkem § 3122</t>
  </si>
  <si>
    <t>Akademie - Vyšší odborná škola, Gymnázium a Střední odborná škola uměleckoprůmyslová Světlá nad Sázavou</t>
  </si>
  <si>
    <t>celkem § 3123</t>
  </si>
  <si>
    <t>celkem § 3124</t>
  </si>
  <si>
    <t>y)</t>
  </si>
  <si>
    <t>celkem § 3125</t>
  </si>
  <si>
    <t>celkem § 3146</t>
  </si>
  <si>
    <t>celkem § 3147</t>
  </si>
  <si>
    <t>celkem § 3149</t>
  </si>
  <si>
    <t>celkem § 3231</t>
  </si>
  <si>
    <t>celkem § 3421</t>
  </si>
  <si>
    <t>celkem § 4322</t>
  </si>
  <si>
    <t>Kapitola</t>
  </si>
  <si>
    <t>Příspěvek</t>
  </si>
  <si>
    <t>PO celkem kapitoly - Kultura</t>
  </si>
  <si>
    <t>Horácké divadlo Jihlava, příspěvková organizace</t>
  </si>
  <si>
    <t>celkem § 3311</t>
  </si>
  <si>
    <t>Krajská knihovna Vysočiny</t>
  </si>
  <si>
    <t>celkem § 3314</t>
  </si>
  <si>
    <t>Horácká galerie v Novém Městě na Moravě</t>
  </si>
  <si>
    <t>Muzeum Vysočiny Havlíčkův Brod, přísp. org.</t>
  </si>
  <si>
    <t>Muzeum Vysočiny Jihlava, přísp. org.</t>
  </si>
  <si>
    <t>Muzeum Vysočiny Třebíč, přísp. org.</t>
  </si>
  <si>
    <t>Muzeum Vysočiny Pelhřimov, přísp. org.</t>
  </si>
  <si>
    <t>celkem § 3315</t>
  </si>
  <si>
    <t>Hrad Kámen, přísp. org.</t>
  </si>
  <si>
    <t>celkem § 3321</t>
  </si>
  <si>
    <t>nem. maj.</t>
  </si>
  <si>
    <t>PO celkem kapitoly - Zdravotnictví</t>
  </si>
  <si>
    <t>Nemocnice Havlíčkův Brod</t>
  </si>
  <si>
    <t>Nemocnice Jihlava</t>
  </si>
  <si>
    <t>Nemocnice Pelhřimov</t>
  </si>
  <si>
    <t>Nemocnice Třebíč</t>
  </si>
  <si>
    <t>Nemocnice Nové Město na Moravě</t>
  </si>
  <si>
    <t>celkem § 3522</t>
  </si>
  <si>
    <t>Dětský domov Kamenice nad Lipou</t>
  </si>
  <si>
    <t>celkem § 3529</t>
  </si>
  <si>
    <t>Zdravotnická záchranná služba kraje Vysočina</t>
  </si>
  <si>
    <t>celkem § 3533</t>
  </si>
  <si>
    <t>PO celkem kapitoly - Sociální věci</t>
  </si>
  <si>
    <t>Ústav sociální péče Zboží</t>
  </si>
  <si>
    <t>Ústav sociální péče Věž</t>
  </si>
  <si>
    <t>Ústav sociální péče Ledeč nad Sázavou</t>
  </si>
  <si>
    <t>Ústav sociální péče Jinošov</t>
  </si>
  <si>
    <t>Ústav sociální péče Nové Syrovice</t>
  </si>
  <si>
    <t>Ústav sociální péče Těchobuz</t>
  </si>
  <si>
    <t>Ústav  sociální péče Lidmaň</t>
  </si>
  <si>
    <t>Diagnostický ústav sociální péče Černovice</t>
  </si>
  <si>
    <t>Ústav sociální péče Křižanov</t>
  </si>
  <si>
    <t>Domov důchodců Ždírec</t>
  </si>
  <si>
    <t>Domov důchodců Proseč  u Pošné</t>
  </si>
  <si>
    <t>Domov pro seniory, Třebíč Koutkova- Kubešova</t>
  </si>
  <si>
    <t>Domov důchodců Velký Újezd</t>
  </si>
  <si>
    <t>Psychocentrum - manželská a rodinná poradna kraje Vysočina</t>
  </si>
  <si>
    <t>celkem § 4339</t>
  </si>
  <si>
    <t>PO celkem kapitoly - Doprava</t>
  </si>
  <si>
    <t>Krajská SÚS Vysočina</t>
  </si>
  <si>
    <t>celkem § 2212</t>
  </si>
  <si>
    <t>PO celkem kapitoly - Regionální rozvoj</t>
  </si>
  <si>
    <t>Vysočina Tourism</t>
  </si>
  <si>
    <t>celkem § 2143</t>
  </si>
  <si>
    <t>Rozdělení prostředků z příjmů za pronájem od zřizovaných nemocnic:</t>
  </si>
  <si>
    <t xml:space="preserve">9  KAPITOLA POŽÁRNÍ OCHRANA  A IZS </t>
  </si>
  <si>
    <t>1500</t>
  </si>
  <si>
    <t>Ostatní složky a činnosti integrovaného záchranného systému</t>
  </si>
  <si>
    <t>Požární ochrana - dobrovolná část</t>
  </si>
  <si>
    <t>Bezpečnost a veřejný pořádek</t>
  </si>
  <si>
    <t>Neinvestiční přijaté transfery ze státního rozpočtu v rámci souhrnného dotačního vztahu</t>
  </si>
  <si>
    <t>Neinvestiční přijaté transfery ze státních fondů</t>
  </si>
  <si>
    <t>Ostatní neinvestiční přijaté transfery ze státního rozpočtu</t>
  </si>
  <si>
    <t>Neinvestiční přijaté transfery z VPS státního rozpočtu</t>
  </si>
  <si>
    <t>Neinvestiční přijaté transfery od mezinárodních institucí</t>
  </si>
  <si>
    <t xml:space="preserve">Neinvestiční přijaté transfery z Národního fondu a od obcí </t>
  </si>
  <si>
    <t>Celkem třída 4, seskupení 41 - Neinvestiční přijaté transfery</t>
  </si>
  <si>
    <t>4 PŘIJATÉ TRANSFERY</t>
  </si>
  <si>
    <t>Požární ochrana - profesionální část</t>
  </si>
  <si>
    <t>VÝDAJE V KAPITOLE POŽÁRNÍ OCHRANA A INTEGROVANÝ ZÁCHRANNÝ SYSTÉM CELKEM</t>
  </si>
  <si>
    <t>3000 </t>
  </si>
  <si>
    <t>Speciální základní školy</t>
  </si>
  <si>
    <t>Gymnázia</t>
  </si>
  <si>
    <t>Střední odborné školy</t>
  </si>
  <si>
    <t>Střední odborná učiliště a učiliště</t>
  </si>
  <si>
    <t>Střediska prakt. vyučování a školní hospodářství</t>
  </si>
  <si>
    <t>Zařízení vých. poradenství a preventivní vých. péče</t>
  </si>
  <si>
    <t>Domovy mládeže</t>
  </si>
  <si>
    <t>Využití volného času dětí a mládeže</t>
  </si>
  <si>
    <t>Ústavy péče pro mládež</t>
  </si>
  <si>
    <t>Celkem příspěvek na provoz škol zřizovaných krajem</t>
  </si>
  <si>
    <t>3000</t>
  </si>
  <si>
    <t>Přímé výdaje ve školství</t>
  </si>
  <si>
    <t>Pořízení movitého investičního majetku</t>
  </si>
  <si>
    <t>Základní umělecké školy - systémová dotace na pořízení a opravy učebních pomůcek ZUŠ</t>
  </si>
  <si>
    <t>Zařízení výchovného poradenství a preventivně výchovné péče - systémová podpora  k vytváření souborů učebních a kompenzačních pomůcek</t>
  </si>
  <si>
    <t>Systémová podpora zvyšování kvality vzdělávání ve středních školách</t>
  </si>
  <si>
    <t>VÝDAJE V KAPITOLE ŠKOLSTVÍ CELKEM</t>
  </si>
  <si>
    <t xml:space="preserve">3 KAPITOLA KULTURA </t>
  </si>
  <si>
    <t>Filmová tvorba, distribuce, kina a shromažďování audiovizuálních archiválií</t>
  </si>
  <si>
    <t>Činnosti knihovnické</t>
  </si>
  <si>
    <t>4000</t>
  </si>
  <si>
    <t>Činnost muzeí a galerií</t>
  </si>
  <si>
    <t>Výstavní činnosti v kultuře</t>
  </si>
  <si>
    <t>Ostatní záležitosti kultury</t>
  </si>
  <si>
    <t>Zachování a obnova kulturních památek - UNESCO</t>
  </si>
  <si>
    <t>Zachování a obnova kulturních památek - odborné podklady</t>
  </si>
  <si>
    <t>Dotace vlastníkům kult. památek</t>
  </si>
  <si>
    <t>Činnosti památkových ústavů, hradů a zámků</t>
  </si>
  <si>
    <t>VÝDAJE V KAPITOLE KULTURA CELKEM</t>
  </si>
  <si>
    <t>1000</t>
  </si>
  <si>
    <t>Silnice - příspěvky na provoz KSÚSV</t>
  </si>
  <si>
    <t>Bezpečnost silničního provozu</t>
  </si>
  <si>
    <t>Bezpečnost silničního provozu- dětská dopravní hřiště</t>
  </si>
  <si>
    <t>Provoz veřejné železniční dopravy</t>
  </si>
  <si>
    <t>Provoz veřejné silniční dopravy</t>
  </si>
  <si>
    <t>22xx</t>
  </si>
  <si>
    <t xml:space="preserve">Úhrada ztrát z poskytování slevy žákovského jízdného </t>
  </si>
  <si>
    <t>Obecné příjmy a výdaje z finančních operací - platba úroků z úvěru</t>
  </si>
  <si>
    <t>8000</t>
  </si>
  <si>
    <t>Silnice,  Investice v dopravě</t>
  </si>
  <si>
    <t>VÝDAJE V KAPITOLE DOPRAVA CELKEM</t>
  </si>
  <si>
    <t xml:space="preserve">13  KAPITOLA NEMOVITÝ MAJETEK </t>
  </si>
  <si>
    <t>Výdaje spojené s majetkem kraje</t>
  </si>
  <si>
    <t>8001</t>
  </si>
  <si>
    <t>Technická zhodnocení a vyjmenované opravy ve školství</t>
  </si>
  <si>
    <t>8002</t>
  </si>
  <si>
    <t>Technická zhodnocení a vyjmenované opravy v sociálních   organizacích</t>
  </si>
  <si>
    <t>8003</t>
  </si>
  <si>
    <t>Technická zhodnocení a vyjmenované opravy v kulturních organizacích</t>
  </si>
  <si>
    <t>Technická zhodnocení a vyjmenované opravy ve zdravotnických organizacích</t>
  </si>
  <si>
    <t>Investice v kultuře</t>
  </si>
  <si>
    <t>8005</t>
  </si>
  <si>
    <t>Investice ve školství</t>
  </si>
  <si>
    <t>Investice v sociálních věcech</t>
  </si>
  <si>
    <t>Investice ve zdravotnictví</t>
  </si>
  <si>
    <t>VÝDAJE V KAPITOLE NEMOVITÝ MAJETEK CELKEM</t>
  </si>
  <si>
    <t>5  KAPITOLA ŽIVOTNÍ PROSTŘEDÍ</t>
  </si>
  <si>
    <t>6000</t>
  </si>
  <si>
    <t>Ostatní činnosti k ochraně ovzduší</t>
  </si>
  <si>
    <t>Ostatní nakládání s odpady</t>
  </si>
  <si>
    <t>Ostatní ekologické záležitosti a programy</t>
  </si>
  <si>
    <t>Ekologická výchova a osvěta</t>
  </si>
  <si>
    <t>Chráněné části přírody</t>
  </si>
  <si>
    <t>Ochrana druhů a stanovišť</t>
  </si>
  <si>
    <t>VÝDAJE V KAPITOLE ŽIV. PROSTŘ. CELKEM</t>
  </si>
  <si>
    <t>6  KAPITOLA ÚZEMNÍ PLÁNOVÁNÍ</t>
  </si>
  <si>
    <t>7000</t>
  </si>
  <si>
    <t>Územní plánování</t>
  </si>
  <si>
    <t>VÝDAJE V KAPITOLE ÚZEMNÍ PLÁN. CELKEM</t>
  </si>
  <si>
    <t>1900</t>
  </si>
  <si>
    <t>VÝDAJE V KAPITOLE KRAJSKÝ ÚŘAD CELKEM</t>
  </si>
  <si>
    <t>1  KAPITOLA ZEMĚDĚLSTVÍ</t>
  </si>
  <si>
    <t>2000</t>
  </si>
  <si>
    <t xml:space="preserve">Ostatní záležitosti vodního hospodářství </t>
  </si>
  <si>
    <t>Ostatní záležitosti lesního hospodářství</t>
  </si>
  <si>
    <t xml:space="preserve">Ostatní zemědělská a potravin. činnost a rozvoj </t>
  </si>
  <si>
    <t>103x</t>
  </si>
  <si>
    <t>Odvádění a čistění odpadních vod a nakládání s kaly</t>
  </si>
  <si>
    <t xml:space="preserve">VÝDAJE V KAPITOLE ZEMĚDĚLSTVÍ CELKEM </t>
  </si>
  <si>
    <t>Základní škola Třebíč, Cyrilometodějská 22</t>
  </si>
  <si>
    <t>IČ</t>
  </si>
  <si>
    <t>Název organizace</t>
  </si>
  <si>
    <t>Adresa organizace</t>
  </si>
  <si>
    <t>Účel</t>
  </si>
  <si>
    <t>Účelová dotace v tis. Kč</t>
  </si>
  <si>
    <t>00286010</t>
  </si>
  <si>
    <t>Statutární město Jihlava</t>
  </si>
  <si>
    <t>00290629</t>
  </si>
  <si>
    <t>Město Třebíč</t>
  </si>
  <si>
    <t xml:space="preserve">Karlovo nám. 55, 674 01 Třebíč </t>
  </si>
  <si>
    <t>00295841</t>
  </si>
  <si>
    <t>Město Žďár nad Sázavou</t>
  </si>
  <si>
    <t>00286435</t>
  </si>
  <si>
    <t>Město Polná</t>
  </si>
  <si>
    <t>Husovo náměstí 39, 588 13 Polná</t>
  </si>
  <si>
    <t>00286745</t>
  </si>
  <si>
    <t>Město Telč</t>
  </si>
  <si>
    <t>náměstí Zachariáše z Hradce 1/10,          588 56 Telč</t>
  </si>
  <si>
    <t>70933146</t>
  </si>
  <si>
    <t>Asociace krajů České republiky</t>
  </si>
  <si>
    <t>Zborovská 11, 150 21 Praha 5 - Malá Strana</t>
  </si>
  <si>
    <t>Hasičský záchranný sbor kraje Vysočina</t>
  </si>
  <si>
    <t>Ke Skalce 32, 586 04 Jihlava</t>
  </si>
  <si>
    <t>Cestovní ruch</t>
  </si>
  <si>
    <t>Mezinárodní spolupráce</t>
  </si>
  <si>
    <t xml:space="preserve">Prostředky na zajištění spolupráce kraje Vysočina s partnerskými zahraničními regiony </t>
  </si>
  <si>
    <t>Ostatní činnosti - Ostatní záležitosti vzdělávání</t>
  </si>
  <si>
    <t>12  KAPITOLA REGIONÁLNÍ ROZVOJ</t>
  </si>
  <si>
    <t>9000</t>
  </si>
  <si>
    <t>Ostatní záležitosti zahraničního obchodu</t>
  </si>
  <si>
    <t>Záležitosti průmyslu, stavebnictví, obchodu a služeb j.n.</t>
  </si>
  <si>
    <t>Ostatní záležitosti bydlení, komunálních služeb a územního rozvoje</t>
  </si>
  <si>
    <t>Územní rozvoj - Program obnovy venkova</t>
  </si>
  <si>
    <t xml:space="preserve"> </t>
  </si>
  <si>
    <t>Ostatní záležitosti vzdělávání</t>
  </si>
  <si>
    <t>VÝDAJE V KAPITOLE REG. ROZVOJ CELKEM</t>
  </si>
  <si>
    <t>10  KAPITOLA ZASTUPITELSTVO KRAJE</t>
  </si>
  <si>
    <t>1800</t>
  </si>
  <si>
    <t>Zastupitelstva krajů</t>
  </si>
  <si>
    <t>Nákup symbolů kraje pro potřeby prezentace kraje pro obce a ostatní subjekty</t>
  </si>
  <si>
    <t>3xxx</t>
  </si>
  <si>
    <t>Kulturní, společenské a sportovní akce podporované krajem</t>
  </si>
  <si>
    <t>xxx</t>
  </si>
  <si>
    <t>Převody vlastním fondům v rozpočtech územní úrovně</t>
  </si>
  <si>
    <t>1400</t>
  </si>
  <si>
    <t>Činnost místní správy - přezk. hospodaření</t>
  </si>
  <si>
    <t>VÝDAJE V KAPITOLE ZASTUPITELSTVO KRAJE</t>
  </si>
  <si>
    <t>x)</t>
  </si>
  <si>
    <t xml:space="preserve">Městská knihovna Jihlava </t>
  </si>
  <si>
    <t>Zajištění výkonu regionálních funkcí knihoven - Knihovna M. J. Sychry Žďár nad Sázavou prostřednictvím města Žďár n. S.</t>
  </si>
  <si>
    <t>00090719</t>
  </si>
  <si>
    <t>Kulturní zářízení města Pelhřimova</t>
  </si>
  <si>
    <t>00374580</t>
  </si>
  <si>
    <t>Třída Legií 1115, 393 01 Pelhřimov</t>
  </si>
  <si>
    <t>Hluboká 1/109, 586 01 Jihlava</t>
  </si>
  <si>
    <t>Městská knihovna v Třebíči</t>
  </si>
  <si>
    <t>Hasskova 102/2, 674 01 Třebíč</t>
  </si>
  <si>
    <t>00091740</t>
  </si>
  <si>
    <t>Knihovna Matěje Josefa Sychry, Žďár nad Sázavou</t>
  </si>
  <si>
    <t>00093050</t>
  </si>
  <si>
    <t>Havlíčkovo náměstí 5, 591 38 Žďár nad Sázavou</t>
  </si>
  <si>
    <t>Masarykovo náměstí 1,                        586 28 Jihlava</t>
  </si>
  <si>
    <t>00268321</t>
  </si>
  <si>
    <t>Město Světlá nad Sázavou</t>
  </si>
  <si>
    <t>Nám. Trčků z Lípy 18,  582 91 Světlá nad Sázavou</t>
  </si>
  <si>
    <t>Ostatní sociální péče a pomoc rodině a manželství - zřizovatelská působnost kraje</t>
  </si>
  <si>
    <t>Ostatní sociální péče a pomoc rodině a manželství</t>
  </si>
  <si>
    <t>Ostatní výdaje na sociální služby</t>
  </si>
  <si>
    <t>VÝDAJE V KAPITOLE SOCIÁLNÍ VĚCI CELKEM</t>
  </si>
  <si>
    <t>14  KAPITOLA INFORMATIKA</t>
  </si>
  <si>
    <t>1600</t>
  </si>
  <si>
    <t>Územní rozvoj</t>
  </si>
  <si>
    <t>Činnost regionální správy</t>
  </si>
  <si>
    <t>VÝDAJE V KAPITOLE INFORMATIKA CELKEM</t>
  </si>
  <si>
    <t>4 KAPITOLA ZDRAVOTNICTVÍ</t>
  </si>
  <si>
    <t>5000</t>
  </si>
  <si>
    <t>Ostat. zdravotnická zařízení a služby pro zdravotnictví</t>
  </si>
  <si>
    <t>Ostatní správa ve zdravotnictví j.n.</t>
  </si>
  <si>
    <t>Činnosti ve zdravotnictví</t>
  </si>
  <si>
    <t>Ostatní speciální zdravotnická péče</t>
  </si>
  <si>
    <t>Další vzdělávání pracovníků ve zdravotnictví</t>
  </si>
  <si>
    <t>Organizace ve zdravotnictví</t>
  </si>
  <si>
    <t>35xx</t>
  </si>
  <si>
    <t>Ostatní nemocnice, ZZS</t>
  </si>
  <si>
    <t>Ostatní nemocnice</t>
  </si>
  <si>
    <t>VÝDAJE V KAPITOLE ZDRAVOTNICTVÍ CELKEM</t>
  </si>
  <si>
    <t>11  KAPITOLA KRAJSKÝ ÚŘAD</t>
  </si>
  <si>
    <t>Ostatní příjmy z vlastní činnosti - příjmy z věcných břemen</t>
  </si>
  <si>
    <t>Příjmy z úroků a realizace finančního majetku</t>
  </si>
  <si>
    <t>Platby za odebrané množství podzemní vody</t>
  </si>
  <si>
    <t>Příjmy z prodeje ostat. hmot. dlouhodob. majetku</t>
  </si>
  <si>
    <t xml:space="preserve">Základní umělecká škola Kamenice nad Lipou, Pelhřimovská 127 </t>
  </si>
  <si>
    <t>Základní umělecká škola Pacov, Španovského 319</t>
  </si>
  <si>
    <t xml:space="preserve">Základní umělecká škola, Bystřice nad Pernštejnem, Zahradní 622  </t>
  </si>
  <si>
    <t xml:space="preserve">Základní umělecká škola Františka Drdly, Žďár nad Sázavou, Doležalovo náměstí 4 </t>
  </si>
  <si>
    <t xml:space="preserve">Dům dětí a mládeže u Aleje, Havlíčkův Brod, Masarykova 2190 </t>
  </si>
  <si>
    <t xml:space="preserve">Junior - dům dětí a mládeže, středisko volného času, Chotěboř, Tyršova 793 </t>
  </si>
  <si>
    <t xml:space="preserve">Centrum - Dům dětí a mládeže, Ledeč nad Sázavou, Husovo náměstí 242 </t>
  </si>
  <si>
    <t>Dům dětí a mládeže Jihlava</t>
  </si>
  <si>
    <t>Dům dětí a mládeže Hrádek Třebíč</t>
  </si>
  <si>
    <t xml:space="preserve">Dům dětí a mládeže, Bystřice nad Pernštejnem, Masarykovo náměstí 68 </t>
  </si>
  <si>
    <t xml:space="preserve">Dům dětí a mládeže, Žďár nad Sázavou, Dolní 3 </t>
  </si>
  <si>
    <t xml:space="preserve">Dětský domov, Nová Ves u Chotěboře 1 </t>
  </si>
  <si>
    <t xml:space="preserve">Dětský domov, Telč, Štěpnická 111 </t>
  </si>
  <si>
    <t xml:space="preserve">Dětský domov, Humpolec, Libická 928 </t>
  </si>
  <si>
    <t xml:space="preserve">Dětský domov, Senožaty 199 </t>
  </si>
  <si>
    <t xml:space="preserve">Dětský domov, Budkov 1 </t>
  </si>
  <si>
    <t xml:space="preserve">Dětský domov, Hrotovice, Sokolská 362 </t>
  </si>
  <si>
    <t xml:space="preserve">Dětský domov, Jemnice, Třešňová 748 </t>
  </si>
  <si>
    <t xml:space="preserve">Dětský domov, Náměšť nad Oslavou, Krátká 284 </t>
  </si>
  <si>
    <t xml:space="preserve">Dětský domov, Rovečné 40 </t>
  </si>
  <si>
    <t>Organizace</t>
  </si>
  <si>
    <t>Střední škola technická Jihlava</t>
  </si>
  <si>
    <t>Střední průmyslová škola Jihlava</t>
  </si>
  <si>
    <t>Střední škola automobilní Jihlava</t>
  </si>
  <si>
    <t>Domov mládeže a Školní jídelna Jihlava</t>
  </si>
  <si>
    <t>Gymnázium Pelhřimov</t>
  </si>
  <si>
    <t>Střední škola technická Žďár nad Sázavou</t>
  </si>
  <si>
    <t>Střední odborná škola Nové Město na Moravě</t>
  </si>
  <si>
    <t>Gymnázium Bystřice nad Pernštejnem</t>
  </si>
  <si>
    <t>C  VÝDAJE  ROZPOČTU</t>
  </si>
  <si>
    <t>Základní škola a Praktická škola Velké Meziříčí</t>
  </si>
  <si>
    <t>Dětské centrum Jihlava</t>
  </si>
  <si>
    <t>Daň z příjmů práv. osob za kraje</t>
  </si>
  <si>
    <t>B  ZDROJE ROZPOČTU</t>
  </si>
  <si>
    <t>5 FINANCOVÁNÍ (+)</t>
  </si>
  <si>
    <t>15  KAPITOLA REZERVA A ROZVOJ KRAJE</t>
  </si>
  <si>
    <t>VÝDAJE V KAPITOLE REZERVA A ROZV. CELKEM</t>
  </si>
  <si>
    <t>1  DAŇOVÉ PŘÍJMY</t>
  </si>
  <si>
    <t>0000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</si>
  <si>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</si>
  <si>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</si>
  <si>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 (podle zvláštní sazby daně)</t>
  </si>
  <si>
    <t>Daň z příjmů právnických osob</t>
  </si>
  <si>
    <t>Daň z přidané hodnoty</t>
  </si>
  <si>
    <t xml:space="preserve">celkem </t>
  </si>
  <si>
    <t>Správní poplatky</t>
  </si>
  <si>
    <t>Celkem třída 1 - Daňové příjmy</t>
  </si>
  <si>
    <t>2 NEDAŇOVÉ PŘÍJMY</t>
  </si>
  <si>
    <t>Příjmy z poskytování služeb a výrobků</t>
  </si>
  <si>
    <t>6310</t>
  </si>
  <si>
    <t>214x</t>
  </si>
  <si>
    <t>Odvody příspěvkových organizací</t>
  </si>
  <si>
    <t xml:space="preserve">3522  </t>
  </si>
  <si>
    <t>Příjmy z pronájmu ost. nemovitostí a jejich částí</t>
  </si>
  <si>
    <t>3522</t>
  </si>
  <si>
    <t>Příjmy z pronájmu movitých věcí</t>
  </si>
  <si>
    <t>3636</t>
  </si>
  <si>
    <t>Přijaté nekapitálové příspěvky a náhrady</t>
  </si>
  <si>
    <t>2342</t>
  </si>
  <si>
    <t>Celkem třída 2 - Nedaňové příjmy</t>
  </si>
  <si>
    <t>3  KAPITÁLOVÉ PŘÍJMY</t>
  </si>
  <si>
    <t>6172</t>
  </si>
  <si>
    <t>Příjmy z prodeje pozemků</t>
  </si>
  <si>
    <t xml:space="preserve">Příjmy z prodeje ostatních nemovitostí a jejich částí </t>
  </si>
  <si>
    <t>Celkem třída 3 - Kapitálové příjmy</t>
  </si>
  <si>
    <t>PŘÍJMY CELKEM</t>
  </si>
  <si>
    <t>1700</t>
  </si>
  <si>
    <t>Položka</t>
  </si>
  <si>
    <t>Orj</t>
  </si>
  <si>
    <t>Paragraf</t>
  </si>
  <si>
    <t>Název</t>
  </si>
  <si>
    <t>xxxx</t>
  </si>
  <si>
    <t>*****</t>
  </si>
  <si>
    <t>ZDROJE CELKEM</t>
  </si>
  <si>
    <t>Běžné výdaje</t>
  </si>
  <si>
    <t>Výdaje celkem</t>
  </si>
  <si>
    <t>Ostatní výdaje</t>
  </si>
  <si>
    <t>Kapit. výdaje</t>
  </si>
  <si>
    <t>2  KAPITOLA ŠKOLSTVÍ</t>
  </si>
  <si>
    <t>Silnice - investiční dotace pro KSÚSV</t>
  </si>
  <si>
    <t>Splátky jistiny úvěru od EIB - FINANCOVÁNÍ (-)</t>
  </si>
  <si>
    <t>Lesní hospodářství - příspěvky na hospodaření v lesích</t>
  </si>
  <si>
    <t>7 KAPITOLA DOPRAVA</t>
  </si>
  <si>
    <t>Kultura - příprava oslav výročí G. Mahlera</t>
  </si>
  <si>
    <t xml:space="preserve">Divadelní činnost </t>
  </si>
  <si>
    <t>Silnice - analýzy, koncepce, akční plány a ostatní výdaje</t>
  </si>
  <si>
    <t>Běžné příjmy</t>
  </si>
  <si>
    <t>Kapitálové příjmy</t>
  </si>
  <si>
    <t>BĚŽNÉ / KAPITÁLOVÉ PŘÍJMY CELKEM</t>
  </si>
  <si>
    <t>75082241</t>
  </si>
  <si>
    <t>Regionální rada regionu soudržnosti Jihovýchod</t>
  </si>
  <si>
    <t xml:space="preserve">Kounicova 13, 602 00 Brno </t>
  </si>
  <si>
    <t>71225978</t>
  </si>
  <si>
    <t>Agentura pro evropské projekty  &amp; management (EPMA)</t>
  </si>
  <si>
    <t>Dobratická 524, 199 00 Praha 18 - Letňany</t>
  </si>
  <si>
    <t>D  ZÁVAZNÉ UKAZATELE PŘÍSP. ORGANIZACÍ……………</t>
  </si>
  <si>
    <t>E  SEZNAM DOTACÍ………………………………………………..</t>
  </si>
  <si>
    <t>Rozpočet kraje Vysočina na rok 2009</t>
  </si>
  <si>
    <t>Návrh rozpočtu 2009</t>
  </si>
  <si>
    <t>Návrh 2009</t>
  </si>
  <si>
    <t>16  KAPITOLA EVROPSKÉ PROJEKTY</t>
  </si>
  <si>
    <t>VÝDAJE V KAPITOLE EVROPSKÉ PROJEKTY CELKEM</t>
  </si>
  <si>
    <t>FINANCOVÁNÍ (+) (převod prostředků z FSR na spolufin. evropských projektů)</t>
  </si>
  <si>
    <t>Ostatní výdaje v roce 2007</t>
  </si>
  <si>
    <t xml:space="preserve">A  SOUHRNNÉ ÚDAJE </t>
  </si>
  <si>
    <t>RS 2008</t>
  </si>
  <si>
    <t>Index 09/08</t>
  </si>
  <si>
    <t>z toho</t>
  </si>
  <si>
    <t>daňové příjmy</t>
  </si>
  <si>
    <t>nedaňové příjmy</t>
  </si>
  <si>
    <t>neinvest. přijaté transfery</t>
  </si>
  <si>
    <t xml:space="preserve">souhrnný dotační vztah </t>
  </si>
  <si>
    <t>kapitálové příjmy</t>
  </si>
  <si>
    <t>invest. přijaté transfery</t>
  </si>
  <si>
    <t>ZDROJE CELKEM (tis.Kč)</t>
  </si>
  <si>
    <t>z toho kapitola</t>
  </si>
  <si>
    <t>Zemědělství</t>
  </si>
  <si>
    <t>Školství, mládeže a sportu</t>
  </si>
  <si>
    <t>Kultura</t>
  </si>
  <si>
    <t>Zdravotnictví</t>
  </si>
  <si>
    <t>Životní prostředí</t>
  </si>
  <si>
    <t>Doprava</t>
  </si>
  <si>
    <t>Sociální věci</t>
  </si>
  <si>
    <t>Požární ochrana a IZS</t>
  </si>
  <si>
    <t>Zastupitelstvo kraje</t>
  </si>
  <si>
    <t>Krajský úřad</t>
  </si>
  <si>
    <t>Regionální rozvoj</t>
  </si>
  <si>
    <t>Nemovitý majetek</t>
  </si>
  <si>
    <t>Informatika</t>
  </si>
  <si>
    <t>Rezerva a rozvoj kraje</t>
  </si>
  <si>
    <t>Péče o lidské zdroje a majetek kraje</t>
  </si>
  <si>
    <t>Strategické a koncepční materiály</t>
  </si>
  <si>
    <t>Převod do FSR</t>
  </si>
  <si>
    <t>Evropské projekty</t>
  </si>
  <si>
    <r>
      <t xml:space="preserve">PŘÍJMY CELKEM </t>
    </r>
    <r>
      <rPr>
        <sz val="12"/>
        <rFont val="Arial CE"/>
        <family val="2"/>
      </rPr>
      <t>(tis. Kč)</t>
    </r>
  </si>
  <si>
    <r>
      <t xml:space="preserve">VÝDAJE  </t>
    </r>
    <r>
      <rPr>
        <sz val="12"/>
        <rFont val="Arial CE"/>
        <family val="2"/>
      </rPr>
      <t>(tis. Kč) včetně                   financování (-)</t>
    </r>
  </si>
  <si>
    <r>
      <t xml:space="preserve">VÝDAJE CELKEM </t>
    </r>
    <r>
      <rPr>
        <sz val="12"/>
        <rFont val="Arial CE"/>
        <family val="2"/>
      </rPr>
      <t>(tis. Kč)</t>
    </r>
  </si>
  <si>
    <r>
      <t xml:space="preserve">SALDO ZDROJŮ A VÝDAJŮ </t>
    </r>
    <r>
      <rPr>
        <sz val="12"/>
        <rFont val="Arial CE"/>
        <family val="2"/>
      </rPr>
      <t>(tis. Kč)</t>
    </r>
  </si>
  <si>
    <t>Ostatní tělovýchovná činnost</t>
  </si>
  <si>
    <t>Dary a dotace obcím z daňových příjmů kraje</t>
  </si>
  <si>
    <t>Ostatní záležitosti kultury, církví a sdělovacích prostředků</t>
  </si>
  <si>
    <t>Činnosti registrovaných církví a náboženských společností</t>
  </si>
  <si>
    <t>Domovy - domovy pro seniory - zřizovatelská působnost kraje</t>
  </si>
  <si>
    <t>Domovy - výdaje na pořízení movitých věcí v sociální oblasti případně dalších věcných nákladů</t>
  </si>
  <si>
    <t>Domovy - výdaje na pořízení movitých věcí v sociální oblasti</t>
  </si>
  <si>
    <t>Ostatní záležitosti bezpečnosti, veřejného pořádku</t>
  </si>
  <si>
    <t>Zastupitelstva krajů - členský příspěvek</t>
  </si>
  <si>
    <t xml:space="preserve"> 6171, 3636</t>
  </si>
  <si>
    <t>Vnitřní obchod a cestovní ruch</t>
  </si>
  <si>
    <t>Vysočina Education, školské zařízení pro DVPP a středisko služeb školám, příspěvková organizace</t>
  </si>
  <si>
    <t>celkem § 3299</t>
  </si>
  <si>
    <t>x) - Ostatní neinvestiční transfery - dotace na akci Zlatá podkova 2009 - OSH</t>
  </si>
  <si>
    <t>y) - Ostatní neinvestiční transfery - dotace na akci Miss Vysočina (50 tis. Kč) - OSH</t>
  </si>
  <si>
    <t xml:space="preserve">                                                            - dotace na akci Stipendium Vysočiny a Talent Vysočiny (90 tis. Kč) - OŠMS</t>
  </si>
  <si>
    <t>Galerie výtvarného umění v Havlíčkově Brodě</t>
  </si>
  <si>
    <t>Domov důchodců Havlíčkův Brod</t>
  </si>
  <si>
    <t>Domov důchodců Proseč-Obořiště</t>
  </si>
  <si>
    <t>Domov důchodců Mitrov</t>
  </si>
  <si>
    <t>Domov důchodců Velké Meziříčí</t>
  </si>
  <si>
    <t>Domov důchodců Třebíč - Manž. Curierových</t>
  </si>
  <si>
    <t>Domov důchodců Náměšť nad Oslavou</t>
  </si>
  <si>
    <t>Rozdělení těchto částek na příspěvek na provoz a dotaci na investice bude provedeno při tvorbě a schvalování finančních plánů nemocnic v roce 2009.</t>
  </si>
  <si>
    <r>
      <t xml:space="preserve">Poznámka: </t>
    </r>
    <r>
      <rPr>
        <sz val="9"/>
        <rFont val="Arial CE"/>
        <family val="2"/>
      </rPr>
      <t>Investiční dotace budou uvolňovány podle skutečnosti dle předložených faktur, maximálně však do výše schváleného závazného ukazatele.</t>
    </r>
  </si>
  <si>
    <t xml:space="preserve">E   SEZNAM TRANSFERŮ POSKYTOVANÝCH OBCÍM A JINÝM SUBJEKTŮM Z ROZPOČTU   </t>
  </si>
  <si>
    <t>KRAJE V ROCE 2009</t>
  </si>
  <si>
    <t>Zajištění výkonu regionálních funkcí knihoven - Městská knihovna Jihlava prostřednictvím statutárního města Jihlava.</t>
  </si>
  <si>
    <t>Zajištění výkonu regionálních funkcí knihoven - Kulturní zařízení města Pelhřimova - Městská knihovna prostřednictvím města Pelhřimov.</t>
  </si>
  <si>
    <t>Zajištění výkonu regionálních funkcí knihoven - Městská knihovna Třebíč prostřednictvím městat Třebíč.</t>
  </si>
  <si>
    <t>Na zajištění správy sbírek v Muzeu Polná.</t>
  </si>
  <si>
    <t>Na systémovou a trvalou podporu měst s památkami zařazenými na seznamu kulturního dědictví UNESCO.</t>
  </si>
  <si>
    <t>Členský příspěvek kraje.</t>
  </si>
  <si>
    <t>Příspěvek HZS kraje Vysočina určený na repasi a pořízení požární techniky.</t>
  </si>
  <si>
    <t>Prostředky na spolufinancování projektů v rámci Regionálního operačního programu.</t>
  </si>
  <si>
    <t>Příspěvek kraje na provoz sdružení.</t>
  </si>
  <si>
    <t>FINANCOVÁNÍ (+)     (převod prostředků z FSR, zapojení zůstatku zvláštního účtu vod, tis. Kč)</t>
  </si>
  <si>
    <t>Poznámka k financování (-) v roce 2009:</t>
  </si>
  <si>
    <t>Převod do FSR - 1 460 tis. Kč - splátka půjčených prostředků od SOŠ a SOU Třešť, příspěvkové organizace na kapitole Rezerva a rozvoj kraje; 24 400 tis. Kč - splátky jistiny úvěru od EIB na kapitole Doprava.</t>
  </si>
  <si>
    <r>
      <t xml:space="preserve">         z toho    </t>
    </r>
    <r>
      <rPr>
        <i/>
        <sz val="10"/>
        <rFont val="Arial CE"/>
        <family val="2"/>
      </rPr>
      <t xml:space="preserve">       Nespecifikovaná rezerva </t>
    </r>
    <r>
      <rPr>
        <sz val="10"/>
        <rFont val="Arial CE"/>
        <family val="2"/>
      </rPr>
      <t xml:space="preserve">      </t>
    </r>
  </si>
  <si>
    <t>Převod z FSR (prostředky na spolufin. projektů v rámci ROP Regionální radě regionu soudržnosti NUTS II Jihovýchod)</t>
  </si>
  <si>
    <t>Ostatní činnosti - podpora volnočas. aktivit, soutěží a mezinár. spolupráce</t>
  </si>
  <si>
    <t>Silnice - infrastruktura obcí</t>
  </si>
  <si>
    <t>Domovy - domovy důchodců (zřizovatel obec nebo jiná právnická osoba)</t>
  </si>
  <si>
    <t>Bezpečnost a veřejný pořádek - Policie ČR</t>
  </si>
  <si>
    <t>Komunální služby a územní rozvoj j.n. - nákupy nemovitostí</t>
  </si>
  <si>
    <t>Ostatní činnosti j.n.  (Nespecifikovaná rezerva)</t>
  </si>
  <si>
    <t>Ostatní činnosti j.n. (Strategické a koncepční materiály)</t>
  </si>
  <si>
    <t>Ostatní činnosti j.n.   (Péče o lidské zdroje a majetek kraje)</t>
  </si>
  <si>
    <t>Převod do FSR - splátka půjčených prostředků od SOŠ a SOU Třešť, příspěvkové organizace   -  FINANCOVÁNÍ (-)</t>
  </si>
  <si>
    <t>67008062</t>
  </si>
  <si>
    <t xml:space="preserve">Jihlavský spolek amatérských filmařů (JSAF) </t>
  </si>
  <si>
    <t>Jihlavský spolek amatérských filmařů (JSAF) (IČ: 67008062)</t>
  </si>
  <si>
    <t>13. Mezinárodní festival dokumentárních filmů</t>
  </si>
  <si>
    <t xml:space="preserve">Místo konání: Jihlava </t>
  </si>
  <si>
    <t>25577778</t>
  </si>
  <si>
    <t xml:space="preserve">Zlatá lyže, spol. s r.o. </t>
  </si>
  <si>
    <t>Zlatá lyže, spol. s r.o. (IČ: 25577778)</t>
  </si>
  <si>
    <t>FIS TOUR DE SKI - World Cup (Zlatá lyže)</t>
  </si>
  <si>
    <t>Vlachovická 1355, 592 31  Nové Město na Moravě</t>
  </si>
  <si>
    <t xml:space="preserve">Místo konání: Nové Město na Moravě   </t>
  </si>
  <si>
    <t xml:space="preserve">Město Žďár nad Sázavou </t>
  </si>
  <si>
    <t>Slavnosti jeřabin (15. ročník)</t>
  </si>
  <si>
    <t>Žižkova 227/1, 591 31 Žďár nad Sázavou</t>
  </si>
  <si>
    <t>Místo konání: Žďár nad Sázavou</t>
  </si>
  <si>
    <t>Arts &amp; film 2009 - Telč International European Film Festival (5. ročník)</t>
  </si>
  <si>
    <t xml:space="preserve">Nám. Zachariáše z Hradce 10, 588 56 Telč </t>
  </si>
  <si>
    <t>Místo konání: Telč</t>
  </si>
  <si>
    <t>00542911</t>
  </si>
  <si>
    <t>ARS/Koncert, spol. s r.o.</t>
  </si>
  <si>
    <t>Mezinárodní hudební festival Petra Dvorského</t>
  </si>
  <si>
    <t>Úvoz 39, 624 00 Brno</t>
  </si>
  <si>
    <t>Místo konání: kraj Vysočina</t>
  </si>
  <si>
    <t>Převod prostředků z FSR na spolufinan. evrop. projektů</t>
  </si>
  <si>
    <t>8006</t>
  </si>
  <si>
    <t>8004</t>
  </si>
  <si>
    <t>Pitná voda</t>
  </si>
  <si>
    <t xml:space="preserve">FINANCOVÁNÍ (+) (převod prostředků z min. roku  a FSR) </t>
  </si>
  <si>
    <t>FINANCOVÁNÍ (+)  (převod prostředků z FSR na spolufin. evropských projektů)</t>
  </si>
  <si>
    <t>Ostatní nemocnice - poplatky v nemocnicích</t>
  </si>
  <si>
    <t>Město Třešť</t>
  </si>
  <si>
    <t>MĚSTO TŘEŠŤ(IČ: 00286753)</t>
  </si>
  <si>
    <t>Neo-Schumpeterian economics an agenda 21st Century II.</t>
  </si>
  <si>
    <t>Revoluční 20/1, Třešť</t>
  </si>
  <si>
    <t>Místo konání Třešť: kongresové centrum AV ČR</t>
  </si>
  <si>
    <t>Převod části předpokládaného zůstatku na zvláštním účtu podle § 42 vod. zákona                        k 31. 12. 2008 do rozpočtu roku 2009</t>
  </si>
  <si>
    <t>celkem § 4357</t>
  </si>
  <si>
    <t>Dotace na částečnou kompenzaci provozních nákladů u převzatých PO.</t>
  </si>
  <si>
    <t>Město Pacov</t>
  </si>
  <si>
    <t>nám. Svobody 320, 395 01 Pacov</t>
  </si>
  <si>
    <t>00248789</t>
  </si>
  <si>
    <t>Počet stran: 18</t>
  </si>
  <si>
    <t>Střední odborné školy - Zavedení oboru Energetika</t>
  </si>
  <si>
    <t>3000, 800x</t>
  </si>
  <si>
    <t>Poznámka:  Rozpis rozpočtu a čerpání výdajových položek se řídí informacemi uvedenými v Návrhu rozpočtu 2009 - včetně komentáře.</t>
  </si>
  <si>
    <t>Jana Masaryka 16, 586 01  Jihlava</t>
  </si>
  <si>
    <t>Dotace na provozní výdaje speciálního pedagogického centra.</t>
  </si>
  <si>
    <t>MĚSTO TELČ (IČ: 00286745)</t>
  </si>
  <si>
    <t>Město Žďár nad Sázavou                     (IČ: 00295841)</t>
  </si>
  <si>
    <t>ARS/Koncert, spol. s r.o.                    (IČ: 00542911)</t>
  </si>
  <si>
    <t>RK-35-2008-02, př. 1upr1</t>
  </si>
</sst>
</file>

<file path=xl/styles.xml><?xml version="1.0" encoding="utf-8"?>
<styleSheet xmlns="http://schemas.openxmlformats.org/spreadsheetml/2006/main">
  <numFmts count="7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0.0"/>
    <numFmt numFmtId="167" formatCode="0.0%"/>
    <numFmt numFmtId="168" formatCode="#,##0.00\ _K_č"/>
    <numFmt numFmtId="169" formatCode="\-"/>
    <numFmt numFmtId="170" formatCode="0.000"/>
    <numFmt numFmtId="171" formatCode="d\.\ mmmm\ yyyy"/>
    <numFmt numFmtId="172" formatCode="\+0;\-0"/>
    <numFmt numFmtId="173" formatCode="\+0,000;\-0,000"/>
    <numFmt numFmtId="174" formatCode="0.00000%"/>
    <numFmt numFmtId="175" formatCode="#,##0.00\ &quot;Kč&quot;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0\ 00"/>
    <numFmt numFmtId="180" formatCode="#,##0.0"/>
    <numFmt numFmtId="181" formatCode="#,##0.000"/>
    <numFmt numFmtId="182" formatCode="#,##0.00000"/>
    <numFmt numFmtId="183" formatCode="d/m"/>
    <numFmt numFmtId="184" formatCode="#,##0.00000000"/>
    <numFmt numFmtId="185" formatCode="#&quot; &quot;\1/?"/>
    <numFmt numFmtId="186" formatCode="&quot;€&quot;#,##0;\-&quot;€&quot;#,##0"/>
    <numFmt numFmtId="187" formatCode="&quot;€&quot;#,##0;[Red]\-&quot;€&quot;#,##0"/>
    <numFmt numFmtId="188" formatCode="&quot;€&quot;#,##0.00;\-&quot;€&quot;#,##0.00"/>
    <numFmt numFmtId="189" formatCode="&quot;€&quot;#,##0.00;[Red]\-&quot;€&quot;#,##0.00"/>
    <numFmt numFmtId="190" formatCode="_-&quot;€&quot;* #,##0_-;\-&quot;€&quot;* #,##0_-;_-&quot;€&quot;* &quot;-&quot;_-;_-@_-"/>
    <numFmt numFmtId="191" formatCode="_-* #,##0_-;\-* #,##0_-;_-* &quot;-&quot;_-;_-@_-"/>
    <numFmt numFmtId="192" formatCode="_-&quot;€&quot;* #,##0.00_-;\-&quot;€&quot;* #,##0.00_-;_-&quot;€&quot;* &quot;-&quot;??_-;_-@_-"/>
    <numFmt numFmtId="193" formatCode="_-* #,##0.00_-;\-* #,##0.00_-;_-* &quot;-&quot;??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#,##0_ ;[Red]\-#,##0\ "/>
    <numFmt numFmtId="203" formatCode="0.0000"/>
    <numFmt numFmtId="204" formatCode="0.0000000"/>
    <numFmt numFmtId="205" formatCode="0.00000000"/>
    <numFmt numFmtId="206" formatCode="0.000000000"/>
    <numFmt numFmtId="207" formatCode="0.0000000000"/>
    <numFmt numFmtId="208" formatCode="0.00000000000"/>
    <numFmt numFmtId="209" formatCode="0.000000000000"/>
    <numFmt numFmtId="210" formatCode="0.0000000000000"/>
    <numFmt numFmtId="211" formatCode="0.00000000000000"/>
    <numFmt numFmtId="212" formatCode="0.000000000000000"/>
    <numFmt numFmtId="213" formatCode="0.0000000000000000"/>
    <numFmt numFmtId="214" formatCode="0.00000000000000000"/>
    <numFmt numFmtId="215" formatCode="0.000000000000000000"/>
    <numFmt numFmtId="216" formatCode="0.00000"/>
    <numFmt numFmtId="217" formatCode="0.000000"/>
    <numFmt numFmtId="218" formatCode="#,##0.0000"/>
    <numFmt numFmtId="219" formatCode="#,##0.000000"/>
    <numFmt numFmtId="220" formatCode="mmm/yyyy"/>
    <numFmt numFmtId="221" formatCode="&quot;€&quot;\ #,##0;\-&quot;€&quot;\ #,##0"/>
    <numFmt numFmtId="222" formatCode="&quot;€&quot;\ #,##0;[Red]\-&quot;€&quot;\ #,##0"/>
    <numFmt numFmtId="223" formatCode="&quot;€&quot;\ #,##0.00;\-&quot;€&quot;\ #,##0.00"/>
    <numFmt numFmtId="224" formatCode="&quot;€&quot;\ #,##0.00;[Red]\-&quot;€&quot;\ #,##0.00"/>
    <numFmt numFmtId="225" formatCode="_-&quot;€&quot;\ * #,##0_-;\-&quot;€&quot;\ * #,##0_-;_-&quot;€&quot;\ * &quot;-&quot;_-;_-@_-"/>
    <numFmt numFmtId="226" formatCode="_-&quot;€&quot;\ * #,##0.00_-;\-&quot;€&quot;\ * #,##0.00_-;_-&quot;€&quot;\ * &quot;-&quot;??_-;_-@_-"/>
    <numFmt numFmtId="227" formatCode="[$-405]d\.\ mmmm\ yyyy"/>
  </numFmts>
  <fonts count="4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2"/>
      <name val="Arial CE"/>
      <family val="2"/>
    </font>
    <font>
      <sz val="2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6"/>
      <name val="Arial CE"/>
      <family val="2"/>
    </font>
    <font>
      <b/>
      <sz val="10"/>
      <name val="Arial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 CE"/>
      <family val="2"/>
    </font>
    <font>
      <b/>
      <sz val="8"/>
      <name val="Arial CE"/>
      <family val="2"/>
    </font>
    <font>
      <b/>
      <sz val="18"/>
      <name val="Arial CE"/>
      <family val="2"/>
    </font>
    <font>
      <b/>
      <sz val="9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6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vertAlign val="superscript"/>
      <sz val="10"/>
      <name val="Arial CE"/>
      <family val="2"/>
    </font>
    <font>
      <i/>
      <sz val="10"/>
      <name val="Arial CE"/>
      <family val="2"/>
    </font>
    <font>
      <b/>
      <i/>
      <sz val="9"/>
      <name val="Arial CE"/>
      <family val="2"/>
    </font>
    <font>
      <b/>
      <vertAlign val="superscript"/>
      <sz val="12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0" applyNumberFormat="0" applyBorder="0" applyAlignment="0" applyProtection="0"/>
    <xf numFmtId="3" fontId="11" fillId="0" borderId="6">
      <alignment horizontal="center" vertical="center" wrapText="1"/>
      <protection/>
    </xf>
    <xf numFmtId="0" fontId="0" fillId="18" borderId="7" applyNumberFormat="0" applyFon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2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7" borderId="9" applyNumberFormat="0" applyAlignment="0" applyProtection="0"/>
    <xf numFmtId="0" fontId="33" fillId="19" borderId="9" applyNumberFormat="0" applyAlignment="0" applyProtection="0"/>
    <xf numFmtId="0" fontId="34" fillId="19" borderId="10" applyNumberFormat="0" applyAlignment="0" applyProtection="0"/>
    <xf numFmtId="0" fontId="35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43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wrapText="1"/>
    </xf>
    <xf numFmtId="49" fontId="0" fillId="0" borderId="6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3" fontId="3" fillId="0" borderId="6" xfId="0" applyNumberFormat="1" applyFont="1" applyBorder="1" applyAlignment="1">
      <alignment vertical="center" wrapText="1"/>
    </xf>
    <xf numFmtId="3" fontId="3" fillId="0" borderId="6" xfId="0" applyNumberFormat="1" applyFont="1" applyBorder="1" applyAlignment="1">
      <alignment horizontal="right" vertical="center" wrapText="1"/>
    </xf>
    <xf numFmtId="49" fontId="0" fillId="0" borderId="6" xfId="0" applyNumberFormat="1" applyFont="1" applyFill="1" applyBorder="1" applyAlignment="1">
      <alignment horizontal="left" vertical="center"/>
    </xf>
    <xf numFmtId="3" fontId="3" fillId="0" borderId="6" xfId="0" applyNumberFormat="1" applyFont="1" applyFill="1" applyBorder="1" applyAlignment="1">
      <alignment horizontal="right" vertical="center"/>
    </xf>
    <xf numFmtId="0" fontId="3" fillId="0" borderId="6" xfId="0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vertical="center"/>
    </xf>
    <xf numFmtId="0" fontId="9" fillId="0" borderId="0" xfId="0" applyFont="1" applyAlignment="1">
      <alignment/>
    </xf>
    <xf numFmtId="3" fontId="3" fillId="0" borderId="6" xfId="0" applyNumberFormat="1" applyFont="1" applyBorder="1" applyAlignment="1">
      <alignment horizontal="right" vertical="center"/>
    </xf>
    <xf numFmtId="0" fontId="0" fillId="0" borderId="0" xfId="0" applyFill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11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/>
    </xf>
    <xf numFmtId="0" fontId="0" fillId="0" borderId="11" xfId="0" applyBorder="1" applyAlignment="1">
      <alignment/>
    </xf>
    <xf numFmtId="3" fontId="0" fillId="0" borderId="11" xfId="0" applyNumberFormat="1" applyFont="1" applyFill="1" applyBorder="1" applyAlignment="1">
      <alignment/>
    </xf>
    <xf numFmtId="49" fontId="0" fillId="0" borderId="0" xfId="0" applyNumberFormat="1" applyBorder="1" applyAlignment="1">
      <alignment horizontal="center" vertical="top" wrapText="1"/>
    </xf>
    <xf numFmtId="3" fontId="0" fillId="0" borderId="0" xfId="0" applyNumberFormat="1" applyBorder="1" applyAlignment="1">
      <alignment/>
    </xf>
    <xf numFmtId="0" fontId="8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0" fontId="17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0" fontId="3" fillId="19" borderId="6" xfId="0" applyFont="1" applyFill="1" applyBorder="1" applyAlignment="1">
      <alignment horizontal="center" vertical="center"/>
    </xf>
    <xf numFmtId="0" fontId="3" fillId="19" borderId="6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18" fillId="0" borderId="0" xfId="0" applyFont="1" applyAlignment="1">
      <alignment horizontal="left"/>
    </xf>
    <xf numFmtId="3" fontId="6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3" fontId="6" fillId="0" borderId="0" xfId="0" applyNumberFormat="1" applyFont="1" applyAlignment="1">
      <alignment horizontal="right"/>
    </xf>
    <xf numFmtId="0" fontId="18" fillId="0" borderId="13" xfId="0" applyFont="1" applyBorder="1" applyAlignment="1">
      <alignment horizontal="center"/>
    </xf>
    <xf numFmtId="49" fontId="18" fillId="0" borderId="14" xfId="0" applyNumberFormat="1" applyFont="1" applyBorder="1" applyAlignment="1">
      <alignment horizontal="center"/>
    </xf>
    <xf numFmtId="49" fontId="18" fillId="0" borderId="15" xfId="0" applyNumberFormat="1" applyFont="1" applyBorder="1" applyAlignment="1">
      <alignment horizontal="center"/>
    </xf>
    <xf numFmtId="49" fontId="18" fillId="0" borderId="0" xfId="0" applyNumberFormat="1" applyFont="1" applyBorder="1" applyAlignment="1">
      <alignment horizontal="center"/>
    </xf>
    <xf numFmtId="3" fontId="12" fillId="0" borderId="0" xfId="0" applyNumberFormat="1" applyFont="1" applyAlignment="1">
      <alignment/>
    </xf>
    <xf numFmtId="0" fontId="18" fillId="0" borderId="14" xfId="0" applyFont="1" applyBorder="1" applyAlignment="1">
      <alignment horizontal="center"/>
    </xf>
    <xf numFmtId="49" fontId="18" fillId="0" borderId="16" xfId="0" applyNumberFormat="1" applyFont="1" applyBorder="1" applyAlignment="1">
      <alignment horizontal="center"/>
    </xf>
    <xf numFmtId="3" fontId="11" fillId="0" borderId="0" xfId="0" applyNumberFormat="1" applyFont="1" applyAlignment="1">
      <alignment horizontal="right"/>
    </xf>
    <xf numFmtId="0" fontId="18" fillId="0" borderId="17" xfId="0" applyFont="1" applyBorder="1" applyAlignment="1">
      <alignment horizontal="left"/>
    </xf>
    <xf numFmtId="3" fontId="18" fillId="0" borderId="17" xfId="0" applyNumberFormat="1" applyFont="1" applyBorder="1" applyAlignment="1">
      <alignment horizontal="center"/>
    </xf>
    <xf numFmtId="3" fontId="18" fillId="0" borderId="18" xfId="0" applyNumberFormat="1" applyFont="1" applyBorder="1" applyAlignment="1">
      <alignment horizontal="centerContinuous"/>
    </xf>
    <xf numFmtId="3" fontId="18" fillId="0" borderId="19" xfId="0" applyNumberFormat="1" applyFont="1" applyBorder="1" applyAlignment="1">
      <alignment horizontal="centerContinuous"/>
    </xf>
    <xf numFmtId="0" fontId="18" fillId="0" borderId="20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3" fontId="18" fillId="0" borderId="22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3" fontId="18" fillId="0" borderId="14" xfId="0" applyNumberFormat="1" applyFont="1" applyBorder="1" applyAlignment="1">
      <alignment horizontal="right"/>
    </xf>
    <xf numFmtId="3" fontId="18" fillId="0" borderId="0" xfId="0" applyNumberFormat="1" applyFont="1" applyAlignment="1">
      <alignment horizontal="right"/>
    </xf>
    <xf numFmtId="3" fontId="18" fillId="19" borderId="11" xfId="0" applyNumberFormat="1" applyFont="1" applyFill="1" applyBorder="1" applyAlignment="1">
      <alignment horizontal="right"/>
    </xf>
    <xf numFmtId="3" fontId="18" fillId="0" borderId="14" xfId="0" applyNumberFormat="1" applyFont="1" applyFill="1" applyBorder="1" applyAlignment="1">
      <alignment horizontal="right"/>
    </xf>
    <xf numFmtId="0" fontId="18" fillId="0" borderId="23" xfId="0" applyFont="1" applyBorder="1" applyAlignment="1">
      <alignment horizontal="left"/>
    </xf>
    <xf numFmtId="3" fontId="18" fillId="0" borderId="20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18" fillId="0" borderId="24" xfId="0" applyFont="1" applyBorder="1" applyAlignment="1">
      <alignment horizontal="left"/>
    </xf>
    <xf numFmtId="0" fontId="18" fillId="19" borderId="25" xfId="0" applyFont="1" applyFill="1" applyBorder="1" applyAlignment="1">
      <alignment/>
    </xf>
    <xf numFmtId="3" fontId="18" fillId="19" borderId="26" xfId="0" applyNumberFormat="1" applyFont="1" applyFill="1" applyBorder="1" applyAlignment="1">
      <alignment horizontal="right"/>
    </xf>
    <xf numFmtId="3" fontId="12" fillId="0" borderId="27" xfId="0" applyNumberFormat="1" applyFont="1" applyFill="1" applyBorder="1" applyAlignment="1">
      <alignment/>
    </xf>
    <xf numFmtId="3" fontId="12" fillId="0" borderId="27" xfId="0" applyNumberFormat="1" applyFont="1" applyBorder="1" applyAlignment="1">
      <alignment/>
    </xf>
    <xf numFmtId="0" fontId="12" fillId="0" borderId="12" xfId="0" applyFont="1" applyBorder="1" applyAlignment="1">
      <alignment/>
    </xf>
    <xf numFmtId="3" fontId="12" fillId="0" borderId="14" xfId="0" applyNumberFormat="1" applyFont="1" applyBorder="1" applyAlignment="1">
      <alignment horizontal="right"/>
    </xf>
    <xf numFmtId="3" fontId="12" fillId="0" borderId="0" xfId="0" applyNumberFormat="1" applyFont="1" applyAlignment="1">
      <alignment horizontal="right"/>
    </xf>
    <xf numFmtId="3" fontId="12" fillId="0" borderId="11" xfId="0" applyNumberFormat="1" applyFont="1" applyFill="1" applyBorder="1" applyAlignment="1">
      <alignment/>
    </xf>
    <xf numFmtId="3" fontId="12" fillId="0" borderId="11" xfId="0" applyNumberFormat="1" applyFont="1" applyBorder="1" applyAlignment="1">
      <alignment/>
    </xf>
    <xf numFmtId="3" fontId="18" fillId="0" borderId="28" xfId="0" applyNumberFormat="1" applyFont="1" applyFill="1" applyBorder="1" applyAlignment="1">
      <alignment/>
    </xf>
    <xf numFmtId="3" fontId="18" fillId="0" borderId="28" xfId="0" applyNumberFormat="1" applyFont="1" applyBorder="1" applyAlignment="1">
      <alignment/>
    </xf>
    <xf numFmtId="0" fontId="18" fillId="0" borderId="12" xfId="0" applyFont="1" applyBorder="1" applyAlignment="1">
      <alignment/>
    </xf>
    <xf numFmtId="3" fontId="12" fillId="0" borderId="29" xfId="0" applyNumberFormat="1" applyFont="1" applyBorder="1" applyAlignment="1">
      <alignment/>
    </xf>
    <xf numFmtId="0" fontId="12" fillId="0" borderId="12" xfId="0" applyFont="1" applyFill="1" applyBorder="1" applyAlignment="1">
      <alignment/>
    </xf>
    <xf numFmtId="3" fontId="16" fillId="0" borderId="0" xfId="0" applyNumberFormat="1" applyFont="1" applyAlignment="1">
      <alignment horizontal="right"/>
    </xf>
    <xf numFmtId="0" fontId="18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3" fontId="18" fillId="0" borderId="29" xfId="0" applyNumberFormat="1" applyFont="1" applyBorder="1" applyAlignment="1">
      <alignment horizontal="centerContinuous"/>
    </xf>
    <xf numFmtId="0" fontId="18" fillId="0" borderId="22" xfId="0" applyFont="1" applyBorder="1" applyAlignment="1">
      <alignment horizontal="left"/>
    </xf>
    <xf numFmtId="0" fontId="18" fillId="0" borderId="20" xfId="0" applyFont="1" applyBorder="1" applyAlignment="1">
      <alignment horizontal="left"/>
    </xf>
    <xf numFmtId="0" fontId="18" fillId="0" borderId="29" xfId="0" applyFont="1" applyBorder="1" applyAlignment="1">
      <alignment/>
    </xf>
    <xf numFmtId="0" fontId="18" fillId="19" borderId="11" xfId="0" applyFont="1" applyFill="1" applyBorder="1" applyAlignment="1">
      <alignment/>
    </xf>
    <xf numFmtId="3" fontId="18" fillId="19" borderId="11" xfId="0" applyNumberFormat="1" applyFont="1" applyFill="1" applyBorder="1" applyAlignment="1">
      <alignment/>
    </xf>
    <xf numFmtId="0" fontId="12" fillId="0" borderId="11" xfId="0" applyFont="1" applyBorder="1" applyAlignment="1">
      <alignment/>
    </xf>
    <xf numFmtId="0" fontId="18" fillId="0" borderId="28" xfId="0" applyFont="1" applyBorder="1" applyAlignment="1">
      <alignment/>
    </xf>
    <xf numFmtId="0" fontId="12" fillId="0" borderId="27" xfId="0" applyFont="1" applyBorder="1" applyAlignment="1">
      <alignment/>
    </xf>
    <xf numFmtId="3" fontId="18" fillId="0" borderId="0" xfId="0" applyNumberFormat="1" applyFont="1" applyBorder="1" applyAlignment="1">
      <alignment/>
    </xf>
    <xf numFmtId="0" fontId="18" fillId="0" borderId="17" xfId="0" applyFont="1" applyBorder="1" applyAlignment="1">
      <alignment horizontal="center"/>
    </xf>
    <xf numFmtId="0" fontId="18" fillId="0" borderId="19" xfId="0" applyFont="1" applyBorder="1" applyAlignment="1">
      <alignment horizontal="centerContinuous"/>
    </xf>
    <xf numFmtId="0" fontId="16" fillId="0" borderId="17" xfId="0" applyFont="1" applyBorder="1" applyAlignment="1">
      <alignment horizontal="center"/>
    </xf>
    <xf numFmtId="0" fontId="18" fillId="0" borderId="22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0" fontId="12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8" fillId="19" borderId="11" xfId="0" applyFont="1" applyFill="1" applyBorder="1" applyAlignment="1">
      <alignment horizontal="left"/>
    </xf>
    <xf numFmtId="3" fontId="12" fillId="0" borderId="30" xfId="0" applyNumberFormat="1" applyFont="1" applyFill="1" applyBorder="1" applyAlignment="1">
      <alignment/>
    </xf>
    <xf numFmtId="0" fontId="12" fillId="0" borderId="30" xfId="0" applyFont="1" applyFill="1" applyBorder="1" applyAlignment="1">
      <alignment/>
    </xf>
    <xf numFmtId="0" fontId="18" fillId="0" borderId="28" xfId="0" applyFont="1" applyFill="1" applyBorder="1" applyAlignment="1">
      <alignment/>
    </xf>
    <xf numFmtId="0" fontId="12" fillId="0" borderId="27" xfId="0" applyFont="1" applyFill="1" applyBorder="1" applyAlignment="1">
      <alignment/>
    </xf>
    <xf numFmtId="0" fontId="12" fillId="0" borderId="0" xfId="0" applyFont="1" applyBorder="1" applyAlignment="1">
      <alignment/>
    </xf>
    <xf numFmtId="0" fontId="18" fillId="0" borderId="29" xfId="0" applyFont="1" applyBorder="1" applyAlignment="1">
      <alignment horizontal="left"/>
    </xf>
    <xf numFmtId="0" fontId="18" fillId="0" borderId="29" xfId="0" applyFont="1" applyBorder="1" applyAlignment="1">
      <alignment horizontal="center"/>
    </xf>
    <xf numFmtId="0" fontId="12" fillId="0" borderId="30" xfId="0" applyFont="1" applyBorder="1" applyAlignment="1">
      <alignment/>
    </xf>
    <xf numFmtId="0" fontId="18" fillId="0" borderId="30" xfId="0" applyFont="1" applyFill="1" applyBorder="1" applyAlignment="1">
      <alignment/>
    </xf>
    <xf numFmtId="3" fontId="18" fillId="0" borderId="30" xfId="0" applyNumberFormat="1" applyFont="1" applyFill="1" applyBorder="1" applyAlignment="1">
      <alignment/>
    </xf>
    <xf numFmtId="0" fontId="12" fillId="0" borderId="31" xfId="0" applyFont="1" applyBorder="1" applyAlignment="1">
      <alignment/>
    </xf>
    <xf numFmtId="0" fontId="18" fillId="0" borderId="32" xfId="0" applyFont="1" applyBorder="1" applyAlignment="1">
      <alignment/>
    </xf>
    <xf numFmtId="3" fontId="18" fillId="0" borderId="2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0" fontId="18" fillId="0" borderId="20" xfId="0" applyFont="1" applyFill="1" applyBorder="1" applyAlignment="1">
      <alignment/>
    </xf>
    <xf numFmtId="3" fontId="18" fillId="0" borderId="20" xfId="0" applyNumberFormat="1" applyFont="1" applyFill="1" applyBorder="1" applyAlignment="1">
      <alignment/>
    </xf>
    <xf numFmtId="0" fontId="12" fillId="0" borderId="18" xfId="0" applyFont="1" applyFill="1" applyBorder="1" applyAlignment="1">
      <alignment/>
    </xf>
    <xf numFmtId="3" fontId="0" fillId="0" borderId="33" xfId="0" applyNumberFormat="1" applyFill="1" applyBorder="1" applyAlignment="1">
      <alignment/>
    </xf>
    <xf numFmtId="0" fontId="12" fillId="0" borderId="34" xfId="0" applyFont="1" applyFill="1" applyBorder="1" applyAlignment="1">
      <alignment/>
    </xf>
    <xf numFmtId="3" fontId="0" fillId="0" borderId="35" xfId="0" applyNumberFormat="1" applyFill="1" applyBorder="1" applyAlignment="1">
      <alignment/>
    </xf>
    <xf numFmtId="0" fontId="12" fillId="0" borderId="36" xfId="0" applyFont="1" applyFill="1" applyBorder="1" applyAlignment="1">
      <alignment/>
    </xf>
    <xf numFmtId="3" fontId="0" fillId="0" borderId="37" xfId="0" applyNumberFormat="1" applyFill="1" applyBorder="1" applyAlignment="1">
      <alignment/>
    </xf>
    <xf numFmtId="0" fontId="12" fillId="0" borderId="38" xfId="0" applyFont="1" applyFill="1" applyBorder="1" applyAlignment="1">
      <alignment/>
    </xf>
    <xf numFmtId="0" fontId="4" fillId="0" borderId="0" xfId="0" applyFont="1" applyAlignment="1">
      <alignment horizontal="left"/>
    </xf>
    <xf numFmtId="0" fontId="0" fillId="0" borderId="39" xfId="0" applyFill="1" applyBorder="1" applyAlignment="1">
      <alignment wrapText="1"/>
    </xf>
    <xf numFmtId="49" fontId="0" fillId="0" borderId="40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0" fillId="0" borderId="40" xfId="0" applyFont="1" applyBorder="1" applyAlignment="1">
      <alignment vertical="center" wrapText="1"/>
    </xf>
    <xf numFmtId="3" fontId="3" fillId="0" borderId="4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13" fillId="0" borderId="42" xfId="0" applyFont="1" applyBorder="1" applyAlignment="1">
      <alignment horizontal="center" vertical="center" wrapText="1"/>
    </xf>
    <xf numFmtId="0" fontId="10" fillId="0" borderId="43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49" fontId="0" fillId="0" borderId="6" xfId="0" applyNumberFormat="1" applyBorder="1" applyAlignment="1">
      <alignment horizontal="center" vertical="center"/>
    </xf>
    <xf numFmtId="0" fontId="10" fillId="0" borderId="44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/>
    </xf>
    <xf numFmtId="0" fontId="3" fillId="0" borderId="45" xfId="0" applyFont="1" applyBorder="1" applyAlignment="1">
      <alignment vertical="center" wrapText="1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vertical="center" wrapText="1"/>
    </xf>
    <xf numFmtId="49" fontId="0" fillId="0" borderId="6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49" fontId="13" fillId="0" borderId="6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49" fontId="0" fillId="0" borderId="6" xfId="0" applyNumberFormat="1" applyFont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 shrinkToFit="1"/>
    </xf>
    <xf numFmtId="3" fontId="3" fillId="0" borderId="6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shrinkToFit="1"/>
    </xf>
    <xf numFmtId="0" fontId="3" fillId="0" borderId="6" xfId="0" applyFont="1" applyBorder="1" applyAlignment="1">
      <alignment horizontal="left" vertical="center" wrapText="1" shrinkToFit="1"/>
    </xf>
    <xf numFmtId="0" fontId="10" fillId="0" borderId="46" xfId="0" applyFont="1" applyBorder="1" applyAlignment="1">
      <alignment vertical="center" wrapText="1"/>
    </xf>
    <xf numFmtId="0" fontId="0" fillId="0" borderId="6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3" fontId="3" fillId="0" borderId="12" xfId="0" applyNumberFormat="1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39" fillId="0" borderId="0" xfId="0" applyNumberFormat="1" applyFont="1" applyBorder="1" applyAlignment="1">
      <alignment horizontal="right"/>
    </xf>
    <xf numFmtId="3" fontId="7" fillId="19" borderId="47" xfId="0" applyNumberFormat="1" applyFont="1" applyFill="1" applyBorder="1" applyAlignment="1">
      <alignment horizontal="right"/>
    </xf>
    <xf numFmtId="9" fontId="7" fillId="19" borderId="48" xfId="0" applyNumberFormat="1" applyFont="1" applyFill="1" applyBorder="1" applyAlignment="1">
      <alignment/>
    </xf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right"/>
    </xf>
    <xf numFmtId="3" fontId="42" fillId="0" borderId="0" xfId="0" applyNumberFormat="1" applyFont="1" applyBorder="1" applyAlignment="1">
      <alignment horizontal="right"/>
    </xf>
    <xf numFmtId="3" fontId="7" fillId="19" borderId="26" xfId="0" applyNumberFormat="1" applyFont="1" applyFill="1" applyBorder="1" applyAlignment="1">
      <alignment horizontal="right"/>
    </xf>
    <xf numFmtId="3" fontId="7" fillId="0" borderId="18" xfId="0" applyNumberFormat="1" applyFont="1" applyBorder="1" applyAlignment="1">
      <alignment horizontal="right"/>
    </xf>
    <xf numFmtId="3" fontId="7" fillId="0" borderId="25" xfId="0" applyNumberFormat="1" applyFont="1" applyFill="1" applyBorder="1" applyAlignment="1">
      <alignment horizontal="center"/>
    </xf>
    <xf numFmtId="3" fontId="7" fillId="0" borderId="25" xfId="0" applyNumberFormat="1" applyFont="1" applyBorder="1" applyAlignment="1">
      <alignment horizontal="right" vertical="center"/>
    </xf>
    <xf numFmtId="3" fontId="7" fillId="19" borderId="25" xfId="0" applyNumberFormat="1" applyFont="1" applyFill="1" applyBorder="1" applyAlignment="1">
      <alignment horizontal="right"/>
    </xf>
    <xf numFmtId="3" fontId="7" fillId="0" borderId="25" xfId="0" applyNumberFormat="1" applyFont="1" applyFill="1" applyBorder="1" applyAlignment="1">
      <alignment horizontal="right" vertical="center"/>
    </xf>
    <xf numFmtId="3" fontId="3" fillId="0" borderId="36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3" fontId="41" fillId="0" borderId="12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/>
    </xf>
    <xf numFmtId="3" fontId="18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0" fontId="15" fillId="0" borderId="0" xfId="0" applyFont="1" applyAlignment="1">
      <alignment/>
    </xf>
    <xf numFmtId="49" fontId="0" fillId="0" borderId="6" xfId="0" applyNumberFormat="1" applyFont="1" applyBorder="1" applyAlignment="1">
      <alignment vertical="center"/>
    </xf>
    <xf numFmtId="0" fontId="0" fillId="0" borderId="6" xfId="0" applyFont="1" applyBorder="1" applyAlignment="1">
      <alignment vertical="center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6" xfId="0" applyFont="1" applyBorder="1" applyAlignment="1">
      <alignment vertical="center"/>
    </xf>
    <xf numFmtId="0" fontId="0" fillId="0" borderId="6" xfId="0" applyFont="1" applyBorder="1" applyAlignment="1">
      <alignment horizontal="right" vertical="center"/>
    </xf>
    <xf numFmtId="0" fontId="0" fillId="0" borderId="6" xfId="0" applyBorder="1" applyAlignment="1">
      <alignment vertical="center" wrapText="1"/>
    </xf>
    <xf numFmtId="3" fontId="0" fillId="0" borderId="6" xfId="0" applyNumberFormat="1" applyBorder="1" applyAlignment="1">
      <alignment horizontal="center" vertical="center"/>
    </xf>
    <xf numFmtId="0" fontId="0" fillId="0" borderId="6" xfId="0" applyFill="1" applyBorder="1" applyAlignment="1">
      <alignment vertical="center" wrapText="1"/>
    </xf>
    <xf numFmtId="1" fontId="0" fillId="0" borderId="6" xfId="0" applyNumberFormat="1" applyBorder="1" applyAlignment="1">
      <alignment horizontal="center" vertical="center" wrapText="1"/>
    </xf>
    <xf numFmtId="2" fontId="3" fillId="0" borderId="6" xfId="0" applyNumberFormat="1" applyFont="1" applyBorder="1" applyAlignment="1">
      <alignment vertical="center" wrapText="1"/>
    </xf>
    <xf numFmtId="0" fontId="0" fillId="19" borderId="6" xfId="0" applyFill="1" applyBorder="1" applyAlignment="1">
      <alignment vertical="center" wrapText="1"/>
    </xf>
    <xf numFmtId="3" fontId="3" fillId="19" borderId="6" xfId="0" applyNumberFormat="1" applyFont="1" applyFill="1" applyBorder="1" applyAlignment="1">
      <alignment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19" borderId="6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 wrapText="1"/>
    </xf>
    <xf numFmtId="3" fontId="0" fillId="0" borderId="0" xfId="0" applyNumberFormat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0" xfId="0" applyAlignment="1">
      <alignment horizontal="right" vertical="center" wrapText="1"/>
    </xf>
    <xf numFmtId="0" fontId="0" fillId="0" borderId="46" xfId="0" applyBorder="1" applyAlignment="1">
      <alignment vertical="center"/>
    </xf>
    <xf numFmtId="3" fontId="3" fillId="0" borderId="46" xfId="0" applyNumberFormat="1" applyFont="1" applyBorder="1" applyAlignment="1">
      <alignment horizontal="right" vertical="center"/>
    </xf>
    <xf numFmtId="0" fontId="3" fillId="0" borderId="46" xfId="0" applyFont="1" applyBorder="1" applyAlignment="1">
      <alignment vertical="center"/>
    </xf>
    <xf numFmtId="3" fontId="3" fillId="19" borderId="6" xfId="0" applyNumberFormat="1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6" xfId="0" applyFont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3" fontId="10" fillId="0" borderId="6" xfId="0" applyNumberFormat="1" applyFont="1" applyBorder="1" applyAlignment="1">
      <alignment horizontal="right" vertical="center"/>
    </xf>
    <xf numFmtId="3" fontId="10" fillId="19" borderId="6" xfId="0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6" xfId="0" applyFont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10" fillId="0" borderId="45" xfId="0" applyFont="1" applyBorder="1" applyAlignment="1">
      <alignment vertical="center" wrapText="1"/>
    </xf>
    <xf numFmtId="3" fontId="3" fillId="19" borderId="6" xfId="0" applyNumberFormat="1" applyFont="1" applyFill="1" applyBorder="1" applyAlignment="1">
      <alignment horizontal="right" vertical="center"/>
    </xf>
    <xf numFmtId="0" fontId="7" fillId="0" borderId="26" xfId="0" applyFont="1" applyFill="1" applyBorder="1" applyAlignment="1">
      <alignment horizontal="center"/>
    </xf>
    <xf numFmtId="9" fontId="7" fillId="0" borderId="27" xfId="0" applyNumberFormat="1" applyFont="1" applyBorder="1" applyAlignment="1">
      <alignment/>
    </xf>
    <xf numFmtId="9" fontId="0" fillId="0" borderId="11" xfId="0" applyNumberFormat="1" applyBorder="1" applyAlignment="1">
      <alignment/>
    </xf>
    <xf numFmtId="9" fontId="0" fillId="0" borderId="28" xfId="0" applyNumberFormat="1" applyBorder="1" applyAlignment="1">
      <alignment horizontal="right"/>
    </xf>
    <xf numFmtId="9" fontId="7" fillId="0" borderId="26" xfId="0" applyNumberFormat="1" applyFont="1" applyBorder="1" applyAlignment="1">
      <alignment horizontal="right" vertical="center"/>
    </xf>
    <xf numFmtId="9" fontId="7" fillId="0" borderId="26" xfId="0" applyNumberFormat="1" applyFont="1" applyFill="1" applyBorder="1" applyAlignment="1">
      <alignment vertical="center"/>
    </xf>
    <xf numFmtId="3" fontId="3" fillId="0" borderId="50" xfId="0" applyNumberFormat="1" applyFont="1" applyFill="1" applyBorder="1" applyAlignment="1">
      <alignment horizontal="right"/>
    </xf>
    <xf numFmtId="9" fontId="0" fillId="0" borderId="11" xfId="0" applyNumberFormat="1" applyFont="1" applyBorder="1" applyAlignment="1">
      <alignment/>
    </xf>
    <xf numFmtId="3" fontId="3" fillId="0" borderId="34" xfId="0" applyNumberFormat="1" applyFont="1" applyFill="1" applyBorder="1" applyAlignment="1">
      <alignment horizontal="right"/>
    </xf>
    <xf numFmtId="9" fontId="0" fillId="0" borderId="11" xfId="0" applyNumberFormat="1" applyFont="1" applyBorder="1" applyAlignment="1">
      <alignment vertical="center"/>
    </xf>
    <xf numFmtId="3" fontId="3" fillId="0" borderId="12" xfId="0" applyNumberFormat="1" applyFont="1" applyFill="1" applyBorder="1" applyAlignment="1">
      <alignment horizontal="right" vertical="center"/>
    </xf>
    <xf numFmtId="9" fontId="0" fillId="0" borderId="11" xfId="0" applyNumberFormat="1" applyFont="1" applyBorder="1" applyAlignment="1">
      <alignment horizontal="right" vertical="center"/>
    </xf>
    <xf numFmtId="3" fontId="3" fillId="0" borderId="36" xfId="0" applyNumberFormat="1" applyFont="1" applyFill="1" applyBorder="1" applyAlignment="1">
      <alignment horizontal="right" vertical="center"/>
    </xf>
    <xf numFmtId="9" fontId="0" fillId="0" borderId="28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right"/>
    </xf>
    <xf numFmtId="9" fontId="7" fillId="19" borderId="26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19" borderId="26" xfId="0" applyFont="1" applyFill="1" applyBorder="1" applyAlignment="1">
      <alignment horizontal="right"/>
    </xf>
    <xf numFmtId="0" fontId="3" fillId="0" borderId="44" xfId="0" applyFont="1" applyFill="1" applyBorder="1" applyAlignment="1">
      <alignment horizontal="left" vertical="center" wrapText="1"/>
    </xf>
    <xf numFmtId="3" fontId="3" fillId="0" borderId="44" xfId="0" applyNumberFormat="1" applyFont="1" applyFill="1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6" xfId="0" applyFont="1" applyBorder="1" applyAlignment="1">
      <alignment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1" xfId="0" applyBorder="1" applyAlignment="1">
      <alignment/>
    </xf>
    <xf numFmtId="0" fontId="0" fillId="0" borderId="49" xfId="0" applyBorder="1" applyAlignment="1">
      <alignment/>
    </xf>
    <xf numFmtId="0" fontId="3" fillId="0" borderId="49" xfId="0" applyFont="1" applyBorder="1" applyAlignment="1">
      <alignment/>
    </xf>
    <xf numFmtId="0" fontId="0" fillId="0" borderId="51" xfId="0" applyBorder="1" applyAlignment="1">
      <alignment/>
    </xf>
    <xf numFmtId="0" fontId="0" fillId="0" borderId="39" xfId="0" applyBorder="1" applyAlignment="1">
      <alignment/>
    </xf>
    <xf numFmtId="0" fontId="0" fillId="0" borderId="16" xfId="0" applyBorder="1" applyAlignment="1">
      <alignment/>
    </xf>
    <xf numFmtId="0" fontId="6" fillId="0" borderId="49" xfId="0" applyFont="1" applyBorder="1" applyAlignment="1">
      <alignment horizontal="center"/>
    </xf>
    <xf numFmtId="0" fontId="12" fillId="0" borderId="50" xfId="0" applyFont="1" applyFill="1" applyBorder="1" applyAlignment="1">
      <alignment vertical="center" wrapText="1"/>
    </xf>
    <xf numFmtId="3" fontId="12" fillId="0" borderId="27" xfId="0" applyNumberFormat="1" applyFont="1" applyFill="1" applyBorder="1" applyAlignment="1">
      <alignment vertical="center"/>
    </xf>
    <xf numFmtId="3" fontId="12" fillId="0" borderId="27" xfId="0" applyNumberFormat="1" applyFont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3" fontId="12" fillId="0" borderId="11" xfId="0" applyNumberFormat="1" applyFont="1" applyFill="1" applyBorder="1" applyAlignment="1">
      <alignment vertical="center"/>
    </xf>
    <xf numFmtId="3" fontId="12" fillId="0" borderId="11" xfId="0" applyNumberFormat="1" applyFont="1" applyBorder="1" applyAlignment="1">
      <alignment vertical="center"/>
    </xf>
    <xf numFmtId="0" fontId="18" fillId="0" borderId="36" xfId="0" applyFont="1" applyFill="1" applyBorder="1" applyAlignment="1">
      <alignment vertical="center"/>
    </xf>
    <xf numFmtId="3" fontId="18" fillId="0" borderId="28" xfId="0" applyNumberFormat="1" applyFont="1" applyFill="1" applyBorder="1" applyAlignment="1">
      <alignment vertical="center"/>
    </xf>
    <xf numFmtId="3" fontId="18" fillId="0" borderId="28" xfId="0" applyNumberFormat="1" applyFont="1" applyBorder="1" applyAlignment="1">
      <alignment vertical="center"/>
    </xf>
    <xf numFmtId="0" fontId="12" fillId="0" borderId="22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12" fillId="0" borderId="18" xfId="0" applyFont="1" applyFill="1" applyBorder="1" applyAlignment="1">
      <alignment vertical="center" wrapText="1"/>
    </xf>
    <xf numFmtId="3" fontId="12" fillId="0" borderId="29" xfId="0" applyNumberFormat="1" applyFont="1" applyFill="1" applyBorder="1" applyAlignment="1">
      <alignment vertical="center"/>
    </xf>
    <xf numFmtId="3" fontId="12" fillId="0" borderId="29" xfId="0" applyNumberFormat="1" applyFont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50" xfId="0" applyFont="1" applyFill="1" applyBorder="1" applyAlignment="1">
      <alignment vertical="center"/>
    </xf>
    <xf numFmtId="0" fontId="12" fillId="0" borderId="29" xfId="0" applyFont="1" applyFill="1" applyBorder="1" applyAlignment="1">
      <alignment vertical="center"/>
    </xf>
    <xf numFmtId="0" fontId="11" fillId="0" borderId="29" xfId="0" applyFont="1" applyFill="1" applyBorder="1" applyAlignment="1">
      <alignment vertical="center" wrapText="1"/>
    </xf>
    <xf numFmtId="0" fontId="12" fillId="0" borderId="11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49" fontId="0" fillId="0" borderId="49" xfId="0" applyNumberFormat="1" applyFont="1" applyFill="1" applyBorder="1" applyAlignment="1">
      <alignment vertical="center"/>
    </xf>
    <xf numFmtId="0" fontId="0" fillId="0" borderId="49" xfId="0" applyFont="1" applyFill="1" applyBorder="1" applyAlignment="1">
      <alignment horizontal="left" vertical="center" wrapText="1"/>
    </xf>
    <xf numFmtId="0" fontId="0" fillId="0" borderId="49" xfId="0" applyFont="1" applyFill="1" applyBorder="1" applyAlignment="1">
      <alignment horizontal="right" vertical="center" wrapText="1"/>
    </xf>
    <xf numFmtId="0" fontId="37" fillId="0" borderId="0" xfId="0" applyFont="1" applyBorder="1" applyAlignment="1">
      <alignment/>
    </xf>
    <xf numFmtId="0" fontId="12" fillId="0" borderId="28" xfId="0" applyFont="1" applyFill="1" applyBorder="1" applyAlignment="1">
      <alignment vertical="center" wrapText="1"/>
    </xf>
    <xf numFmtId="3" fontId="12" fillId="0" borderId="28" xfId="0" applyNumberFormat="1" applyFont="1" applyFill="1" applyBorder="1" applyAlignment="1">
      <alignment vertical="center"/>
    </xf>
    <xf numFmtId="3" fontId="12" fillId="0" borderId="28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7" fillId="0" borderId="18" xfId="0" applyFont="1" applyBorder="1" applyAlignment="1">
      <alignment horizontal="left"/>
    </xf>
    <xf numFmtId="3" fontId="7" fillId="0" borderId="48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left"/>
    </xf>
    <xf numFmtId="3" fontId="7" fillId="0" borderId="26" xfId="0" applyNumberFormat="1" applyFont="1" applyFill="1" applyBorder="1" applyAlignment="1">
      <alignment horizontal="center"/>
    </xf>
    <xf numFmtId="3" fontId="0" fillId="0" borderId="52" xfId="0" applyNumberFormat="1" applyBorder="1" applyAlignment="1">
      <alignment horizontal="right"/>
    </xf>
    <xf numFmtId="0" fontId="7" fillId="0" borderId="24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3" fontId="7" fillId="0" borderId="25" xfId="0" applyNumberFormat="1" applyFont="1" applyFill="1" applyBorder="1" applyAlignment="1">
      <alignment horizontal="right" vertical="center"/>
    </xf>
    <xf numFmtId="9" fontId="0" fillId="0" borderId="53" xfId="0" applyNumberFormat="1" applyFont="1" applyBorder="1" applyAlignment="1">
      <alignment horizontal="right" vertical="center"/>
    </xf>
    <xf numFmtId="0" fontId="7" fillId="19" borderId="25" xfId="0" applyFont="1" applyFill="1" applyBorder="1" applyAlignment="1">
      <alignment horizontal="left"/>
    </xf>
    <xf numFmtId="0" fontId="0" fillId="0" borderId="52" xfId="0" applyBorder="1" applyAlignment="1">
      <alignment horizontal="left"/>
    </xf>
    <xf numFmtId="3" fontId="7" fillId="19" borderId="25" xfId="0" applyNumberFormat="1" applyFont="1" applyFill="1" applyBorder="1" applyAlignment="1">
      <alignment horizontal="right"/>
    </xf>
    <xf numFmtId="3" fontId="7" fillId="19" borderId="48" xfId="0" applyNumberFormat="1" applyFont="1" applyFill="1" applyBorder="1" applyAlignment="1">
      <alignment horizontal="right"/>
    </xf>
    <xf numFmtId="0" fontId="9" fillId="0" borderId="39" xfId="0" applyFont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39" xfId="0" applyBorder="1" applyAlignment="1">
      <alignment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37" fillId="0" borderId="25" xfId="0" applyFont="1" applyBorder="1" applyAlignment="1">
      <alignment horizontal="left" vertical="center" wrapText="1"/>
    </xf>
    <xf numFmtId="0" fontId="38" fillId="0" borderId="52" xfId="0" applyFont="1" applyBorder="1" applyAlignment="1">
      <alignment horizontal="left" vertical="center" wrapText="1"/>
    </xf>
    <xf numFmtId="0" fontId="38" fillId="0" borderId="48" xfId="0" applyFont="1" applyBorder="1" applyAlignment="1">
      <alignment horizontal="left" vertical="center" wrapText="1"/>
    </xf>
    <xf numFmtId="3" fontId="7" fillId="0" borderId="25" xfId="0" applyNumberFormat="1" applyFont="1" applyBorder="1" applyAlignment="1">
      <alignment horizontal="right" vertical="center"/>
    </xf>
    <xf numFmtId="3" fontId="7" fillId="0" borderId="48" xfId="0" applyNumberFormat="1" applyFont="1" applyBorder="1" applyAlignment="1">
      <alignment horizontal="right" vertical="center"/>
    </xf>
    <xf numFmtId="0" fontId="0" fillId="0" borderId="54" xfId="0" applyFont="1" applyFill="1" applyBorder="1" applyAlignment="1">
      <alignment horizontal="center" vertical="top"/>
    </xf>
    <xf numFmtId="0" fontId="0" fillId="0" borderId="55" xfId="0" applyFont="1" applyFill="1" applyBorder="1" applyAlignment="1">
      <alignment horizontal="center" vertical="top"/>
    </xf>
    <xf numFmtId="0" fontId="0" fillId="0" borderId="56" xfId="0" applyFont="1" applyFill="1" applyBorder="1" applyAlignment="1">
      <alignment horizontal="center" vertical="top"/>
    </xf>
    <xf numFmtId="0" fontId="0" fillId="0" borderId="57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9" fontId="0" fillId="0" borderId="36" xfId="0" applyNumberFormat="1" applyFont="1" applyBorder="1" applyAlignment="1">
      <alignment horizontal="right" vertical="center"/>
    </xf>
    <xf numFmtId="0" fontId="0" fillId="0" borderId="59" xfId="0" applyBorder="1" applyAlignment="1">
      <alignment horizontal="left"/>
    </xf>
    <xf numFmtId="0" fontId="0" fillId="0" borderId="19" xfId="0" applyBorder="1" applyAlignment="1">
      <alignment horizontal="left"/>
    </xf>
    <xf numFmtId="3" fontId="7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" fillId="0" borderId="60" xfId="0" applyNumberFormat="1" applyFont="1" applyBorder="1" applyAlignment="1">
      <alignment horizontal="right"/>
    </xf>
    <xf numFmtId="0" fontId="0" fillId="0" borderId="46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60" xfId="0" applyBorder="1" applyAlignment="1">
      <alignment horizontal="left"/>
    </xf>
    <xf numFmtId="0" fontId="0" fillId="0" borderId="57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53" xfId="0" applyBorder="1" applyAlignment="1">
      <alignment horizontal="left"/>
    </xf>
    <xf numFmtId="3" fontId="3" fillId="0" borderId="36" xfId="0" applyNumberFormat="1" applyFont="1" applyBorder="1" applyAlignment="1">
      <alignment horizontal="right"/>
    </xf>
    <xf numFmtId="3" fontId="3" fillId="0" borderId="53" xfId="0" applyNumberFormat="1" applyFont="1" applyBorder="1" applyAlignment="1">
      <alignment horizontal="right"/>
    </xf>
    <xf numFmtId="0" fontId="0" fillId="0" borderId="54" xfId="0" applyBorder="1" applyAlignment="1">
      <alignment vertical="top"/>
    </xf>
    <xf numFmtId="0" fontId="0" fillId="0" borderId="55" xfId="0" applyBorder="1" applyAlignment="1">
      <alignment vertical="top"/>
    </xf>
    <xf numFmtId="0" fontId="0" fillId="0" borderId="56" xfId="0" applyBorder="1" applyAlignment="1">
      <alignment vertical="top"/>
    </xf>
    <xf numFmtId="0" fontId="0" fillId="0" borderId="46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3" fontId="3" fillId="0" borderId="18" xfId="0" applyNumberFormat="1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right"/>
    </xf>
    <xf numFmtId="0" fontId="0" fillId="0" borderId="46" xfId="0" applyFont="1" applyBorder="1" applyAlignment="1">
      <alignment horizontal="left" wrapText="1"/>
    </xf>
    <xf numFmtId="0" fontId="0" fillId="0" borderId="44" xfId="0" applyFont="1" applyBorder="1" applyAlignment="1">
      <alignment horizontal="left" wrapText="1"/>
    </xf>
    <xf numFmtId="0" fontId="0" fillId="0" borderId="60" xfId="0" applyFont="1" applyBorder="1" applyAlignment="1">
      <alignment horizontal="left" wrapText="1"/>
    </xf>
    <xf numFmtId="3" fontId="3" fillId="0" borderId="12" xfId="0" applyNumberFormat="1" applyFont="1" applyFill="1" applyBorder="1" applyAlignment="1">
      <alignment horizontal="right"/>
    </xf>
    <xf numFmtId="3" fontId="3" fillId="0" borderId="60" xfId="0" applyNumberFormat="1" applyFont="1" applyFill="1" applyBorder="1" applyAlignment="1">
      <alignment horizontal="right"/>
    </xf>
    <xf numFmtId="0" fontId="0" fillId="0" borderId="61" xfId="0" applyFont="1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62" xfId="0" applyFont="1" applyBorder="1" applyAlignment="1">
      <alignment horizontal="left"/>
    </xf>
    <xf numFmtId="0" fontId="40" fillId="0" borderId="46" xfId="0" applyFont="1" applyBorder="1" applyAlignment="1">
      <alignment horizontal="left" vertical="center" wrapText="1"/>
    </xf>
    <xf numFmtId="0" fontId="0" fillId="0" borderId="44" xfId="0" applyFont="1" applyBorder="1" applyAlignment="1">
      <alignment vertical="center"/>
    </xf>
    <xf numFmtId="0" fontId="0" fillId="0" borderId="60" xfId="0" applyFont="1" applyBorder="1" applyAlignment="1">
      <alignment vertical="center"/>
    </xf>
    <xf numFmtId="3" fontId="41" fillId="0" borderId="12" xfId="0" applyNumberFormat="1" applyFont="1" applyFill="1" applyBorder="1" applyAlignment="1">
      <alignment horizontal="right" vertical="center"/>
    </xf>
    <xf numFmtId="3" fontId="41" fillId="0" borderId="60" xfId="0" applyNumberFormat="1" applyFont="1" applyFill="1" applyBorder="1" applyAlignment="1">
      <alignment horizontal="right" vertical="center"/>
    </xf>
    <xf numFmtId="0" fontId="0" fillId="0" borderId="46" xfId="0" applyFont="1" applyBorder="1" applyAlignment="1">
      <alignment horizontal="left" vertical="center" wrapText="1"/>
    </xf>
    <xf numFmtId="0" fontId="0" fillId="0" borderId="44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40" fillId="0" borderId="44" xfId="0" applyFont="1" applyBorder="1" applyAlignment="1">
      <alignment horizontal="left" vertical="center" wrapText="1"/>
    </xf>
    <xf numFmtId="0" fontId="40" fillId="0" borderId="60" xfId="0" applyFont="1" applyBorder="1" applyAlignment="1">
      <alignment horizontal="left" vertical="center" wrapText="1"/>
    </xf>
    <xf numFmtId="3" fontId="18" fillId="0" borderId="12" xfId="0" applyNumberFormat="1" applyFont="1" applyFill="1" applyBorder="1" applyAlignment="1">
      <alignment horizontal="right" vertical="center"/>
    </xf>
    <xf numFmtId="3" fontId="18" fillId="0" borderId="60" xfId="0" applyNumberFormat="1" applyFont="1" applyFill="1" applyBorder="1" applyAlignment="1">
      <alignment horizontal="right" vertical="center"/>
    </xf>
    <xf numFmtId="0" fontId="0" fillId="0" borderId="0" xfId="0" applyAlignment="1">
      <alignment vertical="top" wrapText="1"/>
    </xf>
    <xf numFmtId="0" fontId="0" fillId="0" borderId="52" xfId="0" applyFont="1" applyBorder="1" applyAlignment="1">
      <alignment horizontal="left"/>
    </xf>
    <xf numFmtId="0" fontId="0" fillId="0" borderId="48" xfId="0" applyFont="1" applyBorder="1" applyAlignment="1">
      <alignment horizontal="left"/>
    </xf>
    <xf numFmtId="3" fontId="3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3" fillId="19" borderId="46" xfId="0" applyNumberFormat="1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3" fontId="3" fillId="0" borderId="46" xfId="0" applyNumberFormat="1" applyFont="1" applyBorder="1" applyAlignment="1">
      <alignment horizontal="center" vertical="center"/>
    </xf>
    <xf numFmtId="3" fontId="3" fillId="0" borderId="45" xfId="0" applyNumberFormat="1" applyFont="1" applyBorder="1" applyAlignment="1">
      <alignment horizontal="center" vertical="center"/>
    </xf>
    <xf numFmtId="3" fontId="3" fillId="19" borderId="46" xfId="0" applyNumberFormat="1" applyFont="1" applyFill="1" applyBorder="1" applyAlignment="1">
      <alignment horizontal="center" vertical="center"/>
    </xf>
    <xf numFmtId="0" fontId="0" fillId="19" borderId="45" xfId="0" applyFill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9" fontId="0" fillId="19" borderId="6" xfId="0" applyNumberFormat="1" applyFon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49" fontId="0" fillId="0" borderId="46" xfId="0" applyNumberFormat="1" applyFill="1" applyBorder="1" applyAlignment="1">
      <alignment horizontal="left" vertical="center" wrapText="1"/>
    </xf>
    <xf numFmtId="49" fontId="0" fillId="0" borderId="45" xfId="0" applyNumberFormat="1" applyFill="1" applyBorder="1" applyAlignment="1">
      <alignment horizontal="left" vertical="center" wrapText="1"/>
    </xf>
    <xf numFmtId="2" fontId="0" fillId="19" borderId="46" xfId="0" applyNumberFormat="1" applyFill="1" applyBorder="1" applyAlignment="1">
      <alignment horizontal="center" vertical="center" wrapText="1"/>
    </xf>
    <xf numFmtId="2" fontId="0" fillId="19" borderId="45" xfId="0" applyNumberFormat="1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19" borderId="46" xfId="0" applyFill="1" applyBorder="1" applyAlignment="1">
      <alignment horizontal="center" vertical="center" wrapText="1"/>
    </xf>
    <xf numFmtId="0" fontId="0" fillId="19" borderId="45" xfId="0" applyFill="1" applyBorder="1" applyAlignment="1">
      <alignment horizontal="center" vertical="center" wrapText="1"/>
    </xf>
    <xf numFmtId="0" fontId="3" fillId="19" borderId="6" xfId="0" applyFont="1" applyFill="1" applyBorder="1" applyAlignment="1">
      <alignment horizontal="left" vertical="center"/>
    </xf>
    <xf numFmtId="0" fontId="10" fillId="0" borderId="6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9" fontId="0" fillId="0" borderId="41" xfId="0" applyNumberFormat="1" applyBorder="1" applyAlignment="1">
      <alignment horizontal="center" vertical="center"/>
    </xf>
    <xf numFmtId="49" fontId="0" fillId="0" borderId="39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" fillId="19" borderId="46" xfId="0" applyFont="1" applyFill="1" applyBorder="1" applyAlignment="1">
      <alignment horizontal="left" vertical="center"/>
    </xf>
    <xf numFmtId="0" fontId="3" fillId="19" borderId="44" xfId="0" applyFont="1" applyFill="1" applyBorder="1" applyAlignment="1">
      <alignment horizontal="left" vertical="center"/>
    </xf>
    <xf numFmtId="0" fontId="3" fillId="19" borderId="45" xfId="0" applyFont="1" applyFill="1" applyBorder="1" applyAlignment="1">
      <alignment horizontal="left" vertical="center"/>
    </xf>
    <xf numFmtId="0" fontId="3" fillId="19" borderId="46" xfId="0" applyFont="1" applyFill="1" applyBorder="1" applyAlignment="1">
      <alignment horizontal="left" vertical="center" wrapText="1"/>
    </xf>
    <xf numFmtId="0" fontId="3" fillId="19" borderId="44" xfId="0" applyFont="1" applyFill="1" applyBorder="1" applyAlignment="1">
      <alignment horizontal="left" vertical="center" wrapText="1"/>
    </xf>
    <xf numFmtId="0" fontId="3" fillId="19" borderId="45" xfId="0" applyFont="1" applyFill="1" applyBorder="1" applyAlignment="1">
      <alignment horizontal="left" vertical="center" wrapText="1"/>
    </xf>
    <xf numFmtId="0" fontId="10" fillId="19" borderId="46" xfId="0" applyFont="1" applyFill="1" applyBorder="1" applyAlignment="1">
      <alignment horizontal="left" vertical="center" wrapText="1"/>
    </xf>
    <xf numFmtId="0" fontId="10" fillId="19" borderId="44" xfId="0" applyFont="1" applyFill="1" applyBorder="1" applyAlignment="1">
      <alignment horizontal="left" vertical="center" wrapText="1"/>
    </xf>
    <xf numFmtId="0" fontId="10" fillId="19" borderId="4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3" fillId="0" borderId="0" xfId="0" applyFont="1" applyBorder="1" applyAlignment="1">
      <alignment wrapText="1" shrinkToFit="1"/>
    </xf>
    <xf numFmtId="0" fontId="0" fillId="0" borderId="0" xfId="0" applyAlignment="1">
      <alignment wrapText="1" shrinkToFit="1"/>
    </xf>
    <xf numFmtId="49" fontId="0" fillId="0" borderId="40" xfId="0" applyNumberFormat="1" applyFont="1" applyFill="1" applyBorder="1" applyAlignment="1">
      <alignment horizontal="left" vertical="center"/>
    </xf>
    <xf numFmtId="49" fontId="0" fillId="0" borderId="42" xfId="0" applyNumberFormat="1" applyFont="1" applyFill="1" applyBorder="1" applyAlignment="1">
      <alignment horizontal="left" vertical="center"/>
    </xf>
    <xf numFmtId="0" fontId="0" fillId="0" borderId="40" xfId="0" applyFont="1" applyFill="1" applyBorder="1" applyAlignment="1">
      <alignment horizontal="left" vertical="center" wrapText="1"/>
    </xf>
    <xf numFmtId="0" fontId="0" fillId="0" borderId="42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right" vertical="center" wrapText="1"/>
    </xf>
    <xf numFmtId="0" fontId="0" fillId="0" borderId="42" xfId="0" applyFont="1" applyFill="1" applyBorder="1" applyAlignment="1">
      <alignment horizontal="right" vertical="center" wrapText="1"/>
    </xf>
  </cellXfs>
  <cellStyles count="50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vý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Relationship Id="rId4" Type="http://schemas.openxmlformats.org/officeDocument/2006/relationships/image" Target="../media/image2.emf" /><Relationship Id="rId5" Type="http://schemas.openxmlformats.org/officeDocument/2006/relationships/image" Target="../media/image2.emf" /><Relationship Id="rId6" Type="http://schemas.openxmlformats.org/officeDocument/2006/relationships/image" Target="../media/image2.emf" /><Relationship Id="rId7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609600</xdr:colOff>
      <xdr:row>17</xdr:row>
      <xdr:rowOff>76200</xdr:rowOff>
    </xdr:from>
    <xdr:to>
      <xdr:col>6</xdr:col>
      <xdr:colOff>9525</xdr:colOff>
      <xdr:row>32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2886075"/>
          <a:ext cx="214312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2-9%20E%20a%20p&#34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3-4p&#345;&#237;pravaR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aros.j\Dokumenty\Rozpo&#269;et%202009\Tvorba%20rozpo&#269;tu%202009\Rozpo&#269;et%202009%20verze%202-8%20E%20a%20p&#34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xTransfery"/>
      <sheetName val="tit"/>
      <sheetName val="xxobsahpr"/>
      <sheetName val="př"/>
      <sheetName val="R1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 r. 2008"/>
      <sheetName val="KR1"/>
      <sheetName val="KR2"/>
      <sheetName val="M1"/>
      <sheetName val="M2"/>
      <sheetName val="M3"/>
      <sheetName val="I1"/>
      <sheetName val="EU1"/>
      <sheetName val="xPřílohy"/>
      <sheetName val="xgrafy"/>
      <sheetName val="xakt1"/>
      <sheetName val="xakt2"/>
      <sheetName val="xakt3"/>
      <sheetName val="xakt4"/>
      <sheetName val="xakt5a"/>
      <sheetName val="xakt5b"/>
      <sheetName val="xakt6"/>
      <sheetName val="xakt7"/>
      <sheetName val="x8"/>
      <sheetName val="xakt9"/>
    </sheetNames>
    <sheetDataSet>
      <sheetData sheetId="9">
        <row r="6">
          <cell r="F6">
            <v>300</v>
          </cell>
        </row>
      </sheetData>
      <sheetData sheetId="10">
        <row r="275">
          <cell r="F275">
            <v>24400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Závaz. ukaz."/>
      <sheetName val="xTransfery"/>
      <sheetName val="tit"/>
      <sheetName val="xxobsahpr"/>
      <sheetName val="př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"/>
      <sheetName val="KR1"/>
      <sheetName val="KR2"/>
      <sheetName val="M1"/>
      <sheetName val="M2"/>
      <sheetName val="M3"/>
      <sheetName val="M4"/>
      <sheetName val="M5"/>
      <sheetName val="M6"/>
      <sheetName val="I1"/>
      <sheetName val="EU1"/>
      <sheetName val="R1"/>
      <sheetName val="grafy"/>
      <sheetName val="1"/>
      <sheetName val="2"/>
      <sheetName val="3"/>
      <sheetName val="4"/>
      <sheetName val="5a"/>
      <sheetName val="5b"/>
      <sheetName val="6"/>
      <sheetName val="7"/>
      <sheetName val="8"/>
      <sheetName val="9"/>
    </sheetNames>
    <sheetDataSet>
      <sheetData sheetId="18">
        <row r="6">
          <cell r="F6">
            <v>100000</v>
          </cell>
        </row>
        <row r="17">
          <cell r="F17">
            <v>10000</v>
          </cell>
        </row>
        <row r="26">
          <cell r="F26">
            <v>40000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obsah"/>
      <sheetName val="Souhrn"/>
      <sheetName val="Zdroje "/>
      <sheetName val="Zem"/>
      <sheetName val="Škol"/>
      <sheetName val="Kult"/>
      <sheetName val="Zdrav"/>
      <sheetName val="Živ"/>
      <sheetName val="Územ"/>
      <sheetName val="Dopr"/>
      <sheetName val="Soc"/>
      <sheetName val="POŽ"/>
      <sheetName val="Zast"/>
      <sheetName val="Kr"/>
      <sheetName val="Reg"/>
      <sheetName val="Nem"/>
      <sheetName val="Infor"/>
      <sheetName val="Rezerva"/>
      <sheetName val="Evropa"/>
      <sheetName val="tit"/>
      <sheetName val="xxobsahpr"/>
      <sheetName val="př"/>
      <sheetName val="R1"/>
      <sheetName val="Š1"/>
      <sheetName val="Š2"/>
      <sheetName val="Š3"/>
      <sheetName val="D1a"/>
      <sheetName val="D1b"/>
      <sheetName val="D2a"/>
      <sheetName val="D2b"/>
      <sheetName val="D2c"/>
      <sheetName val="SV1"/>
      <sheetName val="Z1"/>
      <sheetName val="Z2 r. 2008"/>
      <sheetName val="KR1"/>
      <sheetName val="KR2"/>
      <sheetName val="M1"/>
      <sheetName val="M2"/>
      <sheetName val="M3"/>
      <sheetName val="I1"/>
      <sheetName val="EU1"/>
      <sheetName val="xPřílohy"/>
      <sheetName val="xgrafy"/>
      <sheetName val="xakt1"/>
      <sheetName val="xakt2"/>
      <sheetName val="xakt3"/>
      <sheetName val="xakt4"/>
      <sheetName val="xakt5a"/>
      <sheetName val="xakt5b"/>
      <sheetName val="xakt6"/>
      <sheetName val="xakt7"/>
      <sheetName val="x8"/>
      <sheetName val="xakt9"/>
    </sheetNames>
    <sheetDataSet>
      <sheetData sheetId="4">
        <row r="147">
          <cell r="E147">
            <v>96870</v>
          </cell>
        </row>
      </sheetData>
      <sheetData sheetId="5">
        <row r="475">
          <cell r="E475">
            <v>4108275</v>
          </cell>
        </row>
      </sheetData>
      <sheetData sheetId="6">
        <row r="308">
          <cell r="E308">
            <v>143560</v>
          </cell>
        </row>
      </sheetData>
      <sheetData sheetId="7">
        <row r="151">
          <cell r="E151">
            <v>504070</v>
          </cell>
        </row>
      </sheetData>
      <sheetData sheetId="8">
        <row r="182">
          <cell r="E182">
            <v>5480</v>
          </cell>
        </row>
      </sheetData>
      <sheetData sheetId="9">
        <row r="54">
          <cell r="E54">
            <v>12900</v>
          </cell>
        </row>
      </sheetData>
      <sheetData sheetId="10">
        <row r="279">
          <cell r="E279">
            <v>1464190</v>
          </cell>
        </row>
      </sheetData>
      <sheetData sheetId="11">
        <row r="308">
          <cell r="E308">
            <v>61480</v>
          </cell>
        </row>
      </sheetData>
      <sheetData sheetId="12">
        <row r="106">
          <cell r="E106">
            <v>11700</v>
          </cell>
        </row>
      </sheetData>
      <sheetData sheetId="13">
        <row r="194">
          <cell r="E194">
            <v>46830</v>
          </cell>
        </row>
      </sheetData>
      <sheetData sheetId="14">
        <row r="75">
          <cell r="E75">
            <v>261760</v>
          </cell>
        </row>
      </sheetData>
      <sheetData sheetId="15">
        <row r="126">
          <cell r="E126">
            <v>102375</v>
          </cell>
        </row>
      </sheetData>
      <sheetData sheetId="16">
        <row r="141">
          <cell r="E141">
            <v>337250</v>
          </cell>
        </row>
      </sheetData>
      <sheetData sheetId="17">
        <row r="140">
          <cell r="E140">
            <v>28805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oleObject" Target="../embeddings/oleObject_4_2.bin" /><Relationship Id="rId4" Type="http://schemas.openxmlformats.org/officeDocument/2006/relationships/oleObject" Target="../embeddings/oleObject_4_3.bin" /><Relationship Id="rId5" Type="http://schemas.openxmlformats.org/officeDocument/2006/relationships/oleObject" Target="../embeddings/oleObject_4_4.bin" /><Relationship Id="rId6" Type="http://schemas.openxmlformats.org/officeDocument/2006/relationships/oleObject" Target="../embeddings/oleObject_4_5.bin" /><Relationship Id="rId7" Type="http://schemas.openxmlformats.org/officeDocument/2006/relationships/oleObject" Target="../embeddings/oleObject_4_6.bin" /><Relationship Id="rId8" Type="http://schemas.openxmlformats.org/officeDocument/2006/relationships/vmlDrawing" Target="../drawings/vmlDrawing1.vml" /><Relationship Id="rId9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G9" sqref="G9"/>
    </sheetView>
  </sheetViews>
  <sheetFormatPr defaultColWidth="9.00390625" defaultRowHeight="12.75"/>
  <sheetData>
    <row r="1" spans="1:9" ht="12.75">
      <c r="A1" s="258"/>
      <c r="B1" s="259"/>
      <c r="C1" s="259"/>
      <c r="D1" s="259"/>
      <c r="E1" s="259"/>
      <c r="F1" s="259"/>
      <c r="G1" s="259"/>
      <c r="H1" s="260"/>
      <c r="I1" s="261"/>
    </row>
    <row r="2" spans="1:9" ht="15">
      <c r="A2" s="262"/>
      <c r="B2" s="1"/>
      <c r="C2" s="1"/>
      <c r="D2" s="1"/>
      <c r="E2" s="1"/>
      <c r="F2" s="2"/>
      <c r="G2" s="291" t="s">
        <v>591</v>
      </c>
      <c r="H2" s="2"/>
      <c r="I2" s="263"/>
    </row>
    <row r="3" spans="1:9" ht="15">
      <c r="A3" s="262"/>
      <c r="B3" s="1"/>
      <c r="C3" s="1"/>
      <c r="D3" s="1"/>
      <c r="E3" s="1"/>
      <c r="F3" s="1"/>
      <c r="G3" s="291" t="s">
        <v>582</v>
      </c>
      <c r="H3" s="2"/>
      <c r="I3" s="263"/>
    </row>
    <row r="4" spans="1:9" ht="12.75">
      <c r="A4" s="262"/>
      <c r="B4" s="1"/>
      <c r="C4" s="1"/>
      <c r="D4" s="1"/>
      <c r="E4" s="1"/>
      <c r="F4" s="1"/>
      <c r="G4" s="1"/>
      <c r="H4" s="1"/>
      <c r="I4" s="263"/>
    </row>
    <row r="5" spans="1:9" ht="12.75">
      <c r="A5" s="314" t="s">
        <v>450</v>
      </c>
      <c r="B5" s="315"/>
      <c r="C5" s="315"/>
      <c r="D5" s="315"/>
      <c r="E5" s="315"/>
      <c r="F5" s="315"/>
      <c r="G5" s="315"/>
      <c r="H5" s="315"/>
      <c r="I5" s="316"/>
    </row>
    <row r="6" spans="1:9" ht="12.75">
      <c r="A6" s="317"/>
      <c r="B6" s="315"/>
      <c r="C6" s="315"/>
      <c r="D6" s="315"/>
      <c r="E6" s="315"/>
      <c r="F6" s="315"/>
      <c r="G6" s="315"/>
      <c r="H6" s="315"/>
      <c r="I6" s="316"/>
    </row>
    <row r="7" spans="1:9" ht="12.75">
      <c r="A7" s="262"/>
      <c r="B7" s="1"/>
      <c r="C7" s="1"/>
      <c r="D7" s="1"/>
      <c r="E7" s="1"/>
      <c r="F7" s="1"/>
      <c r="G7" s="1"/>
      <c r="H7" s="1"/>
      <c r="I7" s="263"/>
    </row>
    <row r="8" spans="1:9" ht="12.75">
      <c r="A8" s="262"/>
      <c r="B8" s="1"/>
      <c r="C8" s="1"/>
      <c r="D8" s="1"/>
      <c r="E8" s="1"/>
      <c r="F8" s="1"/>
      <c r="G8" s="1"/>
      <c r="H8" s="1"/>
      <c r="I8" s="263"/>
    </row>
    <row r="9" spans="1:9" ht="12.75">
      <c r="A9" s="262"/>
      <c r="B9" s="1"/>
      <c r="C9" s="1"/>
      <c r="D9" s="1"/>
      <c r="E9" s="1"/>
      <c r="F9" s="1"/>
      <c r="G9" s="1"/>
      <c r="H9" s="1"/>
      <c r="I9" s="263"/>
    </row>
    <row r="10" spans="1:9" ht="12.75">
      <c r="A10" s="262"/>
      <c r="B10" s="1"/>
      <c r="C10" s="1"/>
      <c r="D10" s="1"/>
      <c r="E10" s="1"/>
      <c r="F10" s="1"/>
      <c r="G10" s="1"/>
      <c r="H10" s="1"/>
      <c r="I10" s="263"/>
    </row>
    <row r="11" spans="1:9" ht="12.75">
      <c r="A11" s="262"/>
      <c r="B11" s="1"/>
      <c r="C11" s="1"/>
      <c r="D11" s="1"/>
      <c r="E11" s="1"/>
      <c r="F11" s="1"/>
      <c r="G11" s="1"/>
      <c r="H11" s="1"/>
      <c r="I11" s="263"/>
    </row>
    <row r="12" spans="1:9" ht="12.75">
      <c r="A12" s="262"/>
      <c r="B12" s="1"/>
      <c r="C12" s="1"/>
      <c r="D12" s="1"/>
      <c r="E12" s="1"/>
      <c r="F12" s="1"/>
      <c r="G12" s="1"/>
      <c r="H12" s="1"/>
      <c r="I12" s="263"/>
    </row>
    <row r="13" spans="1:9" ht="12.75">
      <c r="A13" s="262"/>
      <c r="B13" s="1"/>
      <c r="C13" s="1"/>
      <c r="D13" s="1"/>
      <c r="E13" s="1"/>
      <c r="F13" s="1"/>
      <c r="G13" s="1"/>
      <c r="H13" s="1"/>
      <c r="I13" s="263"/>
    </row>
    <row r="14" spans="1:9" ht="12.75">
      <c r="A14" s="262"/>
      <c r="B14" s="1"/>
      <c r="C14" s="1"/>
      <c r="D14" s="1"/>
      <c r="E14" s="1"/>
      <c r="F14" s="1"/>
      <c r="G14" s="1"/>
      <c r="H14" s="1"/>
      <c r="I14" s="263"/>
    </row>
    <row r="15" spans="1:9" ht="12.75">
      <c r="A15" s="262"/>
      <c r="B15" s="1"/>
      <c r="C15" s="1"/>
      <c r="D15" s="1"/>
      <c r="E15" s="1"/>
      <c r="F15" s="1"/>
      <c r="G15" s="1"/>
      <c r="H15" s="1"/>
      <c r="I15" s="263"/>
    </row>
    <row r="16" spans="1:9" ht="12.75">
      <c r="A16" s="262"/>
      <c r="B16" s="1"/>
      <c r="C16" s="1"/>
      <c r="D16" s="1"/>
      <c r="E16" s="1"/>
      <c r="F16" s="1"/>
      <c r="G16" s="1"/>
      <c r="H16" s="1"/>
      <c r="I16" s="263"/>
    </row>
    <row r="17" spans="1:9" ht="12.75">
      <c r="A17" s="262"/>
      <c r="B17" s="1"/>
      <c r="C17" s="1"/>
      <c r="D17" s="1"/>
      <c r="E17" s="1"/>
      <c r="F17" s="1"/>
      <c r="G17" s="1"/>
      <c r="H17" s="1"/>
      <c r="I17" s="263"/>
    </row>
    <row r="18" spans="1:9" ht="12.75">
      <c r="A18" s="262"/>
      <c r="B18" s="1"/>
      <c r="C18" s="1"/>
      <c r="D18" s="1"/>
      <c r="E18" s="1"/>
      <c r="F18" s="1"/>
      <c r="G18" s="1"/>
      <c r="H18" s="1"/>
      <c r="I18" s="263"/>
    </row>
    <row r="19" spans="1:9" ht="12.75">
      <c r="A19" s="262"/>
      <c r="B19" s="1"/>
      <c r="C19" s="1"/>
      <c r="D19" s="1"/>
      <c r="E19" s="1"/>
      <c r="F19" s="1"/>
      <c r="G19" s="1"/>
      <c r="H19" s="1"/>
      <c r="I19" s="263"/>
    </row>
    <row r="20" spans="1:9" ht="12.75">
      <c r="A20" s="262"/>
      <c r="B20" s="1"/>
      <c r="C20" s="1"/>
      <c r="D20" s="1"/>
      <c r="E20" s="1"/>
      <c r="F20" s="1"/>
      <c r="G20" s="1"/>
      <c r="H20" s="1"/>
      <c r="I20" s="263"/>
    </row>
    <row r="21" spans="1:9" ht="12.75">
      <c r="A21" s="262"/>
      <c r="B21" s="1"/>
      <c r="C21" s="1"/>
      <c r="D21" s="1"/>
      <c r="E21" s="1"/>
      <c r="F21" s="1"/>
      <c r="G21" s="1"/>
      <c r="H21" s="1"/>
      <c r="I21" s="263"/>
    </row>
    <row r="22" spans="1:9" ht="12.75">
      <c r="A22" s="262"/>
      <c r="B22" s="1"/>
      <c r="C22" s="1"/>
      <c r="D22" s="1"/>
      <c r="E22" s="1"/>
      <c r="F22" s="1"/>
      <c r="G22" s="1"/>
      <c r="H22" s="1"/>
      <c r="I22" s="263"/>
    </row>
    <row r="23" spans="1:9" ht="12.75">
      <c r="A23" s="262"/>
      <c r="B23" s="1"/>
      <c r="C23" s="1"/>
      <c r="D23" s="1"/>
      <c r="E23" s="1"/>
      <c r="F23" s="1"/>
      <c r="G23" s="1"/>
      <c r="H23" s="1"/>
      <c r="I23" s="263"/>
    </row>
    <row r="24" spans="1:9" ht="12.75">
      <c r="A24" s="262"/>
      <c r="B24" s="1"/>
      <c r="C24" s="1"/>
      <c r="D24" s="1"/>
      <c r="E24" s="1"/>
      <c r="F24" s="1"/>
      <c r="G24" s="1"/>
      <c r="H24" s="1"/>
      <c r="I24" s="263"/>
    </row>
    <row r="25" spans="1:9" ht="12.75">
      <c r="A25" s="262"/>
      <c r="B25" s="1"/>
      <c r="C25" s="1"/>
      <c r="D25" s="1"/>
      <c r="E25" s="1"/>
      <c r="F25" s="1"/>
      <c r="G25" s="1"/>
      <c r="H25" s="1"/>
      <c r="I25" s="263"/>
    </row>
    <row r="26" spans="1:9" ht="12.75">
      <c r="A26" s="262"/>
      <c r="B26" s="1"/>
      <c r="C26" s="1"/>
      <c r="D26" s="1"/>
      <c r="E26" s="1"/>
      <c r="F26" s="1"/>
      <c r="G26" s="1"/>
      <c r="H26" s="1"/>
      <c r="I26" s="263"/>
    </row>
    <row r="27" spans="1:9" ht="12.75">
      <c r="A27" s="262"/>
      <c r="B27" s="1"/>
      <c r="C27" s="1"/>
      <c r="D27" s="1"/>
      <c r="E27" s="1"/>
      <c r="F27" s="1"/>
      <c r="G27" s="1"/>
      <c r="H27" s="1"/>
      <c r="I27" s="263"/>
    </row>
    <row r="28" spans="1:9" ht="12.75">
      <c r="A28" s="262"/>
      <c r="B28" s="1"/>
      <c r="C28" s="1"/>
      <c r="D28" s="1"/>
      <c r="E28" s="1"/>
      <c r="F28" s="1"/>
      <c r="G28" s="1"/>
      <c r="H28" s="1"/>
      <c r="I28" s="263"/>
    </row>
    <row r="29" spans="1:9" ht="12.75">
      <c r="A29" s="262"/>
      <c r="B29" s="1"/>
      <c r="C29" s="1"/>
      <c r="D29" s="1"/>
      <c r="E29" s="1"/>
      <c r="F29" s="1"/>
      <c r="G29" s="1"/>
      <c r="H29" s="1"/>
      <c r="I29" s="263"/>
    </row>
    <row r="30" spans="1:9" ht="12.75">
      <c r="A30" s="262"/>
      <c r="B30" s="1"/>
      <c r="C30" s="1"/>
      <c r="D30" s="1"/>
      <c r="E30" s="1"/>
      <c r="F30" s="1"/>
      <c r="G30" s="1"/>
      <c r="H30" s="1"/>
      <c r="I30" s="263"/>
    </row>
    <row r="31" spans="1:9" ht="12.75">
      <c r="A31" s="262"/>
      <c r="B31" s="1"/>
      <c r="C31" s="1"/>
      <c r="D31" s="1"/>
      <c r="E31" s="1"/>
      <c r="F31" s="1"/>
      <c r="G31" s="1"/>
      <c r="H31" s="1"/>
      <c r="I31" s="263"/>
    </row>
    <row r="32" spans="1:9" ht="12.75">
      <c r="A32" s="262"/>
      <c r="B32" s="1"/>
      <c r="C32" s="1"/>
      <c r="D32" s="1"/>
      <c r="E32" s="1"/>
      <c r="F32" s="1"/>
      <c r="G32" s="1"/>
      <c r="H32" s="1"/>
      <c r="I32" s="263"/>
    </row>
    <row r="33" spans="1:9" ht="12.75">
      <c r="A33" s="262"/>
      <c r="B33" s="1"/>
      <c r="C33" s="1"/>
      <c r="D33" s="1"/>
      <c r="E33" s="1"/>
      <c r="F33" s="1"/>
      <c r="G33" s="1"/>
      <c r="H33" s="1"/>
      <c r="I33" s="263"/>
    </row>
    <row r="34" spans="1:9" ht="12.75">
      <c r="A34" s="262"/>
      <c r="B34" s="1"/>
      <c r="C34" s="1"/>
      <c r="D34" s="1"/>
      <c r="E34" s="1"/>
      <c r="F34" s="1"/>
      <c r="G34" s="1"/>
      <c r="H34" s="1"/>
      <c r="I34" s="263"/>
    </row>
    <row r="35" spans="1:9" ht="12.75">
      <c r="A35" s="262"/>
      <c r="B35" s="1"/>
      <c r="C35" s="1"/>
      <c r="D35" s="1"/>
      <c r="E35" s="1"/>
      <c r="F35" s="1"/>
      <c r="G35" s="1"/>
      <c r="H35" s="1"/>
      <c r="I35" s="263"/>
    </row>
    <row r="36" spans="1:9" ht="12.75">
      <c r="A36" s="262"/>
      <c r="B36" s="1"/>
      <c r="C36" s="1"/>
      <c r="D36" s="1"/>
      <c r="E36" s="1"/>
      <c r="F36" s="1"/>
      <c r="G36" s="1"/>
      <c r="H36" s="1"/>
      <c r="I36" s="263"/>
    </row>
    <row r="37" spans="1:9" ht="12.75">
      <c r="A37" s="262"/>
      <c r="B37" s="1"/>
      <c r="C37" s="1"/>
      <c r="D37" s="1"/>
      <c r="E37" s="1"/>
      <c r="F37" s="1"/>
      <c r="G37" s="1"/>
      <c r="H37" s="1"/>
      <c r="I37" s="263"/>
    </row>
    <row r="38" spans="1:9" ht="12.75">
      <c r="A38" s="262"/>
      <c r="B38" s="1"/>
      <c r="C38" s="1"/>
      <c r="D38" s="1"/>
      <c r="E38" s="1"/>
      <c r="F38" s="1"/>
      <c r="G38" s="1"/>
      <c r="H38" s="1"/>
      <c r="I38" s="263"/>
    </row>
    <row r="39" spans="1:9" ht="12.75">
      <c r="A39" s="262"/>
      <c r="B39" s="1"/>
      <c r="C39" s="1"/>
      <c r="D39" s="1"/>
      <c r="E39" s="1"/>
      <c r="F39" s="1"/>
      <c r="G39" s="1"/>
      <c r="H39" s="1"/>
      <c r="I39" s="263"/>
    </row>
    <row r="40" spans="1:9" ht="12.75">
      <c r="A40" s="262"/>
      <c r="B40" s="1"/>
      <c r="C40" s="1"/>
      <c r="D40" s="1"/>
      <c r="E40" s="1"/>
      <c r="F40" s="1"/>
      <c r="G40" s="1"/>
      <c r="H40" s="1"/>
      <c r="I40" s="263"/>
    </row>
    <row r="41" spans="1:9" ht="12.75">
      <c r="A41" s="318" t="s">
        <v>451</v>
      </c>
      <c r="B41" s="319"/>
      <c r="C41" s="319"/>
      <c r="D41" s="319"/>
      <c r="E41" s="319"/>
      <c r="F41" s="319"/>
      <c r="G41" s="319"/>
      <c r="H41" s="319"/>
      <c r="I41" s="320"/>
    </row>
    <row r="42" spans="1:9" ht="12.75">
      <c r="A42" s="314"/>
      <c r="B42" s="319"/>
      <c r="C42" s="319"/>
      <c r="D42" s="319"/>
      <c r="E42" s="319"/>
      <c r="F42" s="319"/>
      <c r="G42" s="319"/>
      <c r="H42" s="319"/>
      <c r="I42" s="320"/>
    </row>
    <row r="43" spans="1:9" ht="12.75">
      <c r="A43" s="262"/>
      <c r="B43" s="1"/>
      <c r="C43" s="1"/>
      <c r="D43" s="1"/>
      <c r="E43" s="1"/>
      <c r="F43" s="1"/>
      <c r="G43" s="1"/>
      <c r="H43" s="1"/>
      <c r="I43" s="263"/>
    </row>
    <row r="44" spans="1:9" ht="12.75">
      <c r="A44" s="262"/>
      <c r="B44" s="1"/>
      <c r="C44" s="1"/>
      <c r="D44" s="1"/>
      <c r="E44" s="1"/>
      <c r="F44" s="1"/>
      <c r="G44" s="1"/>
      <c r="H44" s="1"/>
      <c r="I44" s="263"/>
    </row>
    <row r="45" spans="1:9" ht="12.75" customHeight="1">
      <c r="A45" s="262"/>
      <c r="B45" s="1"/>
      <c r="C45" s="1"/>
      <c r="D45" s="1"/>
      <c r="E45" s="1"/>
      <c r="F45" s="1"/>
      <c r="G45" s="1"/>
      <c r="H45" s="1"/>
      <c r="I45" s="263"/>
    </row>
    <row r="46" spans="1:9" ht="12.75" customHeight="1">
      <c r="A46" s="262"/>
      <c r="B46" s="1"/>
      <c r="C46" s="1"/>
      <c r="D46" s="1"/>
      <c r="E46" s="1"/>
      <c r="F46" s="1"/>
      <c r="G46" s="1"/>
      <c r="H46" s="1"/>
      <c r="I46" s="263"/>
    </row>
    <row r="47" spans="1:9" ht="12.75">
      <c r="A47" s="262"/>
      <c r="B47" s="1"/>
      <c r="C47" s="1"/>
      <c r="D47" s="1"/>
      <c r="E47" s="1"/>
      <c r="F47" s="1"/>
      <c r="G47" s="1"/>
      <c r="H47" s="1"/>
      <c r="I47" s="263"/>
    </row>
    <row r="48" spans="1:9" ht="20.25">
      <c r="A48" s="311"/>
      <c r="B48" s="312"/>
      <c r="C48" s="312"/>
      <c r="D48" s="312"/>
      <c r="E48" s="312"/>
      <c r="F48" s="312"/>
      <c r="G48" s="312"/>
      <c r="H48" s="312"/>
      <c r="I48" s="313"/>
    </row>
    <row r="49" spans="1:9" ht="18">
      <c r="A49" s="259"/>
      <c r="B49" s="259"/>
      <c r="C49" s="259"/>
      <c r="D49" s="259"/>
      <c r="E49" s="259"/>
      <c r="F49" s="259"/>
      <c r="G49" s="259"/>
      <c r="H49" s="264"/>
      <c r="I49" s="259"/>
    </row>
    <row r="50" spans="1:9" ht="12.75">
      <c r="A50" s="1"/>
      <c r="B50" s="1"/>
      <c r="C50" s="1"/>
      <c r="D50" s="1"/>
      <c r="E50" s="1"/>
      <c r="F50" s="1"/>
      <c r="G50" s="1"/>
      <c r="H50" s="1"/>
      <c r="I50" s="1"/>
    </row>
    <row r="51" spans="1:9" ht="12.75">
      <c r="A51" s="1"/>
      <c r="B51" s="1"/>
      <c r="C51" s="1"/>
      <c r="D51" s="1"/>
      <c r="E51" s="1"/>
      <c r="F51" s="1"/>
      <c r="G51" s="1"/>
      <c r="H51" s="1"/>
      <c r="I51" s="1"/>
    </row>
    <row r="52" spans="1:9" ht="12.75">
      <c r="A52" s="1"/>
      <c r="B52" s="1"/>
      <c r="C52" s="1"/>
      <c r="D52" s="1"/>
      <c r="E52" s="1"/>
      <c r="F52" s="1"/>
      <c r="G52" s="1"/>
      <c r="H52" s="1"/>
      <c r="I52" s="1"/>
    </row>
    <row r="53" spans="1:9" ht="12.75">
      <c r="A53" s="1"/>
      <c r="B53" s="1"/>
      <c r="C53" s="1"/>
      <c r="D53" s="1"/>
      <c r="E53" s="1"/>
      <c r="F53" s="1"/>
      <c r="G53" s="1"/>
      <c r="H53" s="1"/>
      <c r="I53" s="1"/>
    </row>
    <row r="54" spans="1:9" ht="12.75">
      <c r="A54" s="1"/>
      <c r="B54" s="1"/>
      <c r="C54" s="1"/>
      <c r="D54" s="1"/>
      <c r="E54" s="1"/>
      <c r="F54" s="1"/>
      <c r="G54" s="1"/>
      <c r="H54" s="1"/>
      <c r="I54" s="1"/>
    </row>
  </sheetData>
  <mergeCells count="3">
    <mergeCell ref="A48:I48"/>
    <mergeCell ref="A5:I6"/>
    <mergeCell ref="A41:I4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workbookViewId="0" topLeftCell="A1">
      <selection activeCell="C18" sqref="C18"/>
    </sheetView>
  </sheetViews>
  <sheetFormatPr defaultColWidth="9.00390625" defaultRowHeight="12.75"/>
  <cols>
    <col min="2" max="2" width="3.75390625" style="0" customWidth="1"/>
    <col min="3" max="3" width="60.875" style="0" customWidth="1"/>
    <col min="4" max="4" width="2.75390625" style="0" hidden="1" customWidth="1"/>
    <col min="5" max="5" width="2.125" style="0" hidden="1" customWidth="1"/>
    <col min="6" max="6" width="3.625" style="0" hidden="1" customWidth="1"/>
    <col min="7" max="7" width="31.75390625" style="0" hidden="1" customWidth="1"/>
    <col min="8" max="8" width="5.375" style="0" customWidth="1"/>
  </cols>
  <sheetData>
    <row r="1" spans="1:8" ht="23.25">
      <c r="A1" s="30" t="s">
        <v>73</v>
      </c>
      <c r="B1" s="1"/>
      <c r="C1" s="1"/>
      <c r="D1" s="1"/>
      <c r="E1" s="1"/>
      <c r="F1" s="1"/>
      <c r="G1" s="1"/>
      <c r="H1" s="1"/>
    </row>
    <row r="2" spans="1:8" ht="12.75">
      <c r="A2" s="1"/>
      <c r="B2" s="1"/>
      <c r="C2" s="1"/>
      <c r="D2" s="1"/>
      <c r="E2" s="1"/>
      <c r="F2" s="1"/>
      <c r="G2" s="1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20.25">
      <c r="A5" s="31" t="s">
        <v>74</v>
      </c>
      <c r="B5" s="1"/>
      <c r="C5" s="1"/>
      <c r="D5" s="1"/>
      <c r="E5" s="1"/>
      <c r="F5" s="28"/>
      <c r="G5" s="28"/>
      <c r="H5" s="23">
        <v>3</v>
      </c>
    </row>
    <row r="6" spans="1:8" ht="22.5" customHeight="1">
      <c r="A6" s="1"/>
      <c r="B6" s="1"/>
      <c r="C6" s="1"/>
      <c r="D6" s="1"/>
      <c r="E6" s="1"/>
      <c r="F6" s="1"/>
      <c r="G6" s="1"/>
      <c r="H6" s="28"/>
    </row>
    <row r="7" spans="1:8" ht="20.25">
      <c r="A7" s="31" t="s">
        <v>75</v>
      </c>
      <c r="B7" s="1"/>
      <c r="C7" s="1"/>
      <c r="D7" s="1"/>
      <c r="E7" s="1"/>
      <c r="F7" s="28"/>
      <c r="G7" s="1"/>
      <c r="H7" s="23">
        <v>4</v>
      </c>
    </row>
    <row r="8" spans="1:8" ht="22.5" customHeight="1">
      <c r="A8" s="1"/>
      <c r="B8" s="1"/>
      <c r="C8" s="1"/>
      <c r="D8" s="1"/>
      <c r="E8" s="1"/>
      <c r="F8" s="1"/>
      <c r="G8" s="1"/>
      <c r="H8" s="28"/>
    </row>
    <row r="9" spans="1:8" ht="20.25">
      <c r="A9" s="31" t="s">
        <v>76</v>
      </c>
      <c r="B9" s="1"/>
      <c r="C9" s="1"/>
      <c r="D9" s="1"/>
      <c r="E9" s="1"/>
      <c r="F9" s="28"/>
      <c r="G9" s="1"/>
      <c r="H9" s="23">
        <v>6</v>
      </c>
    </row>
    <row r="10" spans="1:8" ht="22.5" customHeight="1">
      <c r="A10" s="1"/>
      <c r="B10" s="29"/>
      <c r="C10" s="23"/>
      <c r="D10" s="1"/>
      <c r="E10" s="1"/>
      <c r="F10" s="1"/>
      <c r="G10" s="1"/>
      <c r="H10" s="23"/>
    </row>
    <row r="11" spans="1:8" ht="20.25">
      <c r="A11" s="31" t="s">
        <v>448</v>
      </c>
      <c r="B11" s="29"/>
      <c r="C11" s="23"/>
      <c r="D11" s="1"/>
      <c r="E11" s="1"/>
      <c r="F11" s="1"/>
      <c r="G11" s="1"/>
      <c r="H11" s="23">
        <v>13</v>
      </c>
    </row>
    <row r="12" spans="1:8" ht="22.5" customHeight="1">
      <c r="A12" s="1"/>
      <c r="B12" s="29"/>
      <c r="C12" s="23"/>
      <c r="D12" s="1"/>
      <c r="E12" s="1"/>
      <c r="F12" s="1"/>
      <c r="G12" s="1"/>
      <c r="H12" s="23"/>
    </row>
    <row r="13" spans="1:8" ht="20.25">
      <c r="A13" s="31" t="s">
        <v>449</v>
      </c>
      <c r="B13" s="29"/>
      <c r="C13" s="23"/>
      <c r="D13" s="1"/>
      <c r="E13" s="1"/>
      <c r="F13" s="1"/>
      <c r="G13" s="1"/>
      <c r="H13" s="23">
        <v>17</v>
      </c>
    </row>
    <row r="14" spans="1:8" ht="15.75">
      <c r="A14" s="1"/>
      <c r="B14" s="29"/>
      <c r="C14" s="23"/>
      <c r="D14" s="1"/>
      <c r="E14" s="1"/>
      <c r="F14" s="1"/>
      <c r="G14" s="1"/>
      <c r="H14" s="23"/>
    </row>
    <row r="15" spans="1:8" ht="20.25">
      <c r="A15" s="31"/>
      <c r="B15" s="1"/>
      <c r="C15" s="1"/>
      <c r="D15" s="1"/>
      <c r="E15" s="1"/>
      <c r="F15" s="1"/>
      <c r="G15" s="1"/>
      <c r="H15" s="23"/>
    </row>
    <row r="16" spans="1:8" ht="14.25" customHeight="1">
      <c r="A16" s="1"/>
      <c r="B16" s="1"/>
      <c r="C16" s="1"/>
      <c r="D16" s="1"/>
      <c r="E16" s="1"/>
      <c r="F16" s="1"/>
      <c r="G16" s="1"/>
      <c r="H16" s="1"/>
    </row>
    <row r="17" spans="1:8" ht="20.25">
      <c r="A17" s="31"/>
      <c r="B17" s="1"/>
      <c r="C17" s="1"/>
      <c r="D17" s="1"/>
      <c r="E17" s="1"/>
      <c r="F17" s="1"/>
      <c r="G17" s="1"/>
      <c r="H17" s="23"/>
    </row>
    <row r="18" spans="1:8" ht="12.75">
      <c r="A18" s="1"/>
      <c r="B18" s="1"/>
      <c r="C18" s="1"/>
      <c r="D18" s="1"/>
      <c r="E18" s="1"/>
      <c r="F18" s="1"/>
      <c r="G18" s="1"/>
      <c r="H18" s="1"/>
    </row>
  </sheetData>
  <printOptions/>
  <pageMargins left="0.75" right="0.75" top="1" bottom="1" header="0.4921259845" footer="0.4921259845"/>
  <pageSetup firstPageNumber="2" useFirstPageNumber="1" horizontalDpi="600" verticalDpi="600" orientation="portrait" paperSize="9" scale="9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SheetLayoutView="80" workbookViewId="0" topLeftCell="A1">
      <selection activeCell="L19" sqref="L19"/>
    </sheetView>
  </sheetViews>
  <sheetFormatPr defaultColWidth="9.00390625" defaultRowHeight="12.75"/>
  <cols>
    <col min="1" max="1" width="16.75390625" style="0" customWidth="1"/>
    <col min="2" max="4" width="4.00390625" style="0" customWidth="1"/>
    <col min="5" max="6" width="5.25390625" style="0" customWidth="1"/>
    <col min="8" max="8" width="8.125" style="0" customWidth="1"/>
    <col min="9" max="9" width="13.875" style="0" customWidth="1"/>
    <col min="10" max="10" width="13.00390625" style="0" customWidth="1"/>
  </cols>
  <sheetData>
    <row r="1" spans="1:10" ht="27.75">
      <c r="A1" s="299" t="s">
        <v>457</v>
      </c>
      <c r="B1" s="299"/>
      <c r="C1" s="299"/>
      <c r="D1" s="299"/>
      <c r="E1" s="299"/>
      <c r="F1" s="299"/>
      <c r="G1" s="299"/>
      <c r="H1" s="299"/>
      <c r="I1" s="156"/>
      <c r="J1" s="156"/>
    </row>
    <row r="2" ht="13.5" thickBot="1"/>
    <row r="3" spans="7:10" ht="16.5" thickBot="1">
      <c r="G3" s="300" t="s">
        <v>458</v>
      </c>
      <c r="H3" s="300"/>
      <c r="I3" s="168" t="s">
        <v>452</v>
      </c>
      <c r="J3" s="228" t="s">
        <v>459</v>
      </c>
    </row>
    <row r="4" spans="1:10" ht="15.75">
      <c r="A4" s="297" t="s">
        <v>487</v>
      </c>
      <c r="B4" s="333"/>
      <c r="C4" s="333"/>
      <c r="D4" s="333"/>
      <c r="E4" s="333"/>
      <c r="F4" s="334"/>
      <c r="G4" s="335">
        <f>SUM(G5:H10)</f>
        <v>7506525</v>
      </c>
      <c r="H4" s="336"/>
      <c r="I4" s="167">
        <f>SUM(I5:I10)</f>
        <v>7821514</v>
      </c>
      <c r="J4" s="229">
        <f aca="true" t="shared" si="0" ref="J4:J9">I4/G4</f>
        <v>1.041962026370391</v>
      </c>
    </row>
    <row r="5" spans="1:10" ht="12.75">
      <c r="A5" s="347" t="s">
        <v>460</v>
      </c>
      <c r="B5" s="339" t="s">
        <v>461</v>
      </c>
      <c r="C5" s="340"/>
      <c r="D5" s="340"/>
      <c r="E5" s="340"/>
      <c r="F5" s="341"/>
      <c r="G5" s="337">
        <v>3431507</v>
      </c>
      <c r="H5" s="338"/>
      <c r="I5" s="157">
        <f>Zdroje!D13</f>
        <v>3617982</v>
      </c>
      <c r="J5" s="230">
        <f t="shared" si="0"/>
        <v>1.0543420135817878</v>
      </c>
    </row>
    <row r="6" spans="1:10" ht="12.75">
      <c r="A6" s="348"/>
      <c r="B6" s="339" t="s">
        <v>462</v>
      </c>
      <c r="C6" s="340"/>
      <c r="D6" s="340"/>
      <c r="E6" s="340"/>
      <c r="F6" s="341"/>
      <c r="G6" s="337">
        <v>252130</v>
      </c>
      <c r="H6" s="338"/>
      <c r="I6" s="157">
        <f>Zdroje!D26</f>
        <v>317132</v>
      </c>
      <c r="J6" s="230">
        <f t="shared" si="0"/>
        <v>1.2578114464760242</v>
      </c>
    </row>
    <row r="7" spans="1:10" ht="12.75">
      <c r="A7" s="348"/>
      <c r="B7" s="339" t="s">
        <v>463</v>
      </c>
      <c r="C7" s="340"/>
      <c r="D7" s="340"/>
      <c r="E7" s="340"/>
      <c r="F7" s="341"/>
      <c r="G7" s="337">
        <v>3743552</v>
      </c>
      <c r="H7" s="338"/>
      <c r="I7" s="157">
        <f>Zdroje!D44-Zdroje!D39</f>
        <v>3780378</v>
      </c>
      <c r="J7" s="230">
        <f t="shared" si="0"/>
        <v>1.00983718137213</v>
      </c>
    </row>
    <row r="8" spans="1:10" ht="12.75">
      <c r="A8" s="348"/>
      <c r="B8" s="339" t="s">
        <v>464</v>
      </c>
      <c r="C8" s="340"/>
      <c r="D8" s="340"/>
      <c r="E8" s="340"/>
      <c r="F8" s="341"/>
      <c r="G8" s="337">
        <v>71336</v>
      </c>
      <c r="H8" s="338"/>
      <c r="I8" s="157">
        <f>Zdroje!D39</f>
        <v>75022</v>
      </c>
      <c r="J8" s="230">
        <f t="shared" si="0"/>
        <v>1.0516709655713805</v>
      </c>
    </row>
    <row r="9" spans="1:10" ht="12.75">
      <c r="A9" s="348"/>
      <c r="B9" s="339" t="s">
        <v>465</v>
      </c>
      <c r="C9" s="340"/>
      <c r="D9" s="340"/>
      <c r="E9" s="340"/>
      <c r="F9" s="341"/>
      <c r="G9" s="337">
        <v>8000</v>
      </c>
      <c r="H9" s="338"/>
      <c r="I9" s="157">
        <v>31000</v>
      </c>
      <c r="J9" s="230">
        <f t="shared" si="0"/>
        <v>3.875</v>
      </c>
    </row>
    <row r="10" spans="1:10" ht="13.5" thickBot="1">
      <c r="A10" s="349"/>
      <c r="B10" s="342" t="s">
        <v>466</v>
      </c>
      <c r="C10" s="343"/>
      <c r="D10" s="343"/>
      <c r="E10" s="343"/>
      <c r="F10" s="344"/>
      <c r="G10" s="345">
        <v>0</v>
      </c>
      <c r="H10" s="346"/>
      <c r="I10" s="172">
        <v>0</v>
      </c>
      <c r="J10" s="231" t="s">
        <v>425</v>
      </c>
    </row>
    <row r="11" spans="1:9" ht="13.5" thickBot="1">
      <c r="A11" s="158"/>
      <c r="B11" s="159"/>
      <c r="C11" s="159"/>
      <c r="D11" s="159"/>
      <c r="E11" s="159"/>
      <c r="F11" s="159"/>
      <c r="G11" s="3"/>
      <c r="H11" s="3"/>
      <c r="I11" s="3"/>
    </row>
    <row r="12" spans="1:10" ht="47.25" customHeight="1" thickBot="1">
      <c r="A12" s="321" t="s">
        <v>527</v>
      </c>
      <c r="B12" s="322"/>
      <c r="C12" s="322"/>
      <c r="D12" s="322"/>
      <c r="E12" s="322"/>
      <c r="F12" s="323"/>
      <c r="G12" s="324">
        <v>19020</v>
      </c>
      <c r="H12" s="325"/>
      <c r="I12" s="169">
        <v>30550</v>
      </c>
      <c r="J12" s="232">
        <f>I12/G12</f>
        <v>1.6062039957939012</v>
      </c>
    </row>
    <row r="13" spans="1:10" ht="48" customHeight="1" thickBot="1">
      <c r="A13" s="321" t="s">
        <v>569</v>
      </c>
      <c r="B13" s="322"/>
      <c r="C13" s="322"/>
      <c r="D13" s="322"/>
      <c r="E13" s="322"/>
      <c r="F13" s="323"/>
      <c r="G13" s="324">
        <v>0</v>
      </c>
      <c r="H13" s="325"/>
      <c r="I13" s="169">
        <v>863293</v>
      </c>
      <c r="J13" s="232" t="s">
        <v>425</v>
      </c>
    </row>
    <row r="14" spans="1:9" ht="15" thickBot="1">
      <c r="A14" s="158"/>
      <c r="B14" s="159"/>
      <c r="C14" s="159"/>
      <c r="D14" s="159"/>
      <c r="E14" s="159"/>
      <c r="F14" s="159"/>
      <c r="G14" s="3"/>
      <c r="H14" s="160"/>
      <c r="I14" s="3"/>
    </row>
    <row r="15" spans="1:10" ht="16.5" thickBot="1">
      <c r="A15" s="307" t="s">
        <v>467</v>
      </c>
      <c r="B15" s="308"/>
      <c r="C15" s="308"/>
      <c r="D15" s="308"/>
      <c r="E15" s="308"/>
      <c r="F15" s="308"/>
      <c r="G15" s="309">
        <f>G4+G12+G13</f>
        <v>7525545</v>
      </c>
      <c r="H15" s="310"/>
      <c r="I15" s="161">
        <f>I4+I12+I13</f>
        <v>8715357</v>
      </c>
      <c r="J15" s="162">
        <f>I15/G15</f>
        <v>1.1581031008385438</v>
      </c>
    </row>
    <row r="16" spans="1:9" ht="13.5" thickBot="1">
      <c r="A16" s="158"/>
      <c r="B16" s="159"/>
      <c r="C16" s="159"/>
      <c r="D16" s="159"/>
      <c r="E16" s="159"/>
      <c r="F16" s="159"/>
      <c r="G16" s="301"/>
      <c r="H16" s="301"/>
      <c r="I16" s="3"/>
    </row>
    <row r="17" spans="1:10" ht="30.75" customHeight="1" thickBot="1">
      <c r="A17" s="302" t="s">
        <v>488</v>
      </c>
      <c r="B17" s="303"/>
      <c r="C17" s="303"/>
      <c r="D17" s="303"/>
      <c r="E17" s="303"/>
      <c r="F17" s="304"/>
      <c r="G17" s="305">
        <f>SUM(G18:H32)+G36</f>
        <v>7525545</v>
      </c>
      <c r="H17" s="298"/>
      <c r="I17" s="171">
        <f>SUM(I18:I32)+I36+I37</f>
        <v>8715357</v>
      </c>
      <c r="J17" s="233">
        <f aca="true" t="shared" si="1" ref="J17:J35">I17/G17</f>
        <v>1.1581031008385438</v>
      </c>
    </row>
    <row r="18" spans="1:10" ht="12.75">
      <c r="A18" s="326" t="s">
        <v>468</v>
      </c>
      <c r="B18" s="350" t="s">
        <v>469</v>
      </c>
      <c r="C18" s="351"/>
      <c r="D18" s="351"/>
      <c r="E18" s="351"/>
      <c r="F18" s="352"/>
      <c r="G18" s="353">
        <f>'[3]Zem'!E147</f>
        <v>96870</v>
      </c>
      <c r="H18" s="354"/>
      <c r="I18" s="234">
        <f>Výdaje!G22</f>
        <v>94350</v>
      </c>
      <c r="J18" s="235">
        <f t="shared" si="1"/>
        <v>0.9739857541034376</v>
      </c>
    </row>
    <row r="19" spans="1:10" ht="12.75" customHeight="1">
      <c r="A19" s="327"/>
      <c r="B19" s="355" t="s">
        <v>470</v>
      </c>
      <c r="C19" s="356"/>
      <c r="D19" s="356"/>
      <c r="E19" s="356"/>
      <c r="F19" s="357"/>
      <c r="G19" s="358">
        <f>'[3]Škol'!E475</f>
        <v>4108275</v>
      </c>
      <c r="H19" s="359"/>
      <c r="I19" s="173">
        <f>Výdaje!G49</f>
        <v>4175273</v>
      </c>
      <c r="J19" s="235">
        <f t="shared" si="1"/>
        <v>1.0163080611692255</v>
      </c>
    </row>
    <row r="20" spans="1:10" ht="12.75">
      <c r="A20" s="327"/>
      <c r="B20" s="350" t="s">
        <v>471</v>
      </c>
      <c r="C20" s="351"/>
      <c r="D20" s="351"/>
      <c r="E20" s="351"/>
      <c r="F20" s="352"/>
      <c r="G20" s="358">
        <f>'[3]Kult'!E308</f>
        <v>143560</v>
      </c>
      <c r="H20" s="359"/>
      <c r="I20" s="173">
        <f>Výdaje!G66</f>
        <v>149638</v>
      </c>
      <c r="J20" s="235">
        <f t="shared" si="1"/>
        <v>1.0423376985232655</v>
      </c>
    </row>
    <row r="21" spans="1:10" ht="12.75">
      <c r="A21" s="327"/>
      <c r="B21" s="350" t="s">
        <v>472</v>
      </c>
      <c r="C21" s="351"/>
      <c r="D21" s="351"/>
      <c r="E21" s="351"/>
      <c r="F21" s="352"/>
      <c r="G21" s="358">
        <f>'[3]Zdrav'!E151</f>
        <v>504070</v>
      </c>
      <c r="H21" s="359"/>
      <c r="I21" s="173">
        <f>Výdaje!G79</f>
        <v>595070</v>
      </c>
      <c r="J21" s="235">
        <f t="shared" si="1"/>
        <v>1.180530481877517</v>
      </c>
    </row>
    <row r="22" spans="1:10" ht="12.75">
      <c r="A22" s="327"/>
      <c r="B22" s="350" t="s">
        <v>473</v>
      </c>
      <c r="C22" s="351"/>
      <c r="D22" s="351"/>
      <c r="E22" s="351"/>
      <c r="F22" s="352"/>
      <c r="G22" s="358">
        <f>'[3]Živ'!E182</f>
        <v>5480</v>
      </c>
      <c r="H22" s="359"/>
      <c r="I22" s="173">
        <f>Výdaje!G89</f>
        <v>10270</v>
      </c>
      <c r="J22" s="235">
        <f t="shared" si="1"/>
        <v>1.8740875912408759</v>
      </c>
    </row>
    <row r="23" spans="1:10" ht="12.75">
      <c r="A23" s="327"/>
      <c r="B23" s="350" t="s">
        <v>249</v>
      </c>
      <c r="C23" s="351"/>
      <c r="D23" s="351"/>
      <c r="E23" s="351"/>
      <c r="F23" s="352"/>
      <c r="G23" s="358">
        <f>'[3]Územ'!E54</f>
        <v>12900</v>
      </c>
      <c r="H23" s="359"/>
      <c r="I23" s="173">
        <f>Výdaje!G94</f>
        <v>8900</v>
      </c>
      <c r="J23" s="235">
        <f t="shared" si="1"/>
        <v>0.689922480620155</v>
      </c>
    </row>
    <row r="24" spans="1:10" ht="12.75">
      <c r="A24" s="327"/>
      <c r="B24" s="350" t="s">
        <v>474</v>
      </c>
      <c r="C24" s="351"/>
      <c r="D24" s="351"/>
      <c r="E24" s="351"/>
      <c r="F24" s="352"/>
      <c r="G24" s="358">
        <f>'[3]Dopr'!E279</f>
        <v>1464190</v>
      </c>
      <c r="H24" s="359"/>
      <c r="I24" s="173">
        <f>Výdaje!G110</f>
        <v>1644659</v>
      </c>
      <c r="J24" s="235">
        <f t="shared" si="1"/>
        <v>1.1232551786311886</v>
      </c>
    </row>
    <row r="25" spans="1:10" ht="12.75">
      <c r="A25" s="327"/>
      <c r="B25" s="350" t="s">
        <v>475</v>
      </c>
      <c r="C25" s="351"/>
      <c r="D25" s="351"/>
      <c r="E25" s="351"/>
      <c r="F25" s="352"/>
      <c r="G25" s="358">
        <f>'[3]Soc'!E308</f>
        <v>61480</v>
      </c>
      <c r="H25" s="359"/>
      <c r="I25" s="173">
        <f>Výdaje!G125</f>
        <v>84073</v>
      </c>
      <c r="J25" s="235">
        <f t="shared" si="1"/>
        <v>1.3674853610930384</v>
      </c>
    </row>
    <row r="26" spans="1:10" ht="12.75">
      <c r="A26" s="327"/>
      <c r="B26" s="355" t="s">
        <v>476</v>
      </c>
      <c r="C26" s="356"/>
      <c r="D26" s="356"/>
      <c r="E26" s="356"/>
      <c r="F26" s="357"/>
      <c r="G26" s="358">
        <f>'[3]POŽ'!E106</f>
        <v>11700</v>
      </c>
      <c r="H26" s="359"/>
      <c r="I26" s="173">
        <f>Výdaje!G135</f>
        <v>15220</v>
      </c>
      <c r="J26" s="235">
        <f t="shared" si="1"/>
        <v>1.300854700854701</v>
      </c>
    </row>
    <row r="27" spans="1:10" ht="12.75">
      <c r="A27" s="327"/>
      <c r="B27" s="350" t="s">
        <v>477</v>
      </c>
      <c r="C27" s="351"/>
      <c r="D27" s="351"/>
      <c r="E27" s="351"/>
      <c r="F27" s="352"/>
      <c r="G27" s="358">
        <f>'[3]Zast'!E194</f>
        <v>46830</v>
      </c>
      <c r="H27" s="359"/>
      <c r="I27" s="173">
        <f>Výdaje!G146</f>
        <v>52190</v>
      </c>
      <c r="J27" s="235">
        <f t="shared" si="1"/>
        <v>1.1144565449498185</v>
      </c>
    </row>
    <row r="28" spans="1:10" ht="12.75">
      <c r="A28" s="327"/>
      <c r="B28" s="350" t="s">
        <v>478</v>
      </c>
      <c r="C28" s="351"/>
      <c r="D28" s="351"/>
      <c r="E28" s="351"/>
      <c r="F28" s="352"/>
      <c r="G28" s="358">
        <f>'[3]Kr'!E75</f>
        <v>261760</v>
      </c>
      <c r="H28" s="359"/>
      <c r="I28" s="173">
        <f>Výdaje!G152</f>
        <v>273379</v>
      </c>
      <c r="J28" s="235">
        <f t="shared" si="1"/>
        <v>1.044387988997555</v>
      </c>
    </row>
    <row r="29" spans="1:10" ht="12.75">
      <c r="A29" s="327"/>
      <c r="B29" s="350" t="s">
        <v>479</v>
      </c>
      <c r="C29" s="351"/>
      <c r="D29" s="351"/>
      <c r="E29" s="351"/>
      <c r="F29" s="352"/>
      <c r="G29" s="358">
        <f>'[3]Reg'!E126</f>
        <v>102375</v>
      </c>
      <c r="H29" s="359"/>
      <c r="I29" s="173">
        <f>Výdaje!G165</f>
        <v>119965</v>
      </c>
      <c r="J29" s="235">
        <f t="shared" si="1"/>
        <v>1.1718192918192918</v>
      </c>
    </row>
    <row r="30" spans="1:10" ht="12.75">
      <c r="A30" s="327"/>
      <c r="B30" s="350" t="s">
        <v>480</v>
      </c>
      <c r="C30" s="351"/>
      <c r="D30" s="351"/>
      <c r="E30" s="351"/>
      <c r="F30" s="352"/>
      <c r="G30" s="358">
        <f>'[3]Nem'!E141</f>
        <v>337250</v>
      </c>
      <c r="H30" s="359"/>
      <c r="I30" s="173">
        <f>Výdaje!G181</f>
        <v>445135</v>
      </c>
      <c r="J30" s="235">
        <f t="shared" si="1"/>
        <v>1.319896219421794</v>
      </c>
    </row>
    <row r="31" spans="1:10" ht="12.75">
      <c r="A31" s="327"/>
      <c r="B31" s="350" t="s">
        <v>481</v>
      </c>
      <c r="C31" s="351"/>
      <c r="D31" s="351"/>
      <c r="E31" s="351"/>
      <c r="F31" s="352"/>
      <c r="G31" s="358">
        <f>'[3]Infor'!E140</f>
        <v>28805</v>
      </c>
      <c r="H31" s="359"/>
      <c r="I31" s="173">
        <f>Výdaje!G187</f>
        <v>32482</v>
      </c>
      <c r="J31" s="235">
        <f t="shared" si="1"/>
        <v>1.1276514494011456</v>
      </c>
    </row>
    <row r="32" spans="1:10" ht="12.75">
      <c r="A32" s="327"/>
      <c r="B32" s="360" t="s">
        <v>482</v>
      </c>
      <c r="C32" s="361"/>
      <c r="D32" s="361"/>
      <c r="E32" s="361"/>
      <c r="F32" s="362"/>
      <c r="G32" s="358">
        <v>140000</v>
      </c>
      <c r="H32" s="359"/>
      <c r="I32" s="236">
        <f>Výdaje!G195-Výdaje!G194</f>
        <v>150000</v>
      </c>
      <c r="J32" s="235">
        <f t="shared" si="1"/>
        <v>1.0714285714285714</v>
      </c>
    </row>
    <row r="33" spans="1:10" ht="29.25" customHeight="1">
      <c r="A33" s="327"/>
      <c r="B33" s="368" t="s">
        <v>530</v>
      </c>
      <c r="C33" s="369"/>
      <c r="D33" s="369"/>
      <c r="E33" s="369"/>
      <c r="F33" s="370"/>
      <c r="G33" s="366">
        <v>100000</v>
      </c>
      <c r="H33" s="367"/>
      <c r="I33" s="174">
        <f>'[2]Rezerva'!F6</f>
        <v>100000</v>
      </c>
      <c r="J33" s="237">
        <f t="shared" si="1"/>
        <v>1</v>
      </c>
    </row>
    <row r="34" spans="1:10" ht="29.25" customHeight="1">
      <c r="A34" s="327"/>
      <c r="B34" s="363" t="s">
        <v>483</v>
      </c>
      <c r="C34" s="364"/>
      <c r="D34" s="364"/>
      <c r="E34" s="364"/>
      <c r="F34" s="365"/>
      <c r="G34" s="366">
        <v>30000</v>
      </c>
      <c r="H34" s="367"/>
      <c r="I34" s="174">
        <f>'[2]Rezerva'!F26</f>
        <v>40000</v>
      </c>
      <c r="J34" s="237">
        <f t="shared" si="1"/>
        <v>1.3333333333333333</v>
      </c>
    </row>
    <row r="35" spans="1:10" ht="29.25" customHeight="1">
      <c r="A35" s="327"/>
      <c r="B35" s="363" t="s">
        <v>484</v>
      </c>
      <c r="C35" s="371"/>
      <c r="D35" s="371"/>
      <c r="E35" s="371"/>
      <c r="F35" s="372"/>
      <c r="G35" s="366">
        <v>10000</v>
      </c>
      <c r="H35" s="367"/>
      <c r="I35" s="174">
        <f>'[2]Rezerva'!F17</f>
        <v>10000</v>
      </c>
      <c r="J35" s="237">
        <f t="shared" si="1"/>
        <v>1</v>
      </c>
    </row>
    <row r="36" spans="1:10" ht="12.75" customHeight="1">
      <c r="A36" s="327"/>
      <c r="B36" s="368" t="s">
        <v>485</v>
      </c>
      <c r="C36" s="369"/>
      <c r="D36" s="369"/>
      <c r="E36" s="369"/>
      <c r="F36" s="370"/>
      <c r="G36" s="373">
        <v>200000</v>
      </c>
      <c r="H36" s="374"/>
      <c r="I36" s="238">
        <f>Výdaje!G194</f>
        <v>1460</v>
      </c>
      <c r="J36" s="239" t="s">
        <v>425</v>
      </c>
    </row>
    <row r="37" spans="1:10" ht="13.5" thickBot="1">
      <c r="A37" s="328"/>
      <c r="B37" s="329" t="s">
        <v>486</v>
      </c>
      <c r="C37" s="330"/>
      <c r="D37" s="330"/>
      <c r="E37" s="330"/>
      <c r="F37" s="331"/>
      <c r="G37" s="332" t="s">
        <v>425</v>
      </c>
      <c r="H37" s="306"/>
      <c r="I37" s="240">
        <f>Výdaje!G200</f>
        <v>863293</v>
      </c>
      <c r="J37" s="241" t="s">
        <v>425</v>
      </c>
    </row>
    <row r="38" spans="1:10" ht="19.5" thickBot="1">
      <c r="A38" s="163"/>
      <c r="B38" s="242"/>
      <c r="C38" s="242"/>
      <c r="D38" s="242"/>
      <c r="E38" s="242"/>
      <c r="F38" s="242"/>
      <c r="G38" s="164"/>
      <c r="H38" s="165"/>
      <c r="I38" s="164"/>
      <c r="J38" s="243"/>
    </row>
    <row r="39" spans="1:10" ht="16.5" thickBot="1">
      <c r="A39" s="307" t="s">
        <v>489</v>
      </c>
      <c r="B39" s="376"/>
      <c r="C39" s="376"/>
      <c r="D39" s="376"/>
      <c r="E39" s="376"/>
      <c r="F39" s="377"/>
      <c r="G39" s="309">
        <f>G17</f>
        <v>7525545</v>
      </c>
      <c r="H39" s="310"/>
      <c r="I39" s="170">
        <f>I17</f>
        <v>8715357</v>
      </c>
      <c r="J39" s="244">
        <f>I39/G39</f>
        <v>1.1581031008385438</v>
      </c>
    </row>
    <row r="40" spans="1:10" ht="13.5" thickBot="1">
      <c r="A40" s="245"/>
      <c r="B40" s="245"/>
      <c r="C40" s="245"/>
      <c r="D40" s="245"/>
      <c r="E40" s="245"/>
      <c r="F40" s="245"/>
      <c r="G40" s="246"/>
      <c r="H40" s="246"/>
      <c r="I40" s="246"/>
      <c r="J40" s="246"/>
    </row>
    <row r="41" spans="1:10" ht="16.5" thickBot="1">
      <c r="A41" s="307" t="s">
        <v>490</v>
      </c>
      <c r="B41" s="376"/>
      <c r="C41" s="376"/>
      <c r="D41" s="376"/>
      <c r="E41" s="376"/>
      <c r="F41" s="376"/>
      <c r="G41" s="309">
        <f>G15-G39</f>
        <v>0</v>
      </c>
      <c r="H41" s="310"/>
      <c r="I41" s="166">
        <f>I15-I39</f>
        <v>0</v>
      </c>
      <c r="J41" s="247" t="s">
        <v>425</v>
      </c>
    </row>
    <row r="42" spans="1:10" ht="12.75">
      <c r="A42" s="246"/>
      <c r="B42" s="246"/>
      <c r="C42" s="246"/>
      <c r="D42" s="246"/>
      <c r="E42" s="246"/>
      <c r="F42" s="246"/>
      <c r="G42" s="246"/>
      <c r="H42" s="246"/>
      <c r="I42" s="246"/>
      <c r="J42" s="246"/>
    </row>
    <row r="43" spans="1:10" ht="12.75">
      <c r="A43" s="246" t="s">
        <v>528</v>
      </c>
      <c r="B43" s="246"/>
      <c r="C43" s="246"/>
      <c r="D43" s="246"/>
      <c r="E43" s="246"/>
      <c r="F43" s="246"/>
      <c r="G43" s="246"/>
      <c r="H43" s="246"/>
      <c r="I43" s="246"/>
      <c r="J43" s="246"/>
    </row>
    <row r="44" spans="1:10" ht="12.75">
      <c r="A44" s="375" t="s">
        <v>529</v>
      </c>
      <c r="B44" s="375"/>
      <c r="C44" s="375"/>
      <c r="D44" s="375"/>
      <c r="E44" s="375"/>
      <c r="F44" s="375"/>
      <c r="G44" s="375"/>
      <c r="H44" s="375"/>
      <c r="I44" s="375"/>
      <c r="J44" s="375"/>
    </row>
    <row r="45" spans="1:10" ht="12.75">
      <c r="A45" s="375"/>
      <c r="B45" s="375"/>
      <c r="C45" s="375"/>
      <c r="D45" s="375"/>
      <c r="E45" s="375"/>
      <c r="F45" s="375"/>
      <c r="G45" s="375"/>
      <c r="H45" s="375"/>
      <c r="I45" s="375"/>
      <c r="J45" s="375"/>
    </row>
    <row r="46" spans="1:10" ht="12.75">
      <c r="A46" s="375"/>
      <c r="B46" s="375"/>
      <c r="C46" s="375"/>
      <c r="D46" s="375"/>
      <c r="E46" s="375"/>
      <c r="F46" s="375"/>
      <c r="G46" s="375"/>
      <c r="H46" s="375"/>
      <c r="I46" s="375"/>
      <c r="J46" s="375"/>
    </row>
  </sheetData>
  <mergeCells count="72">
    <mergeCell ref="A44:J46"/>
    <mergeCell ref="A41:F41"/>
    <mergeCell ref="G41:H41"/>
    <mergeCell ref="A39:F39"/>
    <mergeCell ref="G39:H39"/>
    <mergeCell ref="B35:F35"/>
    <mergeCell ref="G35:H35"/>
    <mergeCell ref="B36:F36"/>
    <mergeCell ref="G36:H36"/>
    <mergeCell ref="B32:F32"/>
    <mergeCell ref="G32:H32"/>
    <mergeCell ref="B34:F34"/>
    <mergeCell ref="G34:H34"/>
    <mergeCell ref="B33:F33"/>
    <mergeCell ref="G33:H33"/>
    <mergeCell ref="G30:H30"/>
    <mergeCell ref="B31:F31"/>
    <mergeCell ref="G31:H31"/>
    <mergeCell ref="B30:F30"/>
    <mergeCell ref="B28:F28"/>
    <mergeCell ref="G28:H28"/>
    <mergeCell ref="B29:F29"/>
    <mergeCell ref="G29:H29"/>
    <mergeCell ref="B26:F26"/>
    <mergeCell ref="G26:H26"/>
    <mergeCell ref="B27:F27"/>
    <mergeCell ref="G27:H27"/>
    <mergeCell ref="B24:F24"/>
    <mergeCell ref="G24:H24"/>
    <mergeCell ref="B25:F25"/>
    <mergeCell ref="G25:H25"/>
    <mergeCell ref="B22:F22"/>
    <mergeCell ref="G22:H22"/>
    <mergeCell ref="B23:F23"/>
    <mergeCell ref="G23:H23"/>
    <mergeCell ref="B20:F20"/>
    <mergeCell ref="G20:H20"/>
    <mergeCell ref="B21:F21"/>
    <mergeCell ref="G21:H21"/>
    <mergeCell ref="B18:F18"/>
    <mergeCell ref="G18:H18"/>
    <mergeCell ref="B19:F19"/>
    <mergeCell ref="G19:H19"/>
    <mergeCell ref="B10:F10"/>
    <mergeCell ref="G10:H10"/>
    <mergeCell ref="A12:F12"/>
    <mergeCell ref="G12:H12"/>
    <mergeCell ref="A5:A10"/>
    <mergeCell ref="B5:F5"/>
    <mergeCell ref="G5:H5"/>
    <mergeCell ref="B8:F8"/>
    <mergeCell ref="G8:H8"/>
    <mergeCell ref="B9:F9"/>
    <mergeCell ref="G9:H9"/>
    <mergeCell ref="B6:F6"/>
    <mergeCell ref="G6:H6"/>
    <mergeCell ref="B7:F7"/>
    <mergeCell ref="G7:H7"/>
    <mergeCell ref="A1:H1"/>
    <mergeCell ref="G3:H3"/>
    <mergeCell ref="A4:F4"/>
    <mergeCell ref="G4:H4"/>
    <mergeCell ref="A13:F13"/>
    <mergeCell ref="G13:H13"/>
    <mergeCell ref="A18:A37"/>
    <mergeCell ref="B37:F37"/>
    <mergeCell ref="G37:H37"/>
    <mergeCell ref="A15:F15"/>
    <mergeCell ref="G15:H15"/>
    <mergeCell ref="G16:H16"/>
    <mergeCell ref="A17:F17"/>
    <mergeCell ref="G17:H17"/>
  </mergeCells>
  <printOptions/>
  <pageMargins left="0.7874015748031497" right="0.7874015748031497" top="0.9055118110236221" bottom="0.9055118110236221" header="0.5118110236220472" footer="0.5118110236220472"/>
  <pageSetup firstPageNumber="3" useFirstPageNumber="1" horizontalDpi="600" verticalDpi="600" orientation="portrait" paperSize="9" scale="95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"/>
  <sheetViews>
    <sheetView workbookViewId="0" topLeftCell="A1">
      <selection activeCell="F16" sqref="F16"/>
    </sheetView>
  </sheetViews>
  <sheetFormatPr defaultColWidth="9.00390625" defaultRowHeight="12.75"/>
  <cols>
    <col min="1" max="2" width="8.00390625" style="0" customWidth="1"/>
    <col min="3" max="3" width="82.75390625" style="0" customWidth="1"/>
    <col min="4" max="5" width="15.375" style="0" customWidth="1"/>
    <col min="6" max="6" width="16.25390625" style="0" customWidth="1"/>
  </cols>
  <sheetData>
    <row r="1" spans="1:4" ht="27.75">
      <c r="A1" s="299" t="s">
        <v>386</v>
      </c>
      <c r="B1" s="299"/>
      <c r="C1" s="299"/>
      <c r="D1" s="4"/>
    </row>
    <row r="2" spans="1:4" ht="12.75">
      <c r="A2" s="4"/>
      <c r="B2" s="4"/>
      <c r="C2" s="4"/>
      <c r="D2" s="4"/>
    </row>
    <row r="3" spans="1:4" ht="15.75">
      <c r="A3" s="391" t="s">
        <v>390</v>
      </c>
      <c r="B3" s="391"/>
      <c r="C3" s="391"/>
      <c r="D3" s="4"/>
    </row>
    <row r="4" spans="1:6" ht="12.75">
      <c r="A4" s="185" t="s">
        <v>422</v>
      </c>
      <c r="B4" s="185" t="s">
        <v>420</v>
      </c>
      <c r="C4" s="185" t="s">
        <v>423</v>
      </c>
      <c r="D4" s="186" t="s">
        <v>439</v>
      </c>
      <c r="E4" s="187" t="s">
        <v>440</v>
      </c>
      <c r="F4" s="127"/>
    </row>
    <row r="5" spans="1:6" ht="12.75">
      <c r="A5" s="5" t="s">
        <v>391</v>
      </c>
      <c r="B5" s="6">
        <v>1111</v>
      </c>
      <c r="C5" s="7" t="s">
        <v>392</v>
      </c>
      <c r="D5" s="8">
        <v>720000</v>
      </c>
      <c r="E5" s="8"/>
      <c r="F5" s="17"/>
    </row>
    <row r="6" spans="1:6" ht="12.75">
      <c r="A6" s="5" t="s">
        <v>391</v>
      </c>
      <c r="B6" s="6">
        <v>1112</v>
      </c>
      <c r="C6" s="7" t="s">
        <v>393</v>
      </c>
      <c r="D6" s="8">
        <v>69000</v>
      </c>
      <c r="E6" s="8"/>
      <c r="F6" s="17"/>
    </row>
    <row r="7" spans="1:6" ht="12.75">
      <c r="A7" s="5" t="s">
        <v>391</v>
      </c>
      <c r="B7" s="6">
        <v>1113</v>
      </c>
      <c r="C7" s="7" t="s">
        <v>394</v>
      </c>
      <c r="D7" s="8">
        <v>55000</v>
      </c>
      <c r="E7" s="8"/>
      <c r="F7" s="17"/>
    </row>
    <row r="8" spans="1:6" ht="12.75">
      <c r="A8" s="5" t="s">
        <v>391</v>
      </c>
      <c r="B8" s="6">
        <v>1121</v>
      </c>
      <c r="C8" s="7" t="s">
        <v>395</v>
      </c>
      <c r="D8" s="8">
        <v>1060000</v>
      </c>
      <c r="E8" s="8"/>
      <c r="F8" s="17"/>
    </row>
    <row r="9" spans="1:6" ht="12.75">
      <c r="A9" s="5" t="s">
        <v>391</v>
      </c>
      <c r="B9" s="6">
        <v>1211</v>
      </c>
      <c r="C9" s="7" t="s">
        <v>396</v>
      </c>
      <c r="D9" s="8">
        <v>1712600</v>
      </c>
      <c r="E9" s="8"/>
      <c r="F9" s="17"/>
    </row>
    <row r="10" spans="1:6" ht="12.75">
      <c r="A10" s="5" t="s">
        <v>391</v>
      </c>
      <c r="B10" s="6">
        <v>1123</v>
      </c>
      <c r="C10" s="7" t="s">
        <v>385</v>
      </c>
      <c r="D10" s="9" t="s">
        <v>425</v>
      </c>
      <c r="E10" s="8"/>
      <c r="F10" s="17"/>
    </row>
    <row r="11" spans="1:6" ht="12.75">
      <c r="A11" s="392"/>
      <c r="B11" s="393"/>
      <c r="C11" s="10" t="s">
        <v>397</v>
      </c>
      <c r="D11" s="11">
        <f>SUM(D5:D9)</f>
        <v>3616600</v>
      </c>
      <c r="E11" s="8"/>
      <c r="F11" s="17"/>
    </row>
    <row r="12" spans="1:6" ht="12.75">
      <c r="A12" s="5" t="s">
        <v>391</v>
      </c>
      <c r="B12" s="188">
        <v>1361</v>
      </c>
      <c r="C12" s="189" t="s">
        <v>398</v>
      </c>
      <c r="D12" s="11">
        <v>1382</v>
      </c>
      <c r="E12" s="8"/>
      <c r="F12" s="17"/>
    </row>
    <row r="13" spans="1:6" ht="13.5" customHeight="1">
      <c r="A13" s="394"/>
      <c r="B13" s="395"/>
      <c r="C13" s="190" t="s">
        <v>399</v>
      </c>
      <c r="D13" s="191">
        <f>D11+D12</f>
        <v>3617982</v>
      </c>
      <c r="E13" s="191">
        <v>0</v>
      </c>
      <c r="F13" s="17"/>
    </row>
    <row r="14" spans="1:5" ht="12.75">
      <c r="A14" s="192"/>
      <c r="B14" s="192"/>
      <c r="C14" s="193"/>
      <c r="D14" s="194"/>
      <c r="E14" s="132"/>
    </row>
    <row r="15" spans="1:5" ht="15.75">
      <c r="A15" s="397" t="s">
        <v>400</v>
      </c>
      <c r="B15" s="397"/>
      <c r="C15" s="397"/>
      <c r="D15" s="194"/>
      <c r="E15" s="132"/>
    </row>
    <row r="16" spans="1:5" ht="12.75">
      <c r="A16" s="185" t="s">
        <v>422</v>
      </c>
      <c r="B16" s="185" t="s">
        <v>420</v>
      </c>
      <c r="C16" s="185" t="s">
        <v>423</v>
      </c>
      <c r="D16" s="186" t="s">
        <v>439</v>
      </c>
      <c r="E16" s="187" t="s">
        <v>440</v>
      </c>
    </row>
    <row r="17" spans="1:5" ht="12.75">
      <c r="A17" s="5" t="s">
        <v>302</v>
      </c>
      <c r="B17" s="6">
        <v>2111</v>
      </c>
      <c r="C17" s="7" t="s">
        <v>401</v>
      </c>
      <c r="D17" s="8">
        <v>632</v>
      </c>
      <c r="E17" s="8"/>
    </row>
    <row r="18" spans="1:5" ht="12.75" customHeight="1">
      <c r="A18" s="5" t="s">
        <v>67</v>
      </c>
      <c r="B18" s="6">
        <v>2119</v>
      </c>
      <c r="C18" s="7" t="s">
        <v>349</v>
      </c>
      <c r="D18" s="8">
        <v>500</v>
      </c>
      <c r="E18" s="8"/>
    </row>
    <row r="19" spans="1:5" ht="12.75">
      <c r="A19" s="5" t="s">
        <v>402</v>
      </c>
      <c r="B19" s="6" t="s">
        <v>403</v>
      </c>
      <c r="C19" s="7" t="s">
        <v>350</v>
      </c>
      <c r="D19" s="8">
        <v>30000</v>
      </c>
      <c r="E19" s="8"/>
    </row>
    <row r="20" spans="1:5" ht="12.75">
      <c r="A20" s="5" t="s">
        <v>424</v>
      </c>
      <c r="B20" s="6">
        <v>2122</v>
      </c>
      <c r="C20" s="7" t="s">
        <v>404</v>
      </c>
      <c r="D20" s="8">
        <v>82040</v>
      </c>
      <c r="E20" s="8"/>
    </row>
    <row r="21" spans="1:5" ht="12.75">
      <c r="A21" s="5" t="s">
        <v>405</v>
      </c>
      <c r="B21" s="6">
        <v>2132</v>
      </c>
      <c r="C21" s="7" t="s">
        <v>406</v>
      </c>
      <c r="D21" s="8">
        <v>40300</v>
      </c>
      <c r="E21" s="8"/>
    </row>
    <row r="22" spans="1:5" ht="12.75">
      <c r="A22" s="5" t="s">
        <v>407</v>
      </c>
      <c r="B22" s="6">
        <v>2133</v>
      </c>
      <c r="C22" s="7" t="s">
        <v>408</v>
      </c>
      <c r="D22" s="8">
        <v>149200</v>
      </c>
      <c r="E22" s="8"/>
    </row>
    <row r="23" spans="1:5" ht="12.75">
      <c r="A23" s="5" t="s">
        <v>409</v>
      </c>
      <c r="B23" s="6">
        <v>2324</v>
      </c>
      <c r="C23" s="7" t="s">
        <v>410</v>
      </c>
      <c r="D23" s="8">
        <v>0</v>
      </c>
      <c r="E23" s="8"/>
    </row>
    <row r="24" spans="1:5" ht="12.75">
      <c r="A24" s="5">
        <v>2399</v>
      </c>
      <c r="B24" s="6" t="s">
        <v>411</v>
      </c>
      <c r="C24" s="7" t="s">
        <v>351</v>
      </c>
      <c r="D24" s="8">
        <v>13000</v>
      </c>
      <c r="E24" s="8"/>
    </row>
    <row r="25" spans="1:5" ht="25.5">
      <c r="A25" s="5" t="s">
        <v>424</v>
      </c>
      <c r="B25" s="6" t="s">
        <v>424</v>
      </c>
      <c r="C25" s="7" t="s">
        <v>66</v>
      </c>
      <c r="D25" s="8">
        <v>1460</v>
      </c>
      <c r="E25" s="8"/>
    </row>
    <row r="26" spans="1:5" ht="13.5" customHeight="1">
      <c r="A26" s="398"/>
      <c r="B26" s="399"/>
      <c r="C26" s="190" t="s">
        <v>412</v>
      </c>
      <c r="D26" s="191">
        <f>SUM(D17:D25)</f>
        <v>317132</v>
      </c>
      <c r="E26" s="191">
        <v>0</v>
      </c>
    </row>
    <row r="27" spans="1:5" ht="12.75">
      <c r="A27" s="195"/>
      <c r="B27" s="196"/>
      <c r="C27" s="197"/>
      <c r="D27" s="194"/>
      <c r="E27" s="132"/>
    </row>
    <row r="28" spans="1:5" ht="15.75">
      <c r="A28" s="388" t="s">
        <v>413</v>
      </c>
      <c r="B28" s="388"/>
      <c r="C28" s="388"/>
      <c r="D28" s="194"/>
      <c r="E28" s="132"/>
    </row>
    <row r="29" spans="1:5" ht="12.75">
      <c r="A29" s="185" t="s">
        <v>422</v>
      </c>
      <c r="B29" s="185" t="s">
        <v>420</v>
      </c>
      <c r="C29" s="185" t="s">
        <v>423</v>
      </c>
      <c r="D29" s="186" t="s">
        <v>439</v>
      </c>
      <c r="E29" s="187" t="s">
        <v>440</v>
      </c>
    </row>
    <row r="30" spans="1:5" ht="12.75">
      <c r="A30" s="5" t="s">
        <v>414</v>
      </c>
      <c r="B30" s="6">
        <v>3111</v>
      </c>
      <c r="C30" s="7" t="s">
        <v>415</v>
      </c>
      <c r="D30" s="8"/>
      <c r="E30" s="8">
        <v>7000</v>
      </c>
    </row>
    <row r="31" spans="1:5" ht="12.75">
      <c r="A31" s="5" t="s">
        <v>414</v>
      </c>
      <c r="B31" s="6">
        <v>3112</v>
      </c>
      <c r="C31" s="7" t="s">
        <v>416</v>
      </c>
      <c r="D31" s="8"/>
      <c r="E31" s="8">
        <v>24000</v>
      </c>
    </row>
    <row r="32" spans="1:5" ht="12.75">
      <c r="A32" s="5" t="s">
        <v>414</v>
      </c>
      <c r="B32" s="6">
        <v>3113</v>
      </c>
      <c r="C32" s="7" t="s">
        <v>352</v>
      </c>
      <c r="D32" s="8"/>
      <c r="E32" s="8">
        <v>0</v>
      </c>
    </row>
    <row r="33" spans="1:5" ht="13.5" customHeight="1">
      <c r="A33" s="396"/>
      <c r="B33" s="396"/>
      <c r="C33" s="198" t="s">
        <v>417</v>
      </c>
      <c r="D33" s="191">
        <v>0</v>
      </c>
      <c r="E33" s="191">
        <f>SUM(E30:E32)</f>
        <v>31000</v>
      </c>
    </row>
    <row r="34" spans="1:5" ht="12.75">
      <c r="A34" s="199"/>
      <c r="B34" s="199"/>
      <c r="C34" s="200"/>
      <c r="D34" s="194"/>
      <c r="E34" s="132"/>
    </row>
    <row r="35" spans="1:5" ht="12.75">
      <c r="A35" s="195"/>
      <c r="B35" s="195"/>
      <c r="C35" s="201"/>
      <c r="D35" s="194"/>
      <c r="E35" s="132"/>
    </row>
    <row r="36" spans="1:5" ht="15.75">
      <c r="A36" s="388" t="s">
        <v>178</v>
      </c>
      <c r="B36" s="388"/>
      <c r="C36" s="388"/>
      <c r="D36" s="194"/>
      <c r="E36" s="132"/>
    </row>
    <row r="37" spans="1:5" ht="12.75">
      <c r="A37" s="185" t="s">
        <v>422</v>
      </c>
      <c r="B37" s="185" t="s">
        <v>420</v>
      </c>
      <c r="C37" s="185" t="s">
        <v>423</v>
      </c>
      <c r="D37" s="186" t="s">
        <v>439</v>
      </c>
      <c r="E37" s="187" t="s">
        <v>440</v>
      </c>
    </row>
    <row r="38" spans="1:5" ht="12.75" customHeight="1">
      <c r="A38" s="5" t="s">
        <v>391</v>
      </c>
      <c r="B38" s="6">
        <v>4111</v>
      </c>
      <c r="C38" s="7" t="s">
        <v>174</v>
      </c>
      <c r="D38" s="8">
        <v>0</v>
      </c>
      <c r="E38" s="8"/>
    </row>
    <row r="39" spans="1:5" ht="12.75" customHeight="1">
      <c r="A39" s="5" t="s">
        <v>391</v>
      </c>
      <c r="B39" s="6">
        <v>4112</v>
      </c>
      <c r="C39" s="7" t="s">
        <v>171</v>
      </c>
      <c r="D39" s="8">
        <v>75022</v>
      </c>
      <c r="E39" s="8"/>
    </row>
    <row r="40" spans="1:5" ht="12.75">
      <c r="A40" s="5" t="s">
        <v>391</v>
      </c>
      <c r="B40" s="6">
        <v>4113</v>
      </c>
      <c r="C40" s="7" t="s">
        <v>172</v>
      </c>
      <c r="D40" s="8">
        <v>0</v>
      </c>
      <c r="E40" s="8"/>
    </row>
    <row r="41" spans="1:5" ht="12.75">
      <c r="A41" s="5" t="s">
        <v>391</v>
      </c>
      <c r="B41" s="6">
        <v>4116</v>
      </c>
      <c r="C41" s="7" t="s">
        <v>173</v>
      </c>
      <c r="D41" s="8">
        <v>3772078</v>
      </c>
      <c r="E41" s="8"/>
    </row>
    <row r="42" spans="1:5" ht="12.75">
      <c r="A42" s="5" t="s">
        <v>391</v>
      </c>
      <c r="B42" s="6">
        <v>4152</v>
      </c>
      <c r="C42" s="7" t="s">
        <v>175</v>
      </c>
      <c r="D42" s="8">
        <v>1800</v>
      </c>
      <c r="E42" s="8"/>
    </row>
    <row r="43" spans="1:5" ht="12.75" customHeight="1">
      <c r="A43" s="5" t="s">
        <v>391</v>
      </c>
      <c r="B43" s="6" t="s">
        <v>424</v>
      </c>
      <c r="C43" s="7" t="s">
        <v>176</v>
      </c>
      <c r="D43" s="8">
        <v>6500</v>
      </c>
      <c r="E43" s="8"/>
    </row>
    <row r="44" spans="1:5" ht="13.5" customHeight="1">
      <c r="A44" s="389"/>
      <c r="B44" s="389"/>
      <c r="C44" s="198" t="s">
        <v>177</v>
      </c>
      <c r="D44" s="191">
        <f>SUM(D38:D43)</f>
        <v>3855400</v>
      </c>
      <c r="E44" s="191">
        <f>SUM(E38:E43)</f>
        <v>0</v>
      </c>
    </row>
    <row r="45" spans="1:5" ht="12.75">
      <c r="A45" s="194"/>
      <c r="B45" s="194"/>
      <c r="C45" s="194"/>
      <c r="D45" s="202"/>
      <c r="E45" s="132"/>
    </row>
    <row r="46" spans="1:5" ht="12.75">
      <c r="A46" s="132"/>
      <c r="B46" s="132"/>
      <c r="C46" s="132"/>
      <c r="D46" s="132"/>
      <c r="E46" s="132"/>
    </row>
    <row r="47" spans="1:5" ht="12.75">
      <c r="A47" s="390" t="s">
        <v>441</v>
      </c>
      <c r="B47" s="390"/>
      <c r="C47" s="390"/>
      <c r="D47" s="191">
        <f>D13+D26+D44</f>
        <v>7790514</v>
      </c>
      <c r="E47" s="191">
        <f>E33</f>
        <v>31000</v>
      </c>
    </row>
    <row r="48" spans="1:5" ht="12.75">
      <c r="A48" s="194"/>
      <c r="B48" s="194"/>
      <c r="C48" s="194"/>
      <c r="D48" s="194"/>
      <c r="E48" s="132"/>
    </row>
    <row r="49" spans="1:5" ht="12.75">
      <c r="A49" s="390" t="s">
        <v>418</v>
      </c>
      <c r="B49" s="390"/>
      <c r="C49" s="390"/>
      <c r="D49" s="380">
        <f>D47+E47</f>
        <v>7821514</v>
      </c>
      <c r="E49" s="381"/>
    </row>
    <row r="50" spans="1:5" ht="12.75">
      <c r="A50" s="132"/>
      <c r="B50" s="132"/>
      <c r="C50" s="132"/>
      <c r="D50" s="132"/>
      <c r="E50" s="132"/>
    </row>
    <row r="51" spans="1:5" ht="15.75">
      <c r="A51" s="388" t="s">
        <v>387</v>
      </c>
      <c r="B51" s="388"/>
      <c r="C51" s="388"/>
      <c r="D51" s="194"/>
      <c r="E51" s="132"/>
    </row>
    <row r="52" spans="1:5" ht="12.75">
      <c r="A52" s="185" t="s">
        <v>422</v>
      </c>
      <c r="B52" s="185" t="s">
        <v>420</v>
      </c>
      <c r="C52" s="185" t="s">
        <v>423</v>
      </c>
      <c r="D52" s="386" t="s">
        <v>452</v>
      </c>
      <c r="E52" s="387"/>
    </row>
    <row r="53" spans="1:5" ht="25.5">
      <c r="A53" s="5" t="s">
        <v>391</v>
      </c>
      <c r="B53" s="6">
        <v>8115</v>
      </c>
      <c r="C53" s="12" t="s">
        <v>531</v>
      </c>
      <c r="D53" s="382">
        <v>22500</v>
      </c>
      <c r="E53" s="383"/>
    </row>
    <row r="54" spans="1:5" ht="30" customHeight="1">
      <c r="A54" s="5" t="s">
        <v>391</v>
      </c>
      <c r="B54" s="6">
        <v>8115</v>
      </c>
      <c r="C54" s="12" t="s">
        <v>576</v>
      </c>
      <c r="D54" s="378">
        <v>8050</v>
      </c>
      <c r="E54" s="379"/>
    </row>
    <row r="55" spans="1:5" ht="13.5" customHeight="1">
      <c r="A55" s="390" t="s">
        <v>568</v>
      </c>
      <c r="B55" s="390"/>
      <c r="C55" s="390"/>
      <c r="D55" s="384">
        <f>SUM(D53:D54)</f>
        <v>30550</v>
      </c>
      <c r="E55" s="385"/>
    </row>
    <row r="56" spans="1:5" s="16" customFormat="1" ht="12.75" customHeight="1">
      <c r="A56" s="248"/>
      <c r="B56" s="248"/>
      <c r="C56" s="248"/>
      <c r="D56" s="249"/>
      <c r="E56" s="250"/>
    </row>
    <row r="57" spans="1:5" ht="13.5" customHeight="1">
      <c r="A57" s="5" t="s">
        <v>424</v>
      </c>
      <c r="B57" s="6" t="s">
        <v>424</v>
      </c>
      <c r="C57" s="12" t="s">
        <v>564</v>
      </c>
      <c r="D57" s="378">
        <v>863293</v>
      </c>
      <c r="E57" s="379"/>
    </row>
    <row r="58" spans="1:5" ht="13.5" customHeight="1">
      <c r="A58" s="390" t="s">
        <v>455</v>
      </c>
      <c r="B58" s="390"/>
      <c r="C58" s="390"/>
      <c r="D58" s="384">
        <f>D57</f>
        <v>863293</v>
      </c>
      <c r="E58" s="385"/>
    </row>
    <row r="59" spans="1:5" ht="12.75">
      <c r="A59" s="194"/>
      <c r="B59" s="194"/>
      <c r="C59" s="194"/>
      <c r="D59" s="204"/>
      <c r="E59" s="132"/>
    </row>
    <row r="60" spans="1:5" ht="12.75">
      <c r="A60" s="390" t="s">
        <v>426</v>
      </c>
      <c r="B60" s="390"/>
      <c r="C60" s="390"/>
      <c r="D60" s="380">
        <f>D49+D55+D58</f>
        <v>8715357</v>
      </c>
      <c r="E60" s="381"/>
    </row>
  </sheetData>
  <mergeCells count="24">
    <mergeCell ref="A33:B33"/>
    <mergeCell ref="A15:C15"/>
    <mergeCell ref="A26:B26"/>
    <mergeCell ref="A28:C28"/>
    <mergeCell ref="A1:C1"/>
    <mergeCell ref="A3:C3"/>
    <mergeCell ref="A11:B11"/>
    <mergeCell ref="A13:B13"/>
    <mergeCell ref="A36:C36"/>
    <mergeCell ref="A44:B44"/>
    <mergeCell ref="A60:C60"/>
    <mergeCell ref="A47:C47"/>
    <mergeCell ref="A49:C49"/>
    <mergeCell ref="A55:C55"/>
    <mergeCell ref="A51:C51"/>
    <mergeCell ref="A58:C58"/>
    <mergeCell ref="D57:E57"/>
    <mergeCell ref="D49:E49"/>
    <mergeCell ref="D60:E60"/>
    <mergeCell ref="D53:E53"/>
    <mergeCell ref="D54:E54"/>
    <mergeCell ref="D55:E55"/>
    <mergeCell ref="D52:E52"/>
    <mergeCell ref="D58:E58"/>
  </mergeCells>
  <printOptions/>
  <pageMargins left="0.7874015748031497" right="0.7874015748031497" top="0.984251968503937" bottom="0.984251968503937" header="0.5118110236220472" footer="0.5118110236220472"/>
  <pageSetup firstPageNumber="4" useFirstPageNumber="1" fitToHeight="0" fitToWidth="1" horizontalDpi="600" verticalDpi="600" orientation="landscape" paperSize="9" r:id="rId1"/>
  <headerFooter alignWithMargins="0">
    <oddFooter>&amp;C&amp;P</oddFooter>
  </headerFooter>
  <rowBreaks count="1" manualBreakCount="1">
    <brk id="2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3"/>
  <sheetViews>
    <sheetView zoomScaleSheetLayoutView="75" workbookViewId="0" topLeftCell="A79">
      <selection activeCell="I103" sqref="I103"/>
    </sheetView>
  </sheetViews>
  <sheetFormatPr defaultColWidth="9.00390625" defaultRowHeight="12.75"/>
  <cols>
    <col min="1" max="2" width="8.00390625" style="0" customWidth="1"/>
    <col min="3" max="3" width="51.875" style="0" customWidth="1"/>
    <col min="4" max="6" width="14.25390625" style="0" customWidth="1"/>
    <col min="7" max="7" width="14.25390625" style="257" customWidth="1"/>
  </cols>
  <sheetData>
    <row r="1" spans="1:7" ht="27.75">
      <c r="A1" s="299" t="s">
        <v>382</v>
      </c>
      <c r="B1" s="299"/>
      <c r="C1" s="299"/>
      <c r="G1" s="251"/>
    </row>
    <row r="2" spans="1:7" ht="15" customHeight="1">
      <c r="A2" s="126"/>
      <c r="B2" s="126"/>
      <c r="C2" s="126"/>
      <c r="G2" s="251"/>
    </row>
    <row r="3" spans="1:7" ht="15.75">
      <c r="A3" s="22" t="s">
        <v>253</v>
      </c>
      <c r="B3" s="16"/>
      <c r="C3" s="16"/>
      <c r="G3" s="251"/>
    </row>
    <row r="4" spans="1:7" ht="12.75">
      <c r="A4" s="35" t="s">
        <v>421</v>
      </c>
      <c r="B4" s="35" t="s">
        <v>422</v>
      </c>
      <c r="C4" s="203" t="s">
        <v>423</v>
      </c>
      <c r="D4" s="186" t="s">
        <v>427</v>
      </c>
      <c r="E4" s="205" t="s">
        <v>430</v>
      </c>
      <c r="F4" s="205" t="s">
        <v>429</v>
      </c>
      <c r="G4" s="252" t="s">
        <v>428</v>
      </c>
    </row>
    <row r="5" spans="1:7" ht="12.75">
      <c r="A5" s="136" t="s">
        <v>254</v>
      </c>
      <c r="B5" s="35">
        <v>2399</v>
      </c>
      <c r="C5" s="144" t="s">
        <v>255</v>
      </c>
      <c r="D5" s="15">
        <v>300</v>
      </c>
      <c r="E5" s="206"/>
      <c r="F5" s="206"/>
      <c r="G5" s="13">
        <f>D5+E5+F5</f>
        <v>300</v>
      </c>
    </row>
    <row r="6" spans="1:7" ht="12.75">
      <c r="A6" s="136" t="s">
        <v>254</v>
      </c>
      <c r="B6" s="35">
        <v>1039</v>
      </c>
      <c r="C6" s="144" t="s">
        <v>256</v>
      </c>
      <c r="D6" s="11">
        <v>300</v>
      </c>
      <c r="E6" s="207"/>
      <c r="F6" s="207"/>
      <c r="G6" s="13">
        <f>D6+E6+F6</f>
        <v>300</v>
      </c>
    </row>
    <row r="7" spans="1:7" ht="12.75">
      <c r="A7" s="136" t="s">
        <v>254</v>
      </c>
      <c r="B7" s="35">
        <v>1019</v>
      </c>
      <c r="C7" s="144" t="s">
        <v>257</v>
      </c>
      <c r="D7" s="11">
        <v>1000</v>
      </c>
      <c r="E7" s="207"/>
      <c r="F7" s="207"/>
      <c r="G7" s="13">
        <f aca="true" t="shared" si="0" ref="G7:G21">D7+E7+F7</f>
        <v>1000</v>
      </c>
    </row>
    <row r="8" spans="1:7" ht="12.75">
      <c r="A8" s="136" t="s">
        <v>254</v>
      </c>
      <c r="B8" s="35" t="s">
        <v>258</v>
      </c>
      <c r="C8" s="144" t="s">
        <v>434</v>
      </c>
      <c r="D8" s="13">
        <v>25000</v>
      </c>
      <c r="E8" s="207"/>
      <c r="F8" s="207"/>
      <c r="G8" s="13">
        <f t="shared" si="0"/>
        <v>25000</v>
      </c>
    </row>
    <row r="9" spans="1:7" ht="12.75" hidden="1">
      <c r="A9" s="132"/>
      <c r="B9" s="132"/>
      <c r="C9" s="132"/>
      <c r="D9" s="132"/>
      <c r="E9" s="132"/>
      <c r="F9" s="132"/>
      <c r="G9" s="13">
        <f t="shared" si="0"/>
        <v>0</v>
      </c>
    </row>
    <row r="10" spans="1:7" ht="12.75" hidden="1">
      <c r="A10" s="132"/>
      <c r="B10" s="132"/>
      <c r="C10" s="132"/>
      <c r="D10" s="132"/>
      <c r="E10" s="132"/>
      <c r="F10" s="132"/>
      <c r="G10" s="13">
        <f t="shared" si="0"/>
        <v>0</v>
      </c>
    </row>
    <row r="11" spans="1:7" ht="12.75" hidden="1">
      <c r="A11" s="132"/>
      <c r="B11" s="132"/>
      <c r="C11" s="132"/>
      <c r="D11" s="132"/>
      <c r="E11" s="132"/>
      <c r="F11" s="132"/>
      <c r="G11" s="13">
        <f t="shared" si="0"/>
        <v>0</v>
      </c>
    </row>
    <row r="12" spans="1:7" ht="12.75" hidden="1">
      <c r="A12" s="132"/>
      <c r="B12" s="132"/>
      <c r="C12" s="132"/>
      <c r="D12" s="132"/>
      <c r="E12" s="132"/>
      <c r="F12" s="132"/>
      <c r="G12" s="13">
        <f t="shared" si="0"/>
        <v>0</v>
      </c>
    </row>
    <row r="13" spans="1:7" ht="12.75" hidden="1">
      <c r="A13" s="132"/>
      <c r="B13" s="132"/>
      <c r="C13" s="132"/>
      <c r="D13" s="132"/>
      <c r="E13" s="132"/>
      <c r="F13" s="132"/>
      <c r="G13" s="13">
        <f t="shared" si="0"/>
        <v>0</v>
      </c>
    </row>
    <row r="14" spans="1:7" ht="12.75" hidden="1">
      <c r="A14" s="132"/>
      <c r="B14" s="132"/>
      <c r="C14" s="132"/>
      <c r="D14" s="132"/>
      <c r="E14" s="132"/>
      <c r="F14" s="132"/>
      <c r="G14" s="13">
        <f t="shared" si="0"/>
        <v>0</v>
      </c>
    </row>
    <row r="15" spans="1:7" ht="12.75" hidden="1">
      <c r="A15" s="132"/>
      <c r="B15" s="132"/>
      <c r="C15" s="132"/>
      <c r="D15" s="132"/>
      <c r="E15" s="132"/>
      <c r="F15" s="132"/>
      <c r="G15" s="13">
        <f t="shared" si="0"/>
        <v>0</v>
      </c>
    </row>
    <row r="16" spans="1:7" ht="12.75" hidden="1">
      <c r="A16" s="132"/>
      <c r="B16" s="132"/>
      <c r="C16" s="132"/>
      <c r="D16" s="132"/>
      <c r="E16" s="132"/>
      <c r="F16" s="132"/>
      <c r="G16" s="13">
        <f t="shared" si="0"/>
        <v>0</v>
      </c>
    </row>
    <row r="17" spans="1:7" ht="12.75" hidden="1">
      <c r="A17" s="132"/>
      <c r="B17" s="132"/>
      <c r="C17" s="132"/>
      <c r="D17" s="132"/>
      <c r="E17" s="132"/>
      <c r="F17" s="132"/>
      <c r="G17" s="13">
        <f t="shared" si="0"/>
        <v>0</v>
      </c>
    </row>
    <row r="18" spans="1:7" ht="12.75" hidden="1">
      <c r="A18" s="132"/>
      <c r="B18" s="132"/>
      <c r="C18" s="132"/>
      <c r="D18" s="132"/>
      <c r="E18" s="132"/>
      <c r="F18" s="132"/>
      <c r="G18" s="13">
        <f t="shared" si="0"/>
        <v>0</v>
      </c>
    </row>
    <row r="19" spans="1:7" ht="12.75">
      <c r="A19" s="136" t="s">
        <v>254</v>
      </c>
      <c r="B19" s="35">
        <v>2321</v>
      </c>
      <c r="C19" s="144" t="s">
        <v>259</v>
      </c>
      <c r="D19" s="13"/>
      <c r="E19" s="206">
        <v>46700</v>
      </c>
      <c r="F19" s="206"/>
      <c r="G19" s="13">
        <f t="shared" si="0"/>
        <v>46700</v>
      </c>
    </row>
    <row r="20" spans="1:7" ht="12.75">
      <c r="A20" s="128" t="s">
        <v>254</v>
      </c>
      <c r="B20" s="129">
        <v>2399</v>
      </c>
      <c r="C20" s="130" t="s">
        <v>255</v>
      </c>
      <c r="D20" s="131"/>
      <c r="E20" s="131">
        <v>1050</v>
      </c>
      <c r="F20" s="131"/>
      <c r="G20" s="13">
        <f>D20+E20+F20</f>
        <v>1050</v>
      </c>
    </row>
    <row r="21" spans="1:7" s="132" customFormat="1" ht="12.75">
      <c r="A21" s="128" t="s">
        <v>254</v>
      </c>
      <c r="B21" s="129">
        <v>2310</v>
      </c>
      <c r="C21" s="130" t="s">
        <v>567</v>
      </c>
      <c r="D21" s="131"/>
      <c r="E21" s="131">
        <v>20000</v>
      </c>
      <c r="F21" s="131"/>
      <c r="G21" s="13">
        <f t="shared" si="0"/>
        <v>20000</v>
      </c>
    </row>
    <row r="22" spans="1:8" ht="12.75">
      <c r="A22" s="400" t="s">
        <v>260</v>
      </c>
      <c r="B22" s="400"/>
      <c r="C22" s="400"/>
      <c r="D22" s="208">
        <f>SUM(D5:D21)</f>
        <v>26600</v>
      </c>
      <c r="E22" s="208">
        <f>SUM(E5:E21)</f>
        <v>67750</v>
      </c>
      <c r="F22" s="208">
        <f>SUM(F5:F21)</f>
        <v>0</v>
      </c>
      <c r="G22" s="208">
        <f>SUM(G5:G21)</f>
        <v>94350</v>
      </c>
      <c r="H22" s="26"/>
    </row>
    <row r="23" spans="1:8" ht="12.75">
      <c r="A23" s="132"/>
      <c r="B23" s="132"/>
      <c r="C23" s="132"/>
      <c r="D23" s="132"/>
      <c r="E23" s="132"/>
      <c r="F23" s="132"/>
      <c r="G23" s="253"/>
      <c r="H23" s="18"/>
    </row>
    <row r="24" spans="1:7" ht="15" customHeight="1">
      <c r="A24" s="209" t="s">
        <v>431</v>
      </c>
      <c r="B24" s="210"/>
      <c r="C24" s="210"/>
      <c r="D24" s="132"/>
      <c r="E24" s="132"/>
      <c r="F24" s="132"/>
      <c r="G24" s="253"/>
    </row>
    <row r="25" spans="1:7" ht="12.75">
      <c r="A25" s="35" t="s">
        <v>421</v>
      </c>
      <c r="B25" s="35" t="s">
        <v>422</v>
      </c>
      <c r="C25" s="203" t="s">
        <v>423</v>
      </c>
      <c r="D25" s="186" t="s">
        <v>427</v>
      </c>
      <c r="E25" s="205" t="s">
        <v>430</v>
      </c>
      <c r="F25" s="205" t="s">
        <v>429</v>
      </c>
      <c r="G25" s="254" t="s">
        <v>428</v>
      </c>
    </row>
    <row r="26" spans="1:7" ht="12.75" customHeight="1">
      <c r="A26" s="402" t="s">
        <v>181</v>
      </c>
      <c r="B26" s="211">
        <v>3114</v>
      </c>
      <c r="C26" s="137" t="s">
        <v>182</v>
      </c>
      <c r="D26" s="13">
        <v>15882</v>
      </c>
      <c r="E26" s="135"/>
      <c r="F26" s="135"/>
      <c r="G26" s="15">
        <f>D26+E26+F26</f>
        <v>15882</v>
      </c>
    </row>
    <row r="27" spans="1:7" ht="12.75">
      <c r="A27" s="403"/>
      <c r="B27" s="133">
        <v>3121</v>
      </c>
      <c r="C27" s="134" t="s">
        <v>183</v>
      </c>
      <c r="D27" s="13">
        <v>57346</v>
      </c>
      <c r="E27" s="135"/>
      <c r="F27" s="135"/>
      <c r="G27" s="15">
        <f aca="true" t="shared" si="1" ref="G27:G48">D27+E27+F27</f>
        <v>57346</v>
      </c>
    </row>
    <row r="28" spans="1:7" ht="12.75">
      <c r="A28" s="403"/>
      <c r="B28" s="133">
        <v>3122</v>
      </c>
      <c r="C28" s="134" t="s">
        <v>184</v>
      </c>
      <c r="D28" s="13">
        <v>106102</v>
      </c>
      <c r="E28" s="135"/>
      <c r="F28" s="135"/>
      <c r="G28" s="15">
        <f t="shared" si="1"/>
        <v>106102</v>
      </c>
    </row>
    <row r="29" spans="1:7" ht="12.75">
      <c r="A29" s="403"/>
      <c r="B29" s="133">
        <v>3123</v>
      </c>
      <c r="C29" s="134" t="s">
        <v>185</v>
      </c>
      <c r="D29" s="13">
        <v>127767</v>
      </c>
      <c r="E29" s="135"/>
      <c r="F29" s="135"/>
      <c r="G29" s="15">
        <f t="shared" si="1"/>
        <v>127767</v>
      </c>
    </row>
    <row r="30" spans="1:7" s="132" customFormat="1" ht="25.5">
      <c r="A30" s="403"/>
      <c r="B30" s="133">
        <v>3124</v>
      </c>
      <c r="C30" s="134" t="s">
        <v>0</v>
      </c>
      <c r="D30" s="13">
        <v>3614</v>
      </c>
      <c r="E30" s="135"/>
      <c r="F30" s="135"/>
      <c r="G30" s="15">
        <f t="shared" si="1"/>
        <v>3614</v>
      </c>
    </row>
    <row r="31" spans="1:7" ht="12.75">
      <c r="A31" s="403"/>
      <c r="B31" s="133">
        <v>3125</v>
      </c>
      <c r="C31" s="134" t="s">
        <v>186</v>
      </c>
      <c r="D31" s="13">
        <v>1820</v>
      </c>
      <c r="E31" s="135"/>
      <c r="F31" s="135"/>
      <c r="G31" s="15">
        <f t="shared" si="1"/>
        <v>1820</v>
      </c>
    </row>
    <row r="32" spans="1:8" ht="12.75">
      <c r="A32" s="403"/>
      <c r="B32" s="133">
        <v>3146</v>
      </c>
      <c r="C32" s="134" t="s">
        <v>187</v>
      </c>
      <c r="D32" s="13">
        <v>4342</v>
      </c>
      <c r="E32" s="135"/>
      <c r="F32" s="135"/>
      <c r="G32" s="15">
        <f t="shared" si="1"/>
        <v>4342</v>
      </c>
      <c r="H32" t="s">
        <v>295</v>
      </c>
    </row>
    <row r="33" spans="1:7" ht="12.75">
      <c r="A33" s="403"/>
      <c r="B33" s="133">
        <v>3147</v>
      </c>
      <c r="C33" s="134" t="s">
        <v>188</v>
      </c>
      <c r="D33" s="13">
        <v>3771</v>
      </c>
      <c r="E33" s="135"/>
      <c r="F33" s="135"/>
      <c r="G33" s="15">
        <f t="shared" si="1"/>
        <v>3771</v>
      </c>
    </row>
    <row r="34" spans="1:7" ht="12.75">
      <c r="A34" s="403"/>
      <c r="B34" s="133">
        <v>3421</v>
      </c>
      <c r="C34" s="134" t="s">
        <v>189</v>
      </c>
      <c r="D34" s="13">
        <v>5703</v>
      </c>
      <c r="E34" s="135"/>
      <c r="F34" s="135"/>
      <c r="G34" s="15">
        <f>D34+E34+F34</f>
        <v>5703</v>
      </c>
    </row>
    <row r="35" spans="1:7" ht="12.75">
      <c r="A35" s="403"/>
      <c r="B35" s="133">
        <v>4322</v>
      </c>
      <c r="C35" s="134" t="s">
        <v>190</v>
      </c>
      <c r="D35" s="13">
        <v>23053</v>
      </c>
      <c r="E35" s="135"/>
      <c r="F35" s="135"/>
      <c r="G35" s="15">
        <f t="shared" si="1"/>
        <v>23053</v>
      </c>
    </row>
    <row r="36" spans="1:7" ht="12.75">
      <c r="A36" s="404"/>
      <c r="B36" s="133">
        <v>3299</v>
      </c>
      <c r="C36" s="134" t="s">
        <v>456</v>
      </c>
      <c r="D36" s="13">
        <v>5000</v>
      </c>
      <c r="E36" s="135"/>
      <c r="F36" s="135"/>
      <c r="G36" s="15">
        <f t="shared" si="1"/>
        <v>5000</v>
      </c>
    </row>
    <row r="37" spans="1:7" ht="12.75">
      <c r="A37" s="401" t="s">
        <v>191</v>
      </c>
      <c r="B37" s="401"/>
      <c r="C37" s="401"/>
      <c r="D37" s="212">
        <v>354400</v>
      </c>
      <c r="E37" s="13"/>
      <c r="F37" s="135"/>
      <c r="G37" s="15">
        <f>SUM(G26:G36)</f>
        <v>354400</v>
      </c>
    </row>
    <row r="38" spans="1:7" ht="12.75">
      <c r="A38" s="136" t="s">
        <v>192</v>
      </c>
      <c r="B38" s="35" t="s">
        <v>424</v>
      </c>
      <c r="C38" s="134" t="s">
        <v>193</v>
      </c>
      <c r="D38" s="13">
        <v>3772078</v>
      </c>
      <c r="E38" s="135"/>
      <c r="F38" s="135"/>
      <c r="G38" s="15">
        <f t="shared" si="1"/>
        <v>3772078</v>
      </c>
    </row>
    <row r="39" spans="1:7" ht="12.75">
      <c r="A39" s="136" t="s">
        <v>192</v>
      </c>
      <c r="B39" s="35">
        <v>3299</v>
      </c>
      <c r="C39" s="134" t="s">
        <v>288</v>
      </c>
      <c r="D39" s="13">
        <v>1590</v>
      </c>
      <c r="E39" s="135"/>
      <c r="F39" s="135"/>
      <c r="G39" s="15">
        <f t="shared" si="1"/>
        <v>1590</v>
      </c>
    </row>
    <row r="40" spans="1:7" s="132" customFormat="1" ht="25.5">
      <c r="A40" s="136" t="s">
        <v>192</v>
      </c>
      <c r="B40" s="35" t="s">
        <v>302</v>
      </c>
      <c r="C40" s="137" t="s">
        <v>532</v>
      </c>
      <c r="D40" s="13">
        <v>3335</v>
      </c>
      <c r="E40" s="135"/>
      <c r="F40" s="135"/>
      <c r="G40" s="15">
        <f t="shared" si="1"/>
        <v>3335</v>
      </c>
    </row>
    <row r="41" spans="1:7" s="132" customFormat="1" ht="12.75">
      <c r="A41" s="136" t="s">
        <v>192</v>
      </c>
      <c r="B41" s="35">
        <v>3419</v>
      </c>
      <c r="C41" s="137" t="s">
        <v>491</v>
      </c>
      <c r="D41" s="13">
        <v>15758</v>
      </c>
      <c r="E41" s="135"/>
      <c r="F41" s="135"/>
      <c r="G41" s="15">
        <f t="shared" si="1"/>
        <v>15758</v>
      </c>
    </row>
    <row r="42" spans="1:7" s="132" customFormat="1" ht="12.75">
      <c r="A42" s="35">
        <v>3000</v>
      </c>
      <c r="B42" s="35" t="s">
        <v>424</v>
      </c>
      <c r="C42" s="134" t="s">
        <v>492</v>
      </c>
      <c r="D42" s="13">
        <v>5612</v>
      </c>
      <c r="E42" s="135"/>
      <c r="F42" s="135"/>
      <c r="G42" s="15">
        <f>D42+E42+F42</f>
        <v>5612</v>
      </c>
    </row>
    <row r="43" spans="1:7" s="132" customFormat="1" ht="12.75">
      <c r="A43" s="35" t="s">
        <v>421</v>
      </c>
      <c r="B43" s="35" t="s">
        <v>422</v>
      </c>
      <c r="C43" s="203" t="s">
        <v>423</v>
      </c>
      <c r="D43" s="186" t="s">
        <v>427</v>
      </c>
      <c r="E43" s="205" t="s">
        <v>430</v>
      </c>
      <c r="F43" s="205" t="s">
        <v>429</v>
      </c>
      <c r="G43" s="254" t="s">
        <v>428</v>
      </c>
    </row>
    <row r="44" spans="1:7" ht="12.75">
      <c r="A44" s="136" t="s">
        <v>192</v>
      </c>
      <c r="B44" s="35" t="s">
        <v>424</v>
      </c>
      <c r="C44" s="134" t="s">
        <v>194</v>
      </c>
      <c r="D44" s="135"/>
      <c r="E44" s="13">
        <v>9500</v>
      </c>
      <c r="F44" s="135"/>
      <c r="G44" s="15">
        <f t="shared" si="1"/>
        <v>9500</v>
      </c>
    </row>
    <row r="45" spans="1:7" s="132" customFormat="1" ht="25.5">
      <c r="A45" s="136" t="s">
        <v>192</v>
      </c>
      <c r="B45" s="35">
        <v>3231</v>
      </c>
      <c r="C45" s="134" t="s">
        <v>195</v>
      </c>
      <c r="D45" s="135"/>
      <c r="E45" s="13"/>
      <c r="F45" s="13">
        <v>1000</v>
      </c>
      <c r="G45" s="15">
        <f t="shared" si="1"/>
        <v>1000</v>
      </c>
    </row>
    <row r="46" spans="1:7" s="132" customFormat="1" ht="38.25">
      <c r="A46" s="136" t="s">
        <v>192</v>
      </c>
      <c r="B46" s="35">
        <v>3146</v>
      </c>
      <c r="C46" s="134" t="s">
        <v>196</v>
      </c>
      <c r="D46" s="135"/>
      <c r="E46" s="13"/>
      <c r="F46" s="13">
        <v>1000</v>
      </c>
      <c r="G46" s="15">
        <f t="shared" si="1"/>
        <v>1000</v>
      </c>
    </row>
    <row r="47" spans="1:7" s="132" customFormat="1" ht="25.5">
      <c r="A47" s="35">
        <v>3000</v>
      </c>
      <c r="B47" s="35">
        <v>3299</v>
      </c>
      <c r="C47" s="137" t="s">
        <v>197</v>
      </c>
      <c r="D47" s="135"/>
      <c r="E47" s="13"/>
      <c r="F47" s="15">
        <v>1000</v>
      </c>
      <c r="G47" s="15">
        <f t="shared" si="1"/>
        <v>1000</v>
      </c>
    </row>
    <row r="48" spans="1:7" s="132" customFormat="1" ht="25.5">
      <c r="A48" s="295" t="s">
        <v>584</v>
      </c>
      <c r="B48" s="296">
        <v>3122</v>
      </c>
      <c r="C48" s="137" t="s">
        <v>583</v>
      </c>
      <c r="D48" s="135"/>
      <c r="E48" s="13"/>
      <c r="F48" s="15">
        <v>10000</v>
      </c>
      <c r="G48" s="15">
        <f t="shared" si="1"/>
        <v>10000</v>
      </c>
    </row>
    <row r="49" spans="1:7" ht="12.75">
      <c r="A49" s="400" t="s">
        <v>198</v>
      </c>
      <c r="B49" s="400"/>
      <c r="C49" s="400"/>
      <c r="D49" s="208">
        <f>SUM(D37:D47)</f>
        <v>4152773</v>
      </c>
      <c r="E49" s="208">
        <f>SUM(E26:E47)</f>
        <v>9500</v>
      </c>
      <c r="F49" s="208">
        <f>SUM(F45:F48)</f>
        <v>13000</v>
      </c>
      <c r="G49" s="208">
        <f>SUM(G37:G47)+G48</f>
        <v>4175273</v>
      </c>
    </row>
    <row r="50" spans="1:7" ht="12.75">
      <c r="A50" s="132"/>
      <c r="B50" s="132"/>
      <c r="C50" s="132"/>
      <c r="D50" s="132"/>
      <c r="E50" s="132"/>
      <c r="F50" s="132"/>
      <c r="G50" s="253"/>
    </row>
    <row r="51" spans="1:7" ht="15.75">
      <c r="A51" s="405" t="s">
        <v>199</v>
      </c>
      <c r="B51" s="405"/>
      <c r="C51" s="405"/>
      <c r="D51" s="405"/>
      <c r="E51" s="132"/>
      <c r="F51" s="132"/>
      <c r="G51" s="253"/>
    </row>
    <row r="52" spans="1:7" ht="12.75">
      <c r="A52" s="35" t="s">
        <v>421</v>
      </c>
      <c r="B52" s="35" t="s">
        <v>422</v>
      </c>
      <c r="C52" s="203" t="s">
        <v>423</v>
      </c>
      <c r="D52" s="186" t="s">
        <v>427</v>
      </c>
      <c r="E52" s="205" t="s">
        <v>430</v>
      </c>
      <c r="F52" s="205" t="s">
        <v>429</v>
      </c>
      <c r="G52" s="254" t="s">
        <v>428</v>
      </c>
    </row>
    <row r="53" spans="1:7" ht="12.75">
      <c r="A53" s="138">
        <v>4000</v>
      </c>
      <c r="B53" s="138">
        <v>3311</v>
      </c>
      <c r="C53" s="7" t="s">
        <v>437</v>
      </c>
      <c r="D53" s="13">
        <v>29060</v>
      </c>
      <c r="E53" s="13"/>
      <c r="F53" s="13"/>
      <c r="G53" s="13">
        <f>D53+E53+F53</f>
        <v>29060</v>
      </c>
    </row>
    <row r="54" spans="1:7" ht="12.75">
      <c r="A54" s="138">
        <v>4000</v>
      </c>
      <c r="B54" s="138">
        <v>3319</v>
      </c>
      <c r="C54" s="7" t="s">
        <v>436</v>
      </c>
      <c r="D54" s="13">
        <v>350</v>
      </c>
      <c r="E54" s="13"/>
      <c r="F54" s="13"/>
      <c r="G54" s="13">
        <f aca="true" t="shared" si="2" ref="G54:G63">D54+E54+F54</f>
        <v>350</v>
      </c>
    </row>
    <row r="55" spans="1:7" s="132" customFormat="1" ht="25.5">
      <c r="A55" s="138">
        <v>4000</v>
      </c>
      <c r="B55" s="138">
        <v>3313</v>
      </c>
      <c r="C55" s="139" t="s">
        <v>200</v>
      </c>
      <c r="D55" s="13">
        <v>200</v>
      </c>
      <c r="E55" s="13"/>
      <c r="F55" s="13"/>
      <c r="G55" s="13">
        <f t="shared" si="2"/>
        <v>200</v>
      </c>
    </row>
    <row r="56" spans="1:7" ht="12.75">
      <c r="A56" s="138">
        <v>4000</v>
      </c>
      <c r="B56" s="138">
        <v>3314</v>
      </c>
      <c r="C56" s="139" t="s">
        <v>201</v>
      </c>
      <c r="D56" s="13">
        <v>30189</v>
      </c>
      <c r="E56" s="13"/>
      <c r="F56" s="13"/>
      <c r="G56" s="13">
        <f t="shared" si="2"/>
        <v>30189</v>
      </c>
    </row>
    <row r="57" spans="1:7" ht="12.75">
      <c r="A57" s="136" t="s">
        <v>202</v>
      </c>
      <c r="B57" s="35">
        <v>3315</v>
      </c>
      <c r="C57" s="139" t="s">
        <v>203</v>
      </c>
      <c r="D57" s="13">
        <v>61929</v>
      </c>
      <c r="E57" s="13"/>
      <c r="F57" s="13"/>
      <c r="G57" s="13">
        <f t="shared" si="2"/>
        <v>61929</v>
      </c>
    </row>
    <row r="58" spans="1:7" ht="12.75">
      <c r="A58" s="136" t="s">
        <v>202</v>
      </c>
      <c r="B58" s="35">
        <v>3317</v>
      </c>
      <c r="C58" s="139" t="s">
        <v>204</v>
      </c>
      <c r="D58" s="13">
        <v>150</v>
      </c>
      <c r="E58" s="13"/>
      <c r="F58" s="13"/>
      <c r="G58" s="13">
        <f t="shared" si="2"/>
        <v>150</v>
      </c>
    </row>
    <row r="59" spans="1:7" ht="12.75">
      <c r="A59" s="136" t="s">
        <v>202</v>
      </c>
      <c r="B59" s="35">
        <v>3319</v>
      </c>
      <c r="C59" s="139" t="s">
        <v>205</v>
      </c>
      <c r="D59" s="13">
        <v>910</v>
      </c>
      <c r="E59" s="13"/>
      <c r="F59" s="13"/>
      <c r="G59" s="13">
        <f t="shared" si="2"/>
        <v>910</v>
      </c>
    </row>
    <row r="60" spans="1:7" ht="12.75">
      <c r="A60" s="406" t="s">
        <v>202</v>
      </c>
      <c r="B60" s="409">
        <v>3322</v>
      </c>
      <c r="C60" s="139" t="s">
        <v>206</v>
      </c>
      <c r="D60" s="15">
        <v>0</v>
      </c>
      <c r="E60" s="13"/>
      <c r="F60" s="13">
        <v>3000</v>
      </c>
      <c r="G60" s="13">
        <f t="shared" si="2"/>
        <v>3000</v>
      </c>
    </row>
    <row r="61" spans="1:7" s="132" customFormat="1" ht="25.5">
      <c r="A61" s="407"/>
      <c r="B61" s="410"/>
      <c r="C61" s="139" t="s">
        <v>207</v>
      </c>
      <c r="D61" s="15">
        <v>0</v>
      </c>
      <c r="E61" s="13"/>
      <c r="F61" s="13">
        <v>750</v>
      </c>
      <c r="G61" s="13">
        <f t="shared" si="2"/>
        <v>750</v>
      </c>
    </row>
    <row r="62" spans="1:7" ht="12.75">
      <c r="A62" s="408"/>
      <c r="B62" s="411"/>
      <c r="C62" s="139" t="s">
        <v>208</v>
      </c>
      <c r="D62" s="11">
        <v>0</v>
      </c>
      <c r="E62" s="13"/>
      <c r="F62" s="13">
        <v>18000</v>
      </c>
      <c r="G62" s="13">
        <f t="shared" si="2"/>
        <v>18000</v>
      </c>
    </row>
    <row r="63" spans="1:7" ht="12.75">
      <c r="A63" s="138">
        <v>4000</v>
      </c>
      <c r="B63" s="138">
        <v>3321</v>
      </c>
      <c r="C63" s="139" t="s">
        <v>209</v>
      </c>
      <c r="D63" s="13">
        <v>1800</v>
      </c>
      <c r="E63" s="13"/>
      <c r="F63" s="13"/>
      <c r="G63" s="13">
        <f t="shared" si="2"/>
        <v>1800</v>
      </c>
    </row>
    <row r="64" spans="1:7" s="132" customFormat="1" ht="25.5">
      <c r="A64" s="138">
        <v>4000</v>
      </c>
      <c r="B64" s="138">
        <v>3399</v>
      </c>
      <c r="C64" s="139" t="s">
        <v>493</v>
      </c>
      <c r="D64" s="15">
        <v>3000</v>
      </c>
      <c r="E64" s="13"/>
      <c r="F64" s="13"/>
      <c r="G64" s="13">
        <f>D64+E64+F64</f>
        <v>3000</v>
      </c>
    </row>
    <row r="65" spans="1:7" s="132" customFormat="1" ht="25.5">
      <c r="A65" s="138">
        <v>4000</v>
      </c>
      <c r="B65" s="138">
        <v>3330</v>
      </c>
      <c r="C65" s="139" t="s">
        <v>494</v>
      </c>
      <c r="D65" s="15">
        <v>300</v>
      </c>
      <c r="E65" s="13"/>
      <c r="F65" s="13"/>
      <c r="G65" s="13">
        <f>D65+E65+F65</f>
        <v>300</v>
      </c>
    </row>
    <row r="66" spans="1:7" ht="12.75">
      <c r="A66" s="400" t="s">
        <v>210</v>
      </c>
      <c r="B66" s="400"/>
      <c r="C66" s="400"/>
      <c r="D66" s="208">
        <f>SUM(D53:D65)</f>
        <v>127888</v>
      </c>
      <c r="E66" s="208">
        <f>SUM(E53:E64)</f>
        <v>0</v>
      </c>
      <c r="F66" s="208">
        <f>SUM(F53:F64)</f>
        <v>21750</v>
      </c>
      <c r="G66" s="208">
        <f>SUM(G53:G65)</f>
        <v>149638</v>
      </c>
    </row>
    <row r="67" spans="1:7" ht="12.75">
      <c r="A67" s="132"/>
      <c r="B67" s="132"/>
      <c r="C67" s="132"/>
      <c r="D67" s="132"/>
      <c r="E67" s="132"/>
      <c r="F67" s="132"/>
      <c r="G67" s="253"/>
    </row>
    <row r="68" spans="1:7" ht="15.75">
      <c r="A68" s="209" t="s">
        <v>336</v>
      </c>
      <c r="B68" s="210"/>
      <c r="C68" s="210"/>
      <c r="D68" s="132"/>
      <c r="E68" s="132"/>
      <c r="F68" s="132"/>
      <c r="G68" s="253"/>
    </row>
    <row r="69" spans="1:7" ht="12.75">
      <c r="A69" s="35" t="s">
        <v>421</v>
      </c>
      <c r="B69" s="35" t="s">
        <v>422</v>
      </c>
      <c r="C69" s="203" t="s">
        <v>423</v>
      </c>
      <c r="D69" s="186" t="s">
        <v>427</v>
      </c>
      <c r="E69" s="205" t="s">
        <v>430</v>
      </c>
      <c r="F69" s="205" t="s">
        <v>429</v>
      </c>
      <c r="G69" s="254" t="s">
        <v>428</v>
      </c>
    </row>
    <row r="70" spans="1:7" ht="12.75">
      <c r="A70" s="136" t="s">
        <v>337</v>
      </c>
      <c r="B70" s="35">
        <v>3539</v>
      </c>
      <c r="C70" s="7" t="s">
        <v>338</v>
      </c>
      <c r="D70" s="150">
        <v>4600</v>
      </c>
      <c r="E70" s="135"/>
      <c r="F70" s="135"/>
      <c r="G70" s="13">
        <f>D70+E70+F70</f>
        <v>4600</v>
      </c>
    </row>
    <row r="71" spans="1:7" ht="12.75">
      <c r="A71" s="136" t="s">
        <v>337</v>
      </c>
      <c r="B71" s="35">
        <v>3569</v>
      </c>
      <c r="C71" s="7" t="s">
        <v>339</v>
      </c>
      <c r="D71" s="13">
        <v>600</v>
      </c>
      <c r="E71" s="135"/>
      <c r="F71" s="135"/>
      <c r="G71" s="13">
        <f aca="true" t="shared" si="3" ref="G71:G78">D71+E71+F71</f>
        <v>600</v>
      </c>
    </row>
    <row r="72" spans="1:7" ht="12.75">
      <c r="A72" s="136" t="s">
        <v>337</v>
      </c>
      <c r="B72" s="35" t="s">
        <v>302</v>
      </c>
      <c r="C72" s="7" t="s">
        <v>340</v>
      </c>
      <c r="D72" s="13">
        <v>8120</v>
      </c>
      <c r="E72" s="135"/>
      <c r="F72" s="135"/>
      <c r="G72" s="13">
        <f t="shared" si="3"/>
        <v>8120</v>
      </c>
    </row>
    <row r="73" spans="1:7" ht="12.75">
      <c r="A73" s="214" t="s">
        <v>337</v>
      </c>
      <c r="B73" s="215">
        <v>3549</v>
      </c>
      <c r="C73" s="7" t="s">
        <v>341</v>
      </c>
      <c r="D73" s="150">
        <v>300</v>
      </c>
      <c r="E73" s="135"/>
      <c r="F73" s="135"/>
      <c r="G73" s="13">
        <f t="shared" si="3"/>
        <v>300</v>
      </c>
    </row>
    <row r="74" spans="1:7" ht="12.75">
      <c r="A74" s="214" t="s">
        <v>337</v>
      </c>
      <c r="B74" s="215">
        <v>3592</v>
      </c>
      <c r="C74" s="7" t="s">
        <v>342</v>
      </c>
      <c r="D74" s="13">
        <v>1500</v>
      </c>
      <c r="E74" s="135"/>
      <c r="F74" s="135"/>
      <c r="G74" s="13">
        <f t="shared" si="3"/>
        <v>1500</v>
      </c>
    </row>
    <row r="75" spans="1:7" ht="12.75">
      <c r="A75" s="214" t="s">
        <v>337</v>
      </c>
      <c r="B75" s="215" t="s">
        <v>344</v>
      </c>
      <c r="C75" s="7" t="s">
        <v>343</v>
      </c>
      <c r="D75" s="150">
        <v>190450</v>
      </c>
      <c r="E75" s="135"/>
      <c r="F75" s="135"/>
      <c r="G75" s="13">
        <f t="shared" si="3"/>
        <v>190450</v>
      </c>
    </row>
    <row r="76" spans="1:7" ht="12.75">
      <c r="A76" s="136" t="s">
        <v>337</v>
      </c>
      <c r="B76" s="35" t="s">
        <v>344</v>
      </c>
      <c r="C76" s="7" t="s">
        <v>345</v>
      </c>
      <c r="D76" s="150"/>
      <c r="E76" s="135"/>
      <c r="F76" s="13">
        <v>120000</v>
      </c>
      <c r="G76" s="13">
        <f t="shared" si="3"/>
        <v>120000</v>
      </c>
    </row>
    <row r="77" spans="1:7" ht="12.75">
      <c r="A77" s="214" t="s">
        <v>337</v>
      </c>
      <c r="B77" s="215">
        <v>3522</v>
      </c>
      <c r="C77" s="7" t="s">
        <v>346</v>
      </c>
      <c r="D77" s="150"/>
      <c r="E77" s="135"/>
      <c r="F77" s="150">
        <v>189500</v>
      </c>
      <c r="G77" s="13">
        <f t="shared" si="3"/>
        <v>189500</v>
      </c>
    </row>
    <row r="78" spans="1:7" ht="12.75">
      <c r="A78" s="214" t="s">
        <v>337</v>
      </c>
      <c r="B78" s="215">
        <v>3522</v>
      </c>
      <c r="C78" s="7" t="s">
        <v>570</v>
      </c>
      <c r="D78" s="150"/>
      <c r="E78" s="135"/>
      <c r="F78" s="150">
        <v>80000</v>
      </c>
      <c r="G78" s="13">
        <f t="shared" si="3"/>
        <v>80000</v>
      </c>
    </row>
    <row r="79" spans="1:7" ht="12.75">
      <c r="A79" s="400" t="s">
        <v>347</v>
      </c>
      <c r="B79" s="400"/>
      <c r="C79" s="400"/>
      <c r="D79" s="208">
        <f>SUM(D70:D77)</f>
        <v>205570</v>
      </c>
      <c r="E79" s="208">
        <f>SUM(E70:E77)</f>
        <v>0</v>
      </c>
      <c r="F79" s="208">
        <f>SUM(F70:F78)</f>
        <v>389500</v>
      </c>
      <c r="G79" s="208">
        <f>SUM(G70:G78)</f>
        <v>595070</v>
      </c>
    </row>
    <row r="80" spans="1:7" ht="12.75">
      <c r="A80" s="132"/>
      <c r="B80" s="132"/>
      <c r="C80" s="132"/>
      <c r="D80" s="132"/>
      <c r="E80" s="132"/>
      <c r="F80" s="132"/>
      <c r="G80" s="253"/>
    </row>
    <row r="81" spans="1:7" ht="15.75">
      <c r="A81" s="209" t="s">
        <v>238</v>
      </c>
      <c r="B81" s="210"/>
      <c r="C81" s="210"/>
      <c r="D81" s="132"/>
      <c r="E81" s="132"/>
      <c r="F81" s="132"/>
      <c r="G81" s="253"/>
    </row>
    <row r="82" spans="1:7" ht="12.75">
      <c r="A82" s="35" t="s">
        <v>421</v>
      </c>
      <c r="B82" s="35" t="s">
        <v>422</v>
      </c>
      <c r="C82" s="203" t="s">
        <v>423</v>
      </c>
      <c r="D82" s="186" t="s">
        <v>427</v>
      </c>
      <c r="E82" s="205" t="s">
        <v>430</v>
      </c>
      <c r="F82" s="205" t="s">
        <v>429</v>
      </c>
      <c r="G82" s="254" t="s">
        <v>428</v>
      </c>
    </row>
    <row r="83" spans="1:7" ht="12.75">
      <c r="A83" s="136" t="s">
        <v>239</v>
      </c>
      <c r="B83" s="35">
        <v>3719</v>
      </c>
      <c r="C83" s="144" t="s">
        <v>240</v>
      </c>
      <c r="D83" s="13">
        <v>100</v>
      </c>
      <c r="E83" s="13">
        <v>4270</v>
      </c>
      <c r="F83" s="135"/>
      <c r="G83" s="13">
        <f aca="true" t="shared" si="4" ref="G83:G88">D83+E83+F83</f>
        <v>4370</v>
      </c>
    </row>
    <row r="84" spans="1:7" ht="12.75">
      <c r="A84" s="136" t="s">
        <v>239</v>
      </c>
      <c r="B84" s="35">
        <v>3729</v>
      </c>
      <c r="C84" s="144" t="s">
        <v>241</v>
      </c>
      <c r="D84" s="13">
        <v>150</v>
      </c>
      <c r="E84" s="13">
        <v>0</v>
      </c>
      <c r="F84" s="135"/>
      <c r="G84" s="13">
        <f t="shared" si="4"/>
        <v>150</v>
      </c>
    </row>
    <row r="85" spans="1:7" ht="12.75">
      <c r="A85" s="136" t="s">
        <v>239</v>
      </c>
      <c r="B85" s="35">
        <v>3799</v>
      </c>
      <c r="C85" s="144" t="s">
        <v>242</v>
      </c>
      <c r="D85" s="13">
        <v>500</v>
      </c>
      <c r="E85" s="135"/>
      <c r="F85" s="135"/>
      <c r="G85" s="13">
        <f t="shared" si="4"/>
        <v>500</v>
      </c>
    </row>
    <row r="86" spans="1:7" ht="12.75">
      <c r="A86" s="136" t="s">
        <v>239</v>
      </c>
      <c r="B86" s="35">
        <v>3792</v>
      </c>
      <c r="C86" s="144" t="s">
        <v>243</v>
      </c>
      <c r="D86" s="13">
        <v>100</v>
      </c>
      <c r="E86" s="135"/>
      <c r="F86" s="135"/>
      <c r="G86" s="13">
        <f t="shared" si="4"/>
        <v>100</v>
      </c>
    </row>
    <row r="87" spans="1:7" ht="12.75">
      <c r="A87" s="136" t="s">
        <v>239</v>
      </c>
      <c r="B87" s="35">
        <v>3742</v>
      </c>
      <c r="C87" s="144" t="s">
        <v>244</v>
      </c>
      <c r="D87" s="13">
        <v>5000</v>
      </c>
      <c r="E87" s="135"/>
      <c r="F87" s="135"/>
      <c r="G87" s="13">
        <f t="shared" si="4"/>
        <v>5000</v>
      </c>
    </row>
    <row r="88" spans="1:7" ht="12.75">
      <c r="A88" s="136" t="s">
        <v>239</v>
      </c>
      <c r="B88" s="35">
        <v>3741</v>
      </c>
      <c r="C88" s="144" t="s">
        <v>245</v>
      </c>
      <c r="D88" s="13">
        <v>150</v>
      </c>
      <c r="E88" s="135"/>
      <c r="F88" s="135"/>
      <c r="G88" s="13">
        <f t="shared" si="4"/>
        <v>150</v>
      </c>
    </row>
    <row r="89" spans="1:7" ht="12.75">
      <c r="A89" s="400" t="s">
        <v>246</v>
      </c>
      <c r="B89" s="400"/>
      <c r="C89" s="400"/>
      <c r="D89" s="208">
        <f>SUM(D83:D88)</f>
        <v>6000</v>
      </c>
      <c r="E89" s="208">
        <f>SUM(E83:E88)</f>
        <v>4270</v>
      </c>
      <c r="F89" s="208">
        <f>SUM(F83:F88)</f>
        <v>0</v>
      </c>
      <c r="G89" s="208">
        <f>SUM(G83:G88)</f>
        <v>10270</v>
      </c>
    </row>
    <row r="90" spans="1:7" ht="12.75">
      <c r="A90" s="132"/>
      <c r="B90" s="132"/>
      <c r="C90" s="132"/>
      <c r="D90" s="132"/>
      <c r="E90" s="132"/>
      <c r="F90" s="132"/>
      <c r="G90" s="253"/>
    </row>
    <row r="91" spans="1:7" ht="15.75">
      <c r="A91" s="209" t="s">
        <v>247</v>
      </c>
      <c r="B91" s="210"/>
      <c r="C91" s="210"/>
      <c r="D91" s="132"/>
      <c r="E91" s="132"/>
      <c r="F91" s="132"/>
      <c r="G91" s="253"/>
    </row>
    <row r="92" spans="1:7" ht="12.75">
      <c r="A92" s="35" t="s">
        <v>421</v>
      </c>
      <c r="B92" s="35" t="s">
        <v>422</v>
      </c>
      <c r="C92" s="203" t="s">
        <v>423</v>
      </c>
      <c r="D92" s="186" t="s">
        <v>427</v>
      </c>
      <c r="E92" s="205" t="s">
        <v>430</v>
      </c>
      <c r="F92" s="205" t="s">
        <v>429</v>
      </c>
      <c r="G92" s="254" t="s">
        <v>428</v>
      </c>
    </row>
    <row r="93" spans="1:7" ht="12.75">
      <c r="A93" s="136" t="s">
        <v>248</v>
      </c>
      <c r="B93" s="35">
        <v>3635</v>
      </c>
      <c r="C93" s="216" t="s">
        <v>249</v>
      </c>
      <c r="D93" s="13">
        <f>'[1]Územ'!$F$6</f>
        <v>300</v>
      </c>
      <c r="E93" s="13">
        <v>8600</v>
      </c>
      <c r="F93" s="135"/>
      <c r="G93" s="13">
        <f>D93+E93+F93</f>
        <v>8900</v>
      </c>
    </row>
    <row r="94" spans="1:7" ht="12.75">
      <c r="A94" s="412" t="s">
        <v>250</v>
      </c>
      <c r="B94" s="413"/>
      <c r="C94" s="414"/>
      <c r="D94" s="208">
        <f>D93</f>
        <v>300</v>
      </c>
      <c r="E94" s="208">
        <f>E93</f>
        <v>8600</v>
      </c>
      <c r="F94" s="208">
        <f>F93</f>
        <v>0</v>
      </c>
      <c r="G94" s="208">
        <f>G93</f>
        <v>8900</v>
      </c>
    </row>
    <row r="95" spans="1:7" ht="12.75">
      <c r="A95" s="132"/>
      <c r="B95" s="132"/>
      <c r="C95" s="132"/>
      <c r="D95" s="132"/>
      <c r="E95" s="132"/>
      <c r="F95" s="132"/>
      <c r="G95" s="253"/>
    </row>
    <row r="96" spans="1:7" ht="15.75">
      <c r="A96" s="209" t="s">
        <v>435</v>
      </c>
      <c r="B96" s="132"/>
      <c r="C96" s="132"/>
      <c r="D96" s="132"/>
      <c r="E96" s="132"/>
      <c r="F96" s="132"/>
      <c r="G96" s="253"/>
    </row>
    <row r="97" spans="1:7" ht="12.75">
      <c r="A97" s="35" t="s">
        <v>421</v>
      </c>
      <c r="B97" s="35" t="s">
        <v>422</v>
      </c>
      <c r="C97" s="203" t="s">
        <v>423</v>
      </c>
      <c r="D97" s="186" t="s">
        <v>427</v>
      </c>
      <c r="E97" s="205" t="s">
        <v>430</v>
      </c>
      <c r="F97" s="205" t="s">
        <v>429</v>
      </c>
      <c r="G97" s="254" t="s">
        <v>428</v>
      </c>
    </row>
    <row r="98" spans="1:7" s="132" customFormat="1" ht="25.5">
      <c r="A98" s="140" t="s">
        <v>211</v>
      </c>
      <c r="B98" s="141">
        <v>2212</v>
      </c>
      <c r="C98" s="142" t="s">
        <v>438</v>
      </c>
      <c r="D98" s="13">
        <v>2040</v>
      </c>
      <c r="E98" s="135"/>
      <c r="F98" s="135"/>
      <c r="G98" s="13">
        <f>D98+E98+F98</f>
        <v>2040</v>
      </c>
    </row>
    <row r="99" spans="1:7" s="132" customFormat="1" ht="12.75">
      <c r="A99" s="140" t="s">
        <v>211</v>
      </c>
      <c r="B99" s="141">
        <v>2212</v>
      </c>
      <c r="C99" s="142" t="s">
        <v>533</v>
      </c>
      <c r="D99" s="13">
        <v>28000</v>
      </c>
      <c r="E99" s="135"/>
      <c r="F99" s="135"/>
      <c r="G99" s="13">
        <f>D99+E99+F99</f>
        <v>28000</v>
      </c>
    </row>
    <row r="100" spans="1:7" ht="12.75">
      <c r="A100" s="140" t="s">
        <v>211</v>
      </c>
      <c r="B100" s="141">
        <v>2212</v>
      </c>
      <c r="C100" s="142" t="s">
        <v>212</v>
      </c>
      <c r="D100" s="11">
        <v>803100</v>
      </c>
      <c r="E100" s="135"/>
      <c r="F100" s="135"/>
      <c r="G100" s="13">
        <f aca="true" t="shared" si="5" ref="G100:G107">D100+E100+F100</f>
        <v>803100</v>
      </c>
    </row>
    <row r="101" spans="1:7" ht="12.75">
      <c r="A101" s="143" t="s">
        <v>211</v>
      </c>
      <c r="B101" s="138">
        <v>2223</v>
      </c>
      <c r="C101" s="144" t="s">
        <v>213</v>
      </c>
      <c r="D101" s="13">
        <v>350</v>
      </c>
      <c r="E101" s="135"/>
      <c r="F101" s="135"/>
      <c r="G101" s="13">
        <f t="shared" si="5"/>
        <v>350</v>
      </c>
    </row>
    <row r="102" spans="1:7" ht="12.75">
      <c r="A102" s="143" t="s">
        <v>211</v>
      </c>
      <c r="B102" s="138">
        <v>2223</v>
      </c>
      <c r="C102" s="144" t="s">
        <v>214</v>
      </c>
      <c r="D102" s="13">
        <v>1500</v>
      </c>
      <c r="E102" s="135"/>
      <c r="F102" s="135"/>
      <c r="G102" s="13">
        <f t="shared" si="5"/>
        <v>1500</v>
      </c>
    </row>
    <row r="103" spans="1:7" ht="12.75">
      <c r="A103" s="143" t="s">
        <v>211</v>
      </c>
      <c r="B103" s="138">
        <v>2242</v>
      </c>
      <c r="C103" s="144" t="s">
        <v>215</v>
      </c>
      <c r="D103" s="13">
        <v>284699</v>
      </c>
      <c r="E103" s="135"/>
      <c r="F103" s="135"/>
      <c r="G103" s="13">
        <f t="shared" si="5"/>
        <v>284699</v>
      </c>
    </row>
    <row r="104" spans="1:7" ht="12.75">
      <c r="A104" s="143" t="s">
        <v>211</v>
      </c>
      <c r="B104" s="138">
        <v>2221</v>
      </c>
      <c r="C104" s="144" t="s">
        <v>216</v>
      </c>
      <c r="D104" s="13">
        <v>256340</v>
      </c>
      <c r="E104" s="135"/>
      <c r="F104" s="135"/>
      <c r="G104" s="13">
        <f t="shared" si="5"/>
        <v>256340</v>
      </c>
    </row>
    <row r="105" spans="1:7" ht="12.75">
      <c r="A105" s="143" t="s">
        <v>211</v>
      </c>
      <c r="B105" s="138" t="s">
        <v>217</v>
      </c>
      <c r="C105" s="144" t="s">
        <v>218</v>
      </c>
      <c r="D105" s="150">
        <v>30230</v>
      </c>
      <c r="E105" s="135"/>
      <c r="F105" s="135"/>
      <c r="G105" s="13">
        <f t="shared" si="5"/>
        <v>30230</v>
      </c>
    </row>
    <row r="106" spans="1:7" ht="12.75">
      <c r="A106" s="143" t="s">
        <v>211</v>
      </c>
      <c r="B106" s="155">
        <v>2212</v>
      </c>
      <c r="C106" s="144" t="s">
        <v>432</v>
      </c>
      <c r="D106" s="135"/>
      <c r="E106" s="13">
        <v>14000</v>
      </c>
      <c r="F106" s="135"/>
      <c r="G106" s="13">
        <f t="shared" si="5"/>
        <v>14000</v>
      </c>
    </row>
    <row r="107" spans="1:7" ht="12.75">
      <c r="A107" s="140" t="s">
        <v>211</v>
      </c>
      <c r="B107" s="155">
        <v>2212</v>
      </c>
      <c r="C107" s="144" t="s">
        <v>221</v>
      </c>
      <c r="D107" s="135"/>
      <c r="E107" s="13">
        <v>180000</v>
      </c>
      <c r="F107" s="135"/>
      <c r="G107" s="13">
        <f t="shared" si="5"/>
        <v>180000</v>
      </c>
    </row>
    <row r="108" spans="1:7" ht="25.5">
      <c r="A108" s="143" t="s">
        <v>419</v>
      </c>
      <c r="B108" s="138">
        <v>6310</v>
      </c>
      <c r="C108" s="144" t="s">
        <v>219</v>
      </c>
      <c r="D108" s="13">
        <v>20000</v>
      </c>
      <c r="E108" s="135"/>
      <c r="F108" s="13"/>
      <c r="G108" s="13">
        <f>D108+E108+F108</f>
        <v>20000</v>
      </c>
    </row>
    <row r="109" spans="1:7" s="132" customFormat="1" ht="12.75">
      <c r="A109" s="143" t="s">
        <v>424</v>
      </c>
      <c r="B109" s="155">
        <v>8224</v>
      </c>
      <c r="C109" s="144" t="s">
        <v>433</v>
      </c>
      <c r="D109" s="135"/>
      <c r="E109" s="135"/>
      <c r="F109" s="13">
        <f>'[1]Dopr'!$F$275</f>
        <v>24400</v>
      </c>
      <c r="G109" s="13">
        <f>D109+E109+F109</f>
        <v>24400</v>
      </c>
    </row>
    <row r="110" spans="1:7" ht="12.75">
      <c r="A110" s="415" t="s">
        <v>222</v>
      </c>
      <c r="B110" s="416"/>
      <c r="C110" s="417"/>
      <c r="D110" s="208">
        <f>SUM(D98:D108)</f>
        <v>1426259</v>
      </c>
      <c r="E110" s="208">
        <f>SUM(E98:E108)</f>
        <v>194000</v>
      </c>
      <c r="F110" s="208">
        <f>SUM(F98:F109)</f>
        <v>24400</v>
      </c>
      <c r="G110" s="208">
        <f>SUM(G98:G109)</f>
        <v>1644659</v>
      </c>
    </row>
    <row r="111" spans="1:7" ht="12.75">
      <c r="A111" s="132"/>
      <c r="B111" s="132"/>
      <c r="C111" s="132"/>
      <c r="D111" s="132"/>
      <c r="E111" s="132"/>
      <c r="F111" s="132"/>
      <c r="G111" s="253"/>
    </row>
    <row r="112" spans="1:7" ht="15.75">
      <c r="A112" s="209" t="s">
        <v>68</v>
      </c>
      <c r="B112" s="210"/>
      <c r="C112" s="210"/>
      <c r="D112" s="132"/>
      <c r="E112" s="132"/>
      <c r="F112" s="132"/>
      <c r="G112" s="253"/>
    </row>
    <row r="113" spans="1:7" ht="12.75">
      <c r="A113" s="35" t="s">
        <v>421</v>
      </c>
      <c r="B113" s="35" t="s">
        <v>422</v>
      </c>
      <c r="C113" s="203" t="s">
        <v>423</v>
      </c>
      <c r="D113" s="186" t="s">
        <v>427</v>
      </c>
      <c r="E113" s="205" t="s">
        <v>430</v>
      </c>
      <c r="F113" s="205" t="s">
        <v>429</v>
      </c>
      <c r="G113" s="254" t="s">
        <v>428</v>
      </c>
    </row>
    <row r="114" spans="1:7" s="132" customFormat="1" ht="25.5">
      <c r="A114" s="143" t="s">
        <v>69</v>
      </c>
      <c r="B114" s="138">
        <v>4399</v>
      </c>
      <c r="C114" s="144" t="s">
        <v>70</v>
      </c>
      <c r="D114" s="13">
        <v>400</v>
      </c>
      <c r="E114" s="13"/>
      <c r="F114" s="13"/>
      <c r="G114" s="13">
        <f>D114+E114+F114</f>
        <v>400</v>
      </c>
    </row>
    <row r="115" spans="1:7" s="132" customFormat="1" ht="25.5">
      <c r="A115" s="143" t="s">
        <v>69</v>
      </c>
      <c r="B115" s="138">
        <v>4357</v>
      </c>
      <c r="C115" s="144" t="s">
        <v>71</v>
      </c>
      <c r="D115" s="13">
        <v>9762</v>
      </c>
      <c r="E115" s="13"/>
      <c r="F115" s="13"/>
      <c r="G115" s="13">
        <f aca="true" t="shared" si="6" ref="G115:G124">D115+E115+F115</f>
        <v>9762</v>
      </c>
    </row>
    <row r="116" spans="1:7" s="132" customFormat="1" ht="25.5">
      <c r="A116" s="143" t="s">
        <v>69</v>
      </c>
      <c r="B116" s="138">
        <v>4357</v>
      </c>
      <c r="C116" s="144" t="s">
        <v>72</v>
      </c>
      <c r="D116" s="13">
        <v>6580</v>
      </c>
      <c r="E116" s="13"/>
      <c r="F116" s="13"/>
      <c r="G116" s="13">
        <f t="shared" si="6"/>
        <v>6580</v>
      </c>
    </row>
    <row r="117" spans="1:7" s="132" customFormat="1" ht="25.5">
      <c r="A117" s="143" t="s">
        <v>69</v>
      </c>
      <c r="B117" s="138">
        <v>4357</v>
      </c>
      <c r="C117" s="144" t="s">
        <v>495</v>
      </c>
      <c r="D117" s="13">
        <v>21337</v>
      </c>
      <c r="E117" s="13"/>
      <c r="F117" s="13"/>
      <c r="G117" s="13">
        <f t="shared" si="6"/>
        <v>21337</v>
      </c>
    </row>
    <row r="118" spans="1:7" s="132" customFormat="1" ht="25.5">
      <c r="A118" s="143" t="s">
        <v>69</v>
      </c>
      <c r="B118" s="138">
        <v>4339</v>
      </c>
      <c r="C118" s="144" t="s">
        <v>327</v>
      </c>
      <c r="D118" s="13">
        <v>1355</v>
      </c>
      <c r="E118" s="13"/>
      <c r="F118" s="13"/>
      <c r="G118" s="13">
        <f t="shared" si="6"/>
        <v>1355</v>
      </c>
    </row>
    <row r="119" spans="1:7" s="132" customFormat="1" ht="25.5">
      <c r="A119" s="143" t="s">
        <v>69</v>
      </c>
      <c r="B119" s="138">
        <v>4357</v>
      </c>
      <c r="C119" s="144" t="s">
        <v>534</v>
      </c>
      <c r="D119" s="13">
        <v>8720</v>
      </c>
      <c r="E119" s="13"/>
      <c r="F119" s="13"/>
      <c r="G119" s="13">
        <f t="shared" si="6"/>
        <v>8720</v>
      </c>
    </row>
    <row r="120" spans="1:7" ht="12.75">
      <c r="A120" s="143" t="s">
        <v>69</v>
      </c>
      <c r="B120" s="138">
        <v>4339</v>
      </c>
      <c r="C120" s="144" t="s">
        <v>328</v>
      </c>
      <c r="D120" s="13">
        <v>1260</v>
      </c>
      <c r="E120" s="13"/>
      <c r="F120" s="13"/>
      <c r="G120" s="13">
        <f t="shared" si="6"/>
        <v>1260</v>
      </c>
    </row>
    <row r="121" spans="1:7" ht="12.75">
      <c r="A121" s="35" t="s">
        <v>421</v>
      </c>
      <c r="B121" s="35" t="s">
        <v>422</v>
      </c>
      <c r="C121" s="203" t="s">
        <v>423</v>
      </c>
      <c r="D121" s="186" t="s">
        <v>427</v>
      </c>
      <c r="E121" s="205" t="s">
        <v>430</v>
      </c>
      <c r="F121" s="205" t="s">
        <v>429</v>
      </c>
      <c r="G121" s="254" t="s">
        <v>428</v>
      </c>
    </row>
    <row r="122" spans="1:7" ht="12.75">
      <c r="A122" s="143" t="s">
        <v>69</v>
      </c>
      <c r="B122" s="138" t="s">
        <v>424</v>
      </c>
      <c r="C122" s="144" t="s">
        <v>329</v>
      </c>
      <c r="D122" s="13">
        <v>28859</v>
      </c>
      <c r="E122" s="13"/>
      <c r="F122" s="13"/>
      <c r="G122" s="13">
        <f t="shared" si="6"/>
        <v>28859</v>
      </c>
    </row>
    <row r="123" spans="1:7" s="132" customFormat="1" ht="25.5">
      <c r="A123" s="143" t="s">
        <v>69</v>
      </c>
      <c r="B123" s="138">
        <v>4357</v>
      </c>
      <c r="C123" s="144" t="s">
        <v>496</v>
      </c>
      <c r="D123" s="13">
        <v>0</v>
      </c>
      <c r="E123" s="13"/>
      <c r="F123" s="13"/>
      <c r="G123" s="13">
        <f t="shared" si="6"/>
        <v>0</v>
      </c>
    </row>
    <row r="124" spans="1:7" ht="25.5">
      <c r="A124" s="143" t="s">
        <v>69</v>
      </c>
      <c r="B124" s="138">
        <v>4357</v>
      </c>
      <c r="C124" s="144" t="s">
        <v>497</v>
      </c>
      <c r="D124" s="150">
        <v>4000</v>
      </c>
      <c r="E124" s="13">
        <v>1800</v>
      </c>
      <c r="F124" s="13"/>
      <c r="G124" s="13">
        <f t="shared" si="6"/>
        <v>5800</v>
      </c>
    </row>
    <row r="125" spans="1:7" ht="12.75">
      <c r="A125" s="400" t="s">
        <v>330</v>
      </c>
      <c r="B125" s="400"/>
      <c r="C125" s="400"/>
      <c r="D125" s="208">
        <f>SUM(D114:D124)</f>
        <v>82273</v>
      </c>
      <c r="E125" s="208">
        <f>SUM(E114:E124)</f>
        <v>1800</v>
      </c>
      <c r="F125" s="208">
        <f>SUM(F114:F124)</f>
        <v>0</v>
      </c>
      <c r="G125" s="208">
        <f>SUM(G114:G124)</f>
        <v>84073</v>
      </c>
    </row>
    <row r="126" spans="1:7" ht="12.75">
      <c r="A126" s="132"/>
      <c r="B126" s="132"/>
      <c r="C126" s="132"/>
      <c r="D126" s="132"/>
      <c r="E126" s="132"/>
      <c r="F126" s="132"/>
      <c r="G126" s="253"/>
    </row>
    <row r="127" spans="1:7" ht="15.75">
      <c r="A127" s="217" t="s">
        <v>166</v>
      </c>
      <c r="B127" s="218"/>
      <c r="C127" s="218"/>
      <c r="D127" s="219"/>
      <c r="E127" s="219"/>
      <c r="F127" s="219"/>
      <c r="G127" s="219"/>
    </row>
    <row r="128" spans="1:7" ht="12.75">
      <c r="A128" s="35" t="s">
        <v>421</v>
      </c>
      <c r="B128" s="35" t="s">
        <v>422</v>
      </c>
      <c r="C128" s="203" t="s">
        <v>423</v>
      </c>
      <c r="D128" s="186" t="s">
        <v>427</v>
      </c>
      <c r="E128" s="205" t="s">
        <v>430</v>
      </c>
      <c r="F128" s="205" t="s">
        <v>429</v>
      </c>
      <c r="G128" s="254" t="s">
        <v>428</v>
      </c>
    </row>
    <row r="129" spans="1:7" ht="12.75">
      <c r="A129" s="35">
        <v>1500</v>
      </c>
      <c r="B129" s="35">
        <v>5399</v>
      </c>
      <c r="C129" s="135" t="s">
        <v>498</v>
      </c>
      <c r="D129" s="147">
        <v>60</v>
      </c>
      <c r="E129" s="147"/>
      <c r="F129" s="147"/>
      <c r="G129" s="147">
        <f aca="true" t="shared" si="7" ref="G129:G134">D129+E129+F129</f>
        <v>60</v>
      </c>
    </row>
    <row r="130" spans="1:7" s="132" customFormat="1" ht="25.5">
      <c r="A130" s="145" t="s">
        <v>167</v>
      </c>
      <c r="B130" s="146">
        <v>5529</v>
      </c>
      <c r="C130" s="144" t="s">
        <v>168</v>
      </c>
      <c r="D130" s="147">
        <v>260</v>
      </c>
      <c r="E130" s="147"/>
      <c r="F130" s="147"/>
      <c r="G130" s="147">
        <f t="shared" si="7"/>
        <v>260</v>
      </c>
    </row>
    <row r="131" spans="1:7" ht="12.75">
      <c r="A131" s="145" t="s">
        <v>167</v>
      </c>
      <c r="B131" s="146">
        <v>5512</v>
      </c>
      <c r="C131" s="144" t="s">
        <v>169</v>
      </c>
      <c r="D131" s="147">
        <v>6500</v>
      </c>
      <c r="E131" s="147"/>
      <c r="F131" s="147"/>
      <c r="G131" s="147">
        <f t="shared" si="7"/>
        <v>6500</v>
      </c>
    </row>
    <row r="132" spans="1:7" ht="12.75">
      <c r="A132" s="145" t="s">
        <v>167</v>
      </c>
      <c r="B132" s="146">
        <v>5311</v>
      </c>
      <c r="C132" s="144" t="s">
        <v>170</v>
      </c>
      <c r="D132" s="216"/>
      <c r="E132" s="220"/>
      <c r="F132" s="147">
        <v>1000</v>
      </c>
      <c r="G132" s="147">
        <f t="shared" si="7"/>
        <v>1000</v>
      </c>
    </row>
    <row r="133" spans="1:7" ht="12.75">
      <c r="A133" s="145" t="s">
        <v>167</v>
      </c>
      <c r="B133" s="146">
        <v>5311</v>
      </c>
      <c r="C133" s="144" t="s">
        <v>535</v>
      </c>
      <c r="D133" s="216"/>
      <c r="E133" s="220"/>
      <c r="F133" s="147">
        <v>3000</v>
      </c>
      <c r="G133" s="147">
        <f t="shared" si="7"/>
        <v>3000</v>
      </c>
    </row>
    <row r="134" spans="1:7" ht="12.75">
      <c r="A134" s="145" t="s">
        <v>167</v>
      </c>
      <c r="B134" s="146">
        <v>5511</v>
      </c>
      <c r="C134" s="144" t="s">
        <v>179</v>
      </c>
      <c r="D134" s="216"/>
      <c r="E134" s="216"/>
      <c r="F134" s="220">
        <v>4400</v>
      </c>
      <c r="G134" s="147">
        <f t="shared" si="7"/>
        <v>4400</v>
      </c>
    </row>
    <row r="135" spans="1:7" ht="26.25" customHeight="1">
      <c r="A135" s="418" t="s">
        <v>180</v>
      </c>
      <c r="B135" s="419"/>
      <c r="C135" s="420"/>
      <c r="D135" s="221">
        <f>SUM(D129:D134)</f>
        <v>6820</v>
      </c>
      <c r="E135" s="221">
        <f>SUM(E130:E134)</f>
        <v>0</v>
      </c>
      <c r="F135" s="221">
        <f>SUM(F129:F134)</f>
        <v>8400</v>
      </c>
      <c r="G135" s="221">
        <f>SUM(G129:G134)</f>
        <v>15220</v>
      </c>
    </row>
    <row r="136" spans="1:7" ht="12.75">
      <c r="A136" s="132"/>
      <c r="B136" s="132"/>
      <c r="C136" s="132"/>
      <c r="D136" s="132"/>
      <c r="E136" s="132"/>
      <c r="F136" s="132"/>
      <c r="G136" s="253"/>
    </row>
    <row r="137" spans="1:7" ht="15.75">
      <c r="A137" s="222" t="s">
        <v>298</v>
      </c>
      <c r="B137" s="132"/>
      <c r="C137" s="132"/>
      <c r="D137" s="132"/>
      <c r="E137" s="132"/>
      <c r="F137" s="132"/>
      <c r="G137" s="253"/>
    </row>
    <row r="138" spans="1:7" ht="12.75">
      <c r="A138" s="35" t="s">
        <v>421</v>
      </c>
      <c r="B138" s="35" t="s">
        <v>422</v>
      </c>
      <c r="C138" s="203" t="s">
        <v>423</v>
      </c>
      <c r="D138" s="186" t="s">
        <v>427</v>
      </c>
      <c r="E138" s="205" t="s">
        <v>430</v>
      </c>
      <c r="F138" s="205" t="s">
        <v>429</v>
      </c>
      <c r="G138" s="254" t="s">
        <v>428</v>
      </c>
    </row>
    <row r="139" spans="1:7" ht="12.75">
      <c r="A139" s="148" t="s">
        <v>299</v>
      </c>
      <c r="B139" s="138">
        <v>6113</v>
      </c>
      <c r="C139" s="144" t="s">
        <v>300</v>
      </c>
      <c r="D139" s="13">
        <v>38183</v>
      </c>
      <c r="E139" s="13">
        <v>1050</v>
      </c>
      <c r="F139" s="13"/>
      <c r="G139" s="13">
        <f>D139+E139+F139</f>
        <v>39233</v>
      </c>
    </row>
    <row r="140" spans="1:7" s="132" customFormat="1" ht="25.5">
      <c r="A140" s="148" t="s">
        <v>299</v>
      </c>
      <c r="B140" s="138">
        <v>6113</v>
      </c>
      <c r="C140" s="144" t="s">
        <v>301</v>
      </c>
      <c r="D140" s="13">
        <v>100</v>
      </c>
      <c r="E140" s="13"/>
      <c r="F140" s="13"/>
      <c r="G140" s="13">
        <f aca="true" t="shared" si="8" ref="G140:G145">D140+E140+F140</f>
        <v>100</v>
      </c>
    </row>
    <row r="141" spans="1:7" s="132" customFormat="1" ht="25.5">
      <c r="A141" s="148" t="s">
        <v>299</v>
      </c>
      <c r="B141" s="138">
        <v>6223</v>
      </c>
      <c r="C141" s="149" t="s">
        <v>287</v>
      </c>
      <c r="D141" s="150">
        <v>6000</v>
      </c>
      <c r="E141" s="13"/>
      <c r="F141" s="13"/>
      <c r="G141" s="13">
        <f t="shared" si="8"/>
        <v>6000</v>
      </c>
    </row>
    <row r="142" spans="1:7" s="132" customFormat="1" ht="25.5">
      <c r="A142" s="143" t="s">
        <v>299</v>
      </c>
      <c r="B142" s="141" t="s">
        <v>424</v>
      </c>
      <c r="C142" s="144" t="s">
        <v>303</v>
      </c>
      <c r="D142" s="150">
        <v>5150</v>
      </c>
      <c r="E142" s="13"/>
      <c r="F142" s="13"/>
      <c r="G142" s="13">
        <f t="shared" si="8"/>
        <v>5150</v>
      </c>
    </row>
    <row r="143" spans="1:7" ht="12.75">
      <c r="A143" s="143" t="s">
        <v>304</v>
      </c>
      <c r="B143" s="138">
        <v>6113</v>
      </c>
      <c r="C143" s="144" t="s">
        <v>499</v>
      </c>
      <c r="D143" s="13">
        <v>700</v>
      </c>
      <c r="E143" s="13"/>
      <c r="F143" s="13"/>
      <c r="G143" s="13">
        <f t="shared" si="8"/>
        <v>700</v>
      </c>
    </row>
    <row r="144" spans="1:7" ht="12.75">
      <c r="A144" s="143" t="s">
        <v>419</v>
      </c>
      <c r="B144" s="138">
        <v>6330</v>
      </c>
      <c r="C144" s="144" t="s">
        <v>305</v>
      </c>
      <c r="D144" s="223">
        <v>267</v>
      </c>
      <c r="E144" s="13"/>
      <c r="F144" s="13"/>
      <c r="G144" s="13">
        <f t="shared" si="8"/>
        <v>267</v>
      </c>
    </row>
    <row r="145" spans="1:7" s="132" customFormat="1" ht="25.5">
      <c r="A145" s="140" t="s">
        <v>306</v>
      </c>
      <c r="B145" s="151" t="s">
        <v>500</v>
      </c>
      <c r="C145" s="142" t="s">
        <v>307</v>
      </c>
      <c r="D145" s="152">
        <v>740</v>
      </c>
      <c r="E145" s="13"/>
      <c r="F145" s="13"/>
      <c r="G145" s="13">
        <f t="shared" si="8"/>
        <v>740</v>
      </c>
    </row>
    <row r="146" spans="1:7" ht="12.75">
      <c r="A146" s="415" t="s">
        <v>308</v>
      </c>
      <c r="B146" s="416"/>
      <c r="C146" s="417"/>
      <c r="D146" s="208">
        <f>SUM(D139:D145)</f>
        <v>51140</v>
      </c>
      <c r="E146" s="208">
        <f>SUM(E139:E145)</f>
        <v>1050</v>
      </c>
      <c r="F146" s="208">
        <f>SUM(F139:F145)</f>
        <v>0</v>
      </c>
      <c r="G146" s="208">
        <f>SUM(G139:G145)</f>
        <v>52190</v>
      </c>
    </row>
    <row r="147" spans="1:7" ht="12.75">
      <c r="A147" s="132"/>
      <c r="B147" s="132"/>
      <c r="C147" s="132"/>
      <c r="D147" s="132"/>
      <c r="E147" s="132"/>
      <c r="F147" s="132"/>
      <c r="G147" s="253"/>
    </row>
    <row r="148" spans="1:7" ht="27">
      <c r="A148" s="213" t="s">
        <v>348</v>
      </c>
      <c r="B148" s="224"/>
      <c r="C148" s="225"/>
      <c r="D148" s="132"/>
      <c r="E148" s="132"/>
      <c r="F148" s="132"/>
      <c r="G148" s="253"/>
    </row>
    <row r="149" spans="1:7" ht="12.75">
      <c r="A149" s="35" t="s">
        <v>421</v>
      </c>
      <c r="B149" s="35" t="s">
        <v>422</v>
      </c>
      <c r="C149" s="203" t="s">
        <v>423</v>
      </c>
      <c r="D149" s="186" t="s">
        <v>427</v>
      </c>
      <c r="E149" s="205" t="s">
        <v>430</v>
      </c>
      <c r="F149" s="205" t="s">
        <v>429</v>
      </c>
      <c r="G149" s="254" t="s">
        <v>428</v>
      </c>
    </row>
    <row r="150" spans="1:7" ht="12.75">
      <c r="A150" s="143" t="s">
        <v>251</v>
      </c>
      <c r="B150" s="138">
        <v>6172</v>
      </c>
      <c r="C150" s="226" t="s">
        <v>334</v>
      </c>
      <c r="D150" s="13">
        <v>265162</v>
      </c>
      <c r="E150" s="13">
        <v>3500</v>
      </c>
      <c r="F150" s="13"/>
      <c r="G150" s="13">
        <f>D150+E150+F150</f>
        <v>268662</v>
      </c>
    </row>
    <row r="151" spans="1:7" ht="12.75">
      <c r="A151" s="143" t="s">
        <v>419</v>
      </c>
      <c r="B151" s="138">
        <v>6330</v>
      </c>
      <c r="C151" s="144" t="s">
        <v>305</v>
      </c>
      <c r="D151" s="13">
        <v>4717</v>
      </c>
      <c r="E151" s="13"/>
      <c r="F151" s="13"/>
      <c r="G151" s="13">
        <f>D151+E151+F151</f>
        <v>4717</v>
      </c>
    </row>
    <row r="152" spans="1:7" ht="12.75">
      <c r="A152" s="415" t="s">
        <v>252</v>
      </c>
      <c r="B152" s="416"/>
      <c r="C152" s="417"/>
      <c r="D152" s="208">
        <f>SUM(D150:D151)</f>
        <v>269879</v>
      </c>
      <c r="E152" s="208">
        <f>SUM(E150:E151)</f>
        <v>3500</v>
      </c>
      <c r="F152" s="208">
        <f>SUM(F150:F151)</f>
        <v>0</v>
      </c>
      <c r="G152" s="208">
        <f>SUM(G150:G151)</f>
        <v>273379</v>
      </c>
    </row>
    <row r="153" spans="1:7" ht="12.75">
      <c r="A153" s="132"/>
      <c r="B153" s="132"/>
      <c r="C153" s="132"/>
      <c r="D153" s="132"/>
      <c r="E153" s="132"/>
      <c r="F153" s="132"/>
      <c r="G153" s="253"/>
    </row>
    <row r="154" spans="1:7" ht="15.75">
      <c r="A154" s="209" t="s">
        <v>289</v>
      </c>
      <c r="B154" s="210"/>
      <c r="C154" s="210"/>
      <c r="D154" s="132"/>
      <c r="E154" s="132"/>
      <c r="F154" s="132"/>
      <c r="G154" s="253"/>
    </row>
    <row r="155" spans="1:7" ht="12.75">
      <c r="A155" s="35" t="s">
        <v>421</v>
      </c>
      <c r="B155" s="35" t="s">
        <v>422</v>
      </c>
      <c r="C155" s="203" t="s">
        <v>423</v>
      </c>
      <c r="D155" s="186" t="s">
        <v>427</v>
      </c>
      <c r="E155" s="205" t="s">
        <v>430</v>
      </c>
      <c r="F155" s="205" t="s">
        <v>429</v>
      </c>
      <c r="G155" s="254" t="s">
        <v>428</v>
      </c>
    </row>
    <row r="156" spans="1:7" ht="12.75">
      <c r="A156" s="143" t="s">
        <v>290</v>
      </c>
      <c r="B156" s="138">
        <v>2139</v>
      </c>
      <c r="C156" s="144" t="s">
        <v>291</v>
      </c>
      <c r="D156" s="13"/>
      <c r="E156" s="13"/>
      <c r="F156" s="13">
        <v>1000</v>
      </c>
      <c r="G156" s="13">
        <f>D156+E156+F156</f>
        <v>1000</v>
      </c>
    </row>
    <row r="157" spans="1:7" s="132" customFormat="1" ht="12.75">
      <c r="A157" s="143" t="s">
        <v>290</v>
      </c>
      <c r="B157" s="148" t="s">
        <v>403</v>
      </c>
      <c r="C157" s="144" t="s">
        <v>501</v>
      </c>
      <c r="D157" s="13"/>
      <c r="E157" s="13"/>
      <c r="F157" s="13">
        <v>2760</v>
      </c>
      <c r="G157" s="13">
        <f aca="true" t="shared" si="9" ref="G157:G164">D157+E157+F157</f>
        <v>2760</v>
      </c>
    </row>
    <row r="158" spans="1:7" s="132" customFormat="1" ht="12.75" customHeight="1">
      <c r="A158" s="143" t="s">
        <v>290</v>
      </c>
      <c r="B158" s="141">
        <v>2199</v>
      </c>
      <c r="C158" s="144" t="s">
        <v>292</v>
      </c>
      <c r="D158" s="13"/>
      <c r="E158" s="13"/>
      <c r="F158" s="13">
        <v>700</v>
      </c>
      <c r="G158" s="13">
        <f t="shared" si="9"/>
        <v>700</v>
      </c>
    </row>
    <row r="159" spans="1:7" s="132" customFormat="1" ht="25.5">
      <c r="A159" s="136" t="s">
        <v>290</v>
      </c>
      <c r="B159" s="35">
        <v>3699</v>
      </c>
      <c r="C159" s="153" t="s">
        <v>293</v>
      </c>
      <c r="D159" s="13"/>
      <c r="E159" s="13"/>
      <c r="F159" s="150">
        <v>3155</v>
      </c>
      <c r="G159" s="13">
        <f t="shared" si="9"/>
        <v>3155</v>
      </c>
    </row>
    <row r="160" spans="1:7" ht="12.75">
      <c r="A160" s="140" t="s">
        <v>290</v>
      </c>
      <c r="B160" s="141">
        <v>3699</v>
      </c>
      <c r="C160" s="142" t="s">
        <v>294</v>
      </c>
      <c r="D160" s="13"/>
      <c r="E160" s="13"/>
      <c r="F160" s="150">
        <v>80000</v>
      </c>
      <c r="G160" s="13">
        <f t="shared" si="9"/>
        <v>80000</v>
      </c>
    </row>
    <row r="161" spans="1:7" ht="12.75">
      <c r="A161" s="140" t="s">
        <v>290</v>
      </c>
      <c r="B161" s="141">
        <v>3636</v>
      </c>
      <c r="C161" s="142" t="s">
        <v>333</v>
      </c>
      <c r="D161" s="13"/>
      <c r="E161" s="13"/>
      <c r="F161" s="150">
        <v>22500</v>
      </c>
      <c r="G161" s="13">
        <f t="shared" si="9"/>
        <v>22500</v>
      </c>
    </row>
    <row r="162" spans="1:7" ht="12.75">
      <c r="A162" s="140" t="s">
        <v>290</v>
      </c>
      <c r="B162" s="141">
        <v>2143</v>
      </c>
      <c r="C162" s="142" t="s">
        <v>285</v>
      </c>
      <c r="D162" s="13"/>
      <c r="E162" s="13"/>
      <c r="F162" s="150">
        <v>4650</v>
      </c>
      <c r="G162" s="13">
        <f t="shared" si="9"/>
        <v>4650</v>
      </c>
    </row>
    <row r="163" spans="1:7" ht="12.75">
      <c r="A163" s="140" t="s">
        <v>290</v>
      </c>
      <c r="B163" s="141">
        <v>6223</v>
      </c>
      <c r="C163" s="142" t="s">
        <v>286</v>
      </c>
      <c r="D163" s="13"/>
      <c r="E163" s="13"/>
      <c r="F163" s="150">
        <v>5000</v>
      </c>
      <c r="G163" s="13">
        <f t="shared" si="9"/>
        <v>5000</v>
      </c>
    </row>
    <row r="164" spans="1:7" ht="12.75">
      <c r="A164" s="140" t="s">
        <v>290</v>
      </c>
      <c r="B164" s="141">
        <v>3299</v>
      </c>
      <c r="C164" s="142" t="s">
        <v>296</v>
      </c>
      <c r="D164" s="13"/>
      <c r="E164" s="13"/>
      <c r="F164" s="150">
        <v>200</v>
      </c>
      <c r="G164" s="13">
        <f t="shared" si="9"/>
        <v>200</v>
      </c>
    </row>
    <row r="165" spans="1:7" ht="12.75">
      <c r="A165" s="400" t="s">
        <v>297</v>
      </c>
      <c r="B165" s="400"/>
      <c r="C165" s="400"/>
      <c r="D165" s="208">
        <f>SUM(D156:D164)</f>
        <v>0</v>
      </c>
      <c r="E165" s="208">
        <f>SUM(E156:E164)</f>
        <v>0</v>
      </c>
      <c r="F165" s="208">
        <f>SUM(F156:F164)</f>
        <v>119965</v>
      </c>
      <c r="G165" s="208">
        <f>SUM(G156:G164)</f>
        <v>119965</v>
      </c>
    </row>
    <row r="166" spans="1:7" ht="12.75">
      <c r="A166" s="132"/>
      <c r="B166" s="132"/>
      <c r="C166" s="132"/>
      <c r="D166" s="132"/>
      <c r="E166" s="132"/>
      <c r="F166" s="132"/>
      <c r="G166" s="253"/>
    </row>
    <row r="167" spans="1:7" ht="15.75">
      <c r="A167" s="209" t="s">
        <v>223</v>
      </c>
      <c r="B167" s="210"/>
      <c r="C167" s="210"/>
      <c r="D167" s="132"/>
      <c r="E167" s="132"/>
      <c r="F167" s="132"/>
      <c r="G167" s="253"/>
    </row>
    <row r="168" spans="1:7" ht="12.75">
      <c r="A168" s="35" t="s">
        <v>421</v>
      </c>
      <c r="B168" s="35" t="s">
        <v>422</v>
      </c>
      <c r="C168" s="203" t="s">
        <v>423</v>
      </c>
      <c r="D168" s="186" t="s">
        <v>427</v>
      </c>
      <c r="E168" s="205" t="s">
        <v>430</v>
      </c>
      <c r="F168" s="205" t="s">
        <v>429</v>
      </c>
      <c r="G168" s="254" t="s">
        <v>428</v>
      </c>
    </row>
    <row r="169" spans="1:7" ht="12.75">
      <c r="A169" s="143" t="s">
        <v>220</v>
      </c>
      <c r="B169" s="138" t="s">
        <v>424</v>
      </c>
      <c r="C169" s="154" t="s">
        <v>224</v>
      </c>
      <c r="D169" s="150"/>
      <c r="E169" s="150"/>
      <c r="F169" s="150">
        <v>10000</v>
      </c>
      <c r="G169" s="150">
        <f>D169+E169+F169</f>
        <v>10000</v>
      </c>
    </row>
    <row r="170" spans="1:7" s="132" customFormat="1" ht="25.5">
      <c r="A170" s="143" t="s">
        <v>225</v>
      </c>
      <c r="B170" s="138" t="s">
        <v>424</v>
      </c>
      <c r="C170" s="154" t="s">
        <v>226</v>
      </c>
      <c r="D170" s="150"/>
      <c r="E170" s="150"/>
      <c r="F170" s="15">
        <v>141000</v>
      </c>
      <c r="G170" s="150">
        <f aca="true" t="shared" si="10" ref="G170:G180">D170+E170+F170</f>
        <v>141000</v>
      </c>
    </row>
    <row r="171" spans="1:7" s="132" customFormat="1" ht="25.5">
      <c r="A171" s="143" t="s">
        <v>227</v>
      </c>
      <c r="B171" s="138" t="s">
        <v>424</v>
      </c>
      <c r="C171" s="154" t="s">
        <v>228</v>
      </c>
      <c r="D171" s="150"/>
      <c r="E171" s="150"/>
      <c r="F171" s="15">
        <v>54800</v>
      </c>
      <c r="G171" s="150">
        <f t="shared" si="10"/>
        <v>54800</v>
      </c>
    </row>
    <row r="172" spans="1:7" s="132" customFormat="1" ht="25.5">
      <c r="A172" s="143" t="s">
        <v>227</v>
      </c>
      <c r="B172" s="138" t="s">
        <v>424</v>
      </c>
      <c r="C172" s="154" t="s">
        <v>231</v>
      </c>
      <c r="D172" s="150"/>
      <c r="E172" s="150"/>
      <c r="F172" s="15">
        <v>2200</v>
      </c>
      <c r="G172" s="150">
        <f>D172+E172+F172</f>
        <v>2200</v>
      </c>
    </row>
    <row r="173" spans="1:7" s="132" customFormat="1" ht="25.5">
      <c r="A173" s="143" t="s">
        <v>229</v>
      </c>
      <c r="B173" s="138" t="s">
        <v>424</v>
      </c>
      <c r="C173" s="154" t="s">
        <v>230</v>
      </c>
      <c r="D173" s="150"/>
      <c r="E173" s="150"/>
      <c r="F173" s="15">
        <v>19600</v>
      </c>
      <c r="G173" s="150">
        <f t="shared" si="10"/>
        <v>19600</v>
      </c>
    </row>
    <row r="174" spans="1:7" ht="25.5">
      <c r="A174" s="143" t="s">
        <v>220</v>
      </c>
      <c r="B174" s="138">
        <v>3639</v>
      </c>
      <c r="C174" s="154" t="s">
        <v>536</v>
      </c>
      <c r="D174" s="150"/>
      <c r="E174" s="150"/>
      <c r="F174" s="15">
        <v>15000</v>
      </c>
      <c r="G174" s="150">
        <f t="shared" si="10"/>
        <v>15000</v>
      </c>
    </row>
    <row r="175" spans="1:7" ht="12.75">
      <c r="A175" s="143" t="s">
        <v>233</v>
      </c>
      <c r="B175" s="138" t="s">
        <v>424</v>
      </c>
      <c r="C175" s="154" t="s">
        <v>234</v>
      </c>
      <c r="D175" s="150"/>
      <c r="E175" s="13"/>
      <c r="F175" s="150">
        <v>66500</v>
      </c>
      <c r="G175" s="150">
        <f>D175+E175+F175</f>
        <v>66500</v>
      </c>
    </row>
    <row r="176" spans="1:7" ht="12.75">
      <c r="A176" s="143" t="s">
        <v>566</v>
      </c>
      <c r="B176" s="138" t="s">
        <v>424</v>
      </c>
      <c r="C176" s="154" t="s">
        <v>235</v>
      </c>
      <c r="D176" s="150"/>
      <c r="E176" s="13"/>
      <c r="F176" s="150">
        <v>81800</v>
      </c>
      <c r="G176" s="150">
        <f>D176+E176+F176</f>
        <v>81800</v>
      </c>
    </row>
    <row r="177" spans="1:7" ht="12.75">
      <c r="A177" s="35" t="s">
        <v>421</v>
      </c>
      <c r="B177" s="35" t="s">
        <v>422</v>
      </c>
      <c r="C177" s="203" t="s">
        <v>423</v>
      </c>
      <c r="D177" s="186" t="s">
        <v>427</v>
      </c>
      <c r="E177" s="205" t="s">
        <v>430</v>
      </c>
      <c r="F177" s="205" t="s">
        <v>429</v>
      </c>
      <c r="G177" s="254" t="s">
        <v>428</v>
      </c>
    </row>
    <row r="178" spans="1:7" ht="12.75">
      <c r="A178" s="143" t="s">
        <v>566</v>
      </c>
      <c r="B178" s="138" t="s">
        <v>424</v>
      </c>
      <c r="C178" s="154" t="s">
        <v>236</v>
      </c>
      <c r="D178" s="150"/>
      <c r="E178" s="13"/>
      <c r="F178" s="150">
        <v>4735</v>
      </c>
      <c r="G178" s="150">
        <f>D178+E178+F178</f>
        <v>4735</v>
      </c>
    </row>
    <row r="179" spans="1:7" ht="12.75">
      <c r="A179" s="143" t="s">
        <v>565</v>
      </c>
      <c r="B179" s="138" t="s">
        <v>424</v>
      </c>
      <c r="C179" s="154" t="s">
        <v>232</v>
      </c>
      <c r="D179" s="150"/>
      <c r="E179" s="13"/>
      <c r="F179" s="150">
        <v>46000</v>
      </c>
      <c r="G179" s="150">
        <f t="shared" si="10"/>
        <v>46000</v>
      </c>
    </row>
    <row r="180" spans="1:7" ht="12.75">
      <c r="A180" s="143" t="s">
        <v>220</v>
      </c>
      <c r="B180" s="138">
        <v>6172</v>
      </c>
      <c r="C180" s="154" t="s">
        <v>334</v>
      </c>
      <c r="D180" s="150"/>
      <c r="E180" s="150"/>
      <c r="F180" s="13">
        <v>3500</v>
      </c>
      <c r="G180" s="150">
        <f t="shared" si="10"/>
        <v>3500</v>
      </c>
    </row>
    <row r="181" spans="1:7" ht="12.75">
      <c r="A181" s="415" t="s">
        <v>237</v>
      </c>
      <c r="B181" s="416"/>
      <c r="C181" s="417"/>
      <c r="D181" s="208">
        <f>SUM(D169:D180)</f>
        <v>0</v>
      </c>
      <c r="E181" s="208">
        <f>SUM(E169:E180)</f>
        <v>0</v>
      </c>
      <c r="F181" s="208">
        <f>SUM(F169:F180)</f>
        <v>445135</v>
      </c>
      <c r="G181" s="208">
        <f>SUM(G169:G180)</f>
        <v>445135</v>
      </c>
    </row>
    <row r="182" spans="1:7" ht="12.75">
      <c r="A182" s="132"/>
      <c r="B182" s="132"/>
      <c r="C182" s="132"/>
      <c r="D182" s="132"/>
      <c r="E182" s="132"/>
      <c r="F182" s="132"/>
      <c r="G182" s="253"/>
    </row>
    <row r="183" spans="1:7" ht="15.75">
      <c r="A183" s="209" t="s">
        <v>331</v>
      </c>
      <c r="B183" s="210"/>
      <c r="C183" s="210"/>
      <c r="D183" s="132"/>
      <c r="E183" s="132"/>
      <c r="F183" s="132"/>
      <c r="G183" s="253"/>
    </row>
    <row r="184" spans="1:7" ht="12.75">
      <c r="A184" s="35" t="s">
        <v>421</v>
      </c>
      <c r="B184" s="35" t="s">
        <v>422</v>
      </c>
      <c r="C184" s="203" t="s">
        <v>423</v>
      </c>
      <c r="D184" s="186" t="s">
        <v>427</v>
      </c>
      <c r="E184" s="205" t="s">
        <v>430</v>
      </c>
      <c r="F184" s="205" t="s">
        <v>429</v>
      </c>
      <c r="G184" s="254" t="s">
        <v>428</v>
      </c>
    </row>
    <row r="185" spans="1:7" ht="12.75">
      <c r="A185" s="143" t="s">
        <v>332</v>
      </c>
      <c r="B185" s="138">
        <v>3636</v>
      </c>
      <c r="C185" s="144" t="s">
        <v>333</v>
      </c>
      <c r="D185" s="13">
        <v>5565</v>
      </c>
      <c r="E185" s="13">
        <v>4500</v>
      </c>
      <c r="F185" s="13"/>
      <c r="G185" s="13">
        <f>D185+E185+F185</f>
        <v>10065</v>
      </c>
    </row>
    <row r="186" spans="1:7" ht="12.75">
      <c r="A186" s="143" t="s">
        <v>332</v>
      </c>
      <c r="B186" s="138">
        <v>6172</v>
      </c>
      <c r="C186" s="144" t="s">
        <v>334</v>
      </c>
      <c r="D186" s="13">
        <v>16917</v>
      </c>
      <c r="E186" s="13">
        <v>5500</v>
      </c>
      <c r="F186" s="13"/>
      <c r="G186" s="13">
        <f>D186+E186+F186</f>
        <v>22417</v>
      </c>
    </row>
    <row r="187" spans="1:7" ht="12.75">
      <c r="A187" s="400" t="s">
        <v>335</v>
      </c>
      <c r="B187" s="400"/>
      <c r="C187" s="400"/>
      <c r="D187" s="227">
        <f>SUM(D185:D186)</f>
        <v>22482</v>
      </c>
      <c r="E187" s="227">
        <f>SUM(E185:E186)</f>
        <v>10000</v>
      </c>
      <c r="F187" s="227">
        <f>SUM(F185:F186)</f>
        <v>0</v>
      </c>
      <c r="G187" s="227">
        <f>SUM(G185:G186)</f>
        <v>32482</v>
      </c>
    </row>
    <row r="188" spans="1:7" ht="12.75">
      <c r="A188" s="132"/>
      <c r="B188" s="132"/>
      <c r="C188" s="132"/>
      <c r="D188" s="132"/>
      <c r="E188" s="132"/>
      <c r="F188" s="132"/>
      <c r="G188" s="253"/>
    </row>
    <row r="189" spans="1:7" ht="15.75">
      <c r="A189" s="222" t="s">
        <v>388</v>
      </c>
      <c r="B189" s="132"/>
      <c r="C189" s="132"/>
      <c r="D189" s="132"/>
      <c r="E189" s="132"/>
      <c r="F189" s="132"/>
      <c r="G189" s="253"/>
    </row>
    <row r="190" spans="1:7" ht="12.75">
      <c r="A190" s="35" t="s">
        <v>421</v>
      </c>
      <c r="B190" s="35" t="s">
        <v>422</v>
      </c>
      <c r="C190" s="203" t="s">
        <v>423</v>
      </c>
      <c r="D190" s="186" t="s">
        <v>427</v>
      </c>
      <c r="E190" s="205" t="s">
        <v>430</v>
      </c>
      <c r="F190" s="205" t="s">
        <v>429</v>
      </c>
      <c r="G190" s="254" t="s">
        <v>428</v>
      </c>
    </row>
    <row r="191" spans="1:7" ht="12.75">
      <c r="A191" s="143" t="s">
        <v>419</v>
      </c>
      <c r="B191" s="138">
        <v>6409</v>
      </c>
      <c r="C191" s="144" t="s">
        <v>537</v>
      </c>
      <c r="D191" s="13"/>
      <c r="E191" s="13"/>
      <c r="F191" s="13">
        <v>100000</v>
      </c>
      <c r="G191" s="13">
        <f>D191+E191+F191</f>
        <v>100000</v>
      </c>
    </row>
    <row r="192" spans="1:7" ht="12.75" customHeight="1">
      <c r="A192" s="143" t="s">
        <v>419</v>
      </c>
      <c r="B192" s="138">
        <v>6409</v>
      </c>
      <c r="C192" s="144" t="s">
        <v>538</v>
      </c>
      <c r="D192" s="13"/>
      <c r="E192" s="13"/>
      <c r="F192" s="13">
        <v>10000</v>
      </c>
      <c r="G192" s="13">
        <f>D192+E192+F192</f>
        <v>10000</v>
      </c>
    </row>
    <row r="193" spans="1:7" s="132" customFormat="1" ht="25.5">
      <c r="A193" s="143" t="s">
        <v>419</v>
      </c>
      <c r="B193" s="138">
        <v>6409</v>
      </c>
      <c r="C193" s="144" t="s">
        <v>539</v>
      </c>
      <c r="D193" s="13"/>
      <c r="E193" s="13"/>
      <c r="F193" s="13">
        <v>40000</v>
      </c>
      <c r="G193" s="13">
        <f>D193+E193+F193</f>
        <v>40000</v>
      </c>
    </row>
    <row r="194" spans="1:7" s="132" customFormat="1" ht="38.25">
      <c r="A194" s="143" t="s">
        <v>424</v>
      </c>
      <c r="B194" s="155">
        <v>8115</v>
      </c>
      <c r="C194" s="144" t="s">
        <v>540</v>
      </c>
      <c r="D194" s="13"/>
      <c r="E194" s="13"/>
      <c r="F194" s="13">
        <v>1460</v>
      </c>
      <c r="G194" s="13">
        <f>D194+E194+F194</f>
        <v>1460</v>
      </c>
    </row>
    <row r="195" spans="1:7" ht="12.75">
      <c r="A195" s="400" t="s">
        <v>389</v>
      </c>
      <c r="B195" s="400"/>
      <c r="C195" s="400"/>
      <c r="D195" s="208">
        <f>SUM(D191:D194)</f>
        <v>0</v>
      </c>
      <c r="E195" s="208">
        <f>SUM(E191:E194)</f>
        <v>0</v>
      </c>
      <c r="F195" s="208">
        <f>SUM(F191:F194)</f>
        <v>151460</v>
      </c>
      <c r="G195" s="208">
        <f>SUM(G191:G194)</f>
        <v>151460</v>
      </c>
    </row>
    <row r="196" spans="1:7" ht="12.75">
      <c r="A196" s="132"/>
      <c r="B196" s="132"/>
      <c r="C196" s="132"/>
      <c r="D196" s="132"/>
      <c r="E196" s="132"/>
      <c r="F196" s="132"/>
      <c r="G196" s="253"/>
    </row>
    <row r="197" spans="1:7" ht="15.75">
      <c r="A197" s="222" t="s">
        <v>453</v>
      </c>
      <c r="B197" s="132"/>
      <c r="C197" s="132"/>
      <c r="D197" s="132"/>
      <c r="E197" s="132"/>
      <c r="F197" s="132"/>
      <c r="G197" s="253"/>
    </row>
    <row r="198" spans="1:7" ht="12.75">
      <c r="A198" s="35" t="s">
        <v>421</v>
      </c>
      <c r="B198" s="35" t="s">
        <v>422</v>
      </c>
      <c r="C198" s="203" t="s">
        <v>423</v>
      </c>
      <c r="D198" s="186" t="s">
        <v>427</v>
      </c>
      <c r="E198" s="205" t="s">
        <v>430</v>
      </c>
      <c r="F198" s="205" t="s">
        <v>429</v>
      </c>
      <c r="G198" s="254" t="s">
        <v>428</v>
      </c>
    </row>
    <row r="199" spans="1:7" ht="12.75">
      <c r="A199" s="143" t="s">
        <v>424</v>
      </c>
      <c r="B199" s="138" t="s">
        <v>424</v>
      </c>
      <c r="C199" s="144" t="s">
        <v>486</v>
      </c>
      <c r="D199" s="13"/>
      <c r="E199" s="13"/>
      <c r="F199" s="13">
        <v>863293</v>
      </c>
      <c r="G199" s="13">
        <f>D199+E199+F199</f>
        <v>863293</v>
      </c>
    </row>
    <row r="200" spans="1:7" ht="12.75">
      <c r="A200" s="400" t="s">
        <v>454</v>
      </c>
      <c r="B200" s="400"/>
      <c r="C200" s="400"/>
      <c r="D200" s="208">
        <f>SUM(D196:D199)</f>
        <v>0</v>
      </c>
      <c r="E200" s="208">
        <f>SUM(E196:E199)</f>
        <v>0</v>
      </c>
      <c r="F200" s="208">
        <f>SUM(F196:F199)</f>
        <v>863293</v>
      </c>
      <c r="G200" s="208">
        <f>G199</f>
        <v>863293</v>
      </c>
    </row>
    <row r="202" spans="1:7" ht="12.75">
      <c r="A202" s="18" t="s">
        <v>585</v>
      </c>
      <c r="B202" s="18"/>
      <c r="C202" s="18"/>
      <c r="D202" s="18"/>
      <c r="E202" s="18"/>
      <c r="G202" s="255"/>
    </row>
    <row r="203" ht="12.75">
      <c r="G203" s="256"/>
    </row>
  </sheetData>
  <mergeCells count="22">
    <mergeCell ref="A200:C200"/>
    <mergeCell ref="A195:C195"/>
    <mergeCell ref="A152:C152"/>
    <mergeCell ref="A165:C165"/>
    <mergeCell ref="A181:C181"/>
    <mergeCell ref="A187:C187"/>
    <mergeCell ref="A110:C110"/>
    <mergeCell ref="A125:C125"/>
    <mergeCell ref="A135:C135"/>
    <mergeCell ref="A146:C146"/>
    <mergeCell ref="A66:C66"/>
    <mergeCell ref="A79:C79"/>
    <mergeCell ref="A89:C89"/>
    <mergeCell ref="A94:C94"/>
    <mergeCell ref="A49:C49"/>
    <mergeCell ref="A51:D51"/>
    <mergeCell ref="A60:A62"/>
    <mergeCell ref="B60:B62"/>
    <mergeCell ref="A22:C22"/>
    <mergeCell ref="A1:C1"/>
    <mergeCell ref="A37:C37"/>
    <mergeCell ref="A26:A36"/>
  </mergeCells>
  <printOptions/>
  <pageMargins left="0.7874015748031497" right="0.7874015748031497" top="0.984251968503937" bottom="0.984251968503937" header="0.5118110236220472" footer="0.5118110236220472"/>
  <pageSetup firstPageNumber="6" useFirstPageNumber="1" fitToHeight="0" fitToWidth="1" horizontalDpi="600" verticalDpi="600" orientation="landscape" paperSize="9" r:id="rId9"/>
  <headerFooter alignWithMargins="0">
    <oddFooter>&amp;C&amp;P</oddFooter>
  </headerFooter>
  <rowBreaks count="4" manualBreakCount="4">
    <brk id="42" max="6" man="1"/>
    <brk id="67" max="6" man="1"/>
    <brk id="95" max="6" man="1"/>
    <brk id="120" max="6" man="1"/>
  </rowBreaks>
  <legacyDrawing r:id="rId8"/>
  <oleObjects>
    <oleObject progId="Word.Document.8" shapeId="1401571" r:id="rId1"/>
    <oleObject progId="Word.Document.8" shapeId="1402906" r:id="rId2"/>
    <oleObject progId="Word.Document.8" shapeId="1402907" r:id="rId3"/>
    <oleObject progId="Word.Document.8" shapeId="1402908" r:id="rId4"/>
    <oleObject progId="Word.Document.8" shapeId="1402909" r:id="rId5"/>
    <oleObject progId="Word.Document.8" shapeId="1402910" r:id="rId6"/>
    <oleObject progId="Word.Document.8" shapeId="1402911" r:id="rId7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L240"/>
  <sheetViews>
    <sheetView zoomScaleSheetLayoutView="75" workbookViewId="0" topLeftCell="A43">
      <selection activeCell="K63" sqref="K63"/>
    </sheetView>
  </sheetViews>
  <sheetFormatPr defaultColWidth="9.00390625" defaultRowHeight="12.75"/>
  <cols>
    <col min="1" max="1" width="53.00390625" style="107" customWidth="1"/>
    <col min="2" max="5" width="14.25390625" style="27" customWidth="1"/>
    <col min="6" max="6" width="14.25390625" style="84" customWidth="1"/>
    <col min="7" max="7" width="0" style="1" hidden="1" customWidth="1"/>
    <col min="8" max="9" width="0" style="3" hidden="1" customWidth="1"/>
    <col min="10" max="10" width="2.375" style="83" customWidth="1"/>
    <col min="11" max="11" width="4.125" style="0" customWidth="1"/>
  </cols>
  <sheetData>
    <row r="1" spans="1:10" ht="0.75" customHeight="1">
      <c r="A1" s="36"/>
      <c r="B1" s="37"/>
      <c r="C1" s="37"/>
      <c r="D1" s="37"/>
      <c r="E1" s="37"/>
      <c r="F1" s="37"/>
      <c r="G1" s="38"/>
      <c r="H1" s="39"/>
      <c r="I1" s="39"/>
      <c r="J1" s="39"/>
    </row>
    <row r="2" spans="1:10" ht="20.25" customHeight="1" thickBot="1">
      <c r="A2" s="421" t="s">
        <v>78</v>
      </c>
      <c r="B2" s="421"/>
      <c r="C2" s="421"/>
      <c r="D2" s="421"/>
      <c r="E2" s="421"/>
      <c r="F2" s="421"/>
      <c r="G2" s="38"/>
      <c r="H2" s="39"/>
      <c r="I2" s="39"/>
      <c r="J2" s="39"/>
    </row>
    <row r="3" spans="1:10" s="19" customFormat="1" ht="21.75" customHeight="1">
      <c r="A3" s="422" t="s">
        <v>79</v>
      </c>
      <c r="B3" s="422"/>
      <c r="C3" s="422"/>
      <c r="D3" s="422"/>
      <c r="E3" s="422"/>
      <c r="F3" s="422"/>
      <c r="G3" s="40"/>
      <c r="H3" s="41" t="s">
        <v>80</v>
      </c>
      <c r="I3" s="42" t="s">
        <v>81</v>
      </c>
      <c r="J3" s="43"/>
    </row>
    <row r="4" spans="2:10" s="19" customFormat="1" ht="12.75" customHeight="1">
      <c r="B4" s="44"/>
      <c r="C4" s="44"/>
      <c r="D4" s="44"/>
      <c r="E4" s="44"/>
      <c r="F4" s="44"/>
      <c r="G4" s="45" t="s">
        <v>82</v>
      </c>
      <c r="H4" s="41" t="s">
        <v>83</v>
      </c>
      <c r="I4" s="46"/>
      <c r="J4" s="43"/>
    </row>
    <row r="5" spans="2:10" s="19" customFormat="1" ht="12.75" customHeight="1" thickBot="1">
      <c r="B5" s="20"/>
      <c r="C5" s="20"/>
      <c r="D5" s="20"/>
      <c r="E5" s="20"/>
      <c r="F5" s="47" t="s">
        <v>84</v>
      </c>
      <c r="G5" s="45" t="s">
        <v>85</v>
      </c>
      <c r="H5" s="41"/>
      <c r="I5" s="43"/>
      <c r="J5" s="43"/>
    </row>
    <row r="6" spans="1:10" s="19" customFormat="1" ht="12.75" customHeight="1" thickBot="1">
      <c r="A6" s="48"/>
      <c r="B6" s="49"/>
      <c r="C6" s="50" t="s">
        <v>86</v>
      </c>
      <c r="D6" s="51"/>
      <c r="E6" s="49" t="s">
        <v>87</v>
      </c>
      <c r="F6" s="49"/>
      <c r="G6" s="52"/>
      <c r="H6" s="41"/>
      <c r="I6" s="53"/>
      <c r="J6" s="43"/>
    </row>
    <row r="7" spans="1:10" s="19" customFormat="1" ht="12.75" customHeight="1">
      <c r="A7" s="54" t="s">
        <v>116</v>
      </c>
      <c r="B7" s="55" t="s">
        <v>88</v>
      </c>
      <c r="C7" s="55" t="s">
        <v>89</v>
      </c>
      <c r="D7" s="55" t="s">
        <v>90</v>
      </c>
      <c r="E7" s="55" t="s">
        <v>91</v>
      </c>
      <c r="F7" s="55" t="s">
        <v>92</v>
      </c>
      <c r="G7" s="56"/>
      <c r="H7" s="57"/>
      <c r="I7" s="58"/>
      <c r="J7" s="58"/>
    </row>
    <row r="8" spans="1:10" s="19" customFormat="1" ht="12.75" customHeight="1">
      <c r="A8" s="54" t="s">
        <v>373</v>
      </c>
      <c r="B8" s="55" t="s">
        <v>93</v>
      </c>
      <c r="C8" s="55" t="s">
        <v>94</v>
      </c>
      <c r="D8" s="55" t="s">
        <v>95</v>
      </c>
      <c r="E8" s="55" t="s">
        <v>96</v>
      </c>
      <c r="F8" s="55" t="s">
        <v>97</v>
      </c>
      <c r="G8" s="59" t="e">
        <f>SUM(#REF!+#REF!+#REF!+#REF!+#REF!+#REF!+#REF!+#REF!+#REF!+#REF!+#REF!+#REF!+#REF!+#REF!)</f>
        <v>#REF!</v>
      </c>
      <c r="H8" s="60"/>
      <c r="I8" s="58"/>
      <c r="J8" s="58"/>
    </row>
    <row r="9" spans="1:10" ht="13.5" thickBot="1">
      <c r="A9" s="61"/>
      <c r="B9" s="62"/>
      <c r="C9" s="62" t="s">
        <v>98</v>
      </c>
      <c r="D9" s="62" t="s">
        <v>99</v>
      </c>
      <c r="E9" s="62"/>
      <c r="F9" s="62"/>
      <c r="G9" s="32"/>
      <c r="H9" s="63"/>
      <c r="I9" s="64"/>
      <c r="J9" s="65"/>
    </row>
    <row r="10" spans="1:10" ht="13.5" thickBot="1">
      <c r="A10" s="66"/>
      <c r="B10" s="49"/>
      <c r="C10" s="49"/>
      <c r="D10" s="49"/>
      <c r="E10" s="49"/>
      <c r="F10" s="49"/>
      <c r="G10" s="32"/>
      <c r="H10" s="63"/>
      <c r="I10" s="64"/>
      <c r="J10" s="65"/>
    </row>
    <row r="11" spans="1:10" ht="13.5" thickBot="1">
      <c r="A11" s="67" t="s">
        <v>100</v>
      </c>
      <c r="B11" s="68">
        <f>SUM(B27,B42,B60,B81,B83,B93,B91,B85,B96,,B103,B113,B123,B105)</f>
        <v>354400</v>
      </c>
      <c r="C11" s="68">
        <f>SUM(C27,C42,C60,C81,C83,C93,C91,C85,C96,,C103,C113,C123,C105)</f>
        <v>0</v>
      </c>
      <c r="D11" s="68">
        <f>SUM(D27,D42,D60,D81,D83,D93,D91,D85,D96,,D103,D113,D123,D105)</f>
        <v>0</v>
      </c>
      <c r="E11" s="68">
        <f>SUM(E27,E42,E60,E81,E83,E93,E91,E85,E96,,E103,E113,E123,E105)</f>
        <v>265</v>
      </c>
      <c r="F11" s="68">
        <f>SUM(F27,F42,F60,F81,F83,F93,F91,F85,F96,,F103,F113,F123,F105)</f>
        <v>27591</v>
      </c>
      <c r="G11" s="32"/>
      <c r="H11" s="63"/>
      <c r="I11" s="64"/>
      <c r="J11" s="65"/>
    </row>
    <row r="12" spans="1:10" ht="12.75">
      <c r="A12" s="265" t="s">
        <v>1</v>
      </c>
      <c r="B12" s="266">
        <v>437</v>
      </c>
      <c r="C12" s="267"/>
      <c r="D12" s="267"/>
      <c r="E12" s="267"/>
      <c r="F12" s="267">
        <v>0</v>
      </c>
      <c r="G12" s="71"/>
      <c r="H12" s="72"/>
      <c r="I12" s="73"/>
      <c r="J12" s="58"/>
    </row>
    <row r="13" spans="1:10" ht="24">
      <c r="A13" s="268" t="s">
        <v>2</v>
      </c>
      <c r="B13" s="269">
        <v>1241</v>
      </c>
      <c r="C13" s="270"/>
      <c r="D13" s="267"/>
      <c r="E13" s="267"/>
      <c r="F13" s="270">
        <v>46</v>
      </c>
      <c r="G13" s="71"/>
      <c r="H13" s="72"/>
      <c r="I13" s="73"/>
      <c r="J13" s="58"/>
    </row>
    <row r="14" spans="1:10" ht="24">
      <c r="A14" s="268" t="s">
        <v>101</v>
      </c>
      <c r="B14" s="269">
        <v>940</v>
      </c>
      <c r="C14" s="270"/>
      <c r="D14" s="267"/>
      <c r="E14" s="267"/>
      <c r="F14" s="270">
        <v>0</v>
      </c>
      <c r="G14" s="71"/>
      <c r="H14" s="72"/>
      <c r="I14" s="73"/>
      <c r="J14" s="58"/>
    </row>
    <row r="15" spans="1:10" ht="12.75" customHeight="1">
      <c r="A15" s="268" t="s">
        <v>3</v>
      </c>
      <c r="B15" s="269">
        <v>964</v>
      </c>
      <c r="C15" s="270"/>
      <c r="D15" s="267"/>
      <c r="E15" s="267"/>
      <c r="F15" s="270">
        <v>72</v>
      </c>
      <c r="G15" s="71"/>
      <c r="H15" s="72"/>
      <c r="I15" s="73"/>
      <c r="J15" s="58"/>
    </row>
    <row r="16" spans="1:10" ht="12.75">
      <c r="A16" s="268" t="s">
        <v>4</v>
      </c>
      <c r="B16" s="269">
        <v>1047</v>
      </c>
      <c r="C16" s="270"/>
      <c r="D16" s="267"/>
      <c r="E16" s="267"/>
      <c r="F16" s="270">
        <v>0</v>
      </c>
      <c r="G16" s="71"/>
      <c r="H16" s="72"/>
      <c r="I16" s="73"/>
      <c r="J16" s="58"/>
    </row>
    <row r="17" spans="1:10" ht="12.75">
      <c r="A17" s="268" t="s">
        <v>5</v>
      </c>
      <c r="B17" s="269">
        <v>627</v>
      </c>
      <c r="C17" s="270"/>
      <c r="D17" s="267"/>
      <c r="E17" s="267"/>
      <c r="F17" s="270">
        <v>0</v>
      </c>
      <c r="G17" s="71"/>
      <c r="H17" s="72"/>
      <c r="I17" s="73"/>
      <c r="J17" s="58"/>
    </row>
    <row r="18" spans="1:10" ht="12.75">
      <c r="A18" s="268" t="s">
        <v>6</v>
      </c>
      <c r="B18" s="269">
        <v>790</v>
      </c>
      <c r="C18" s="270"/>
      <c r="D18" s="267"/>
      <c r="E18" s="267"/>
      <c r="F18" s="270">
        <v>0</v>
      </c>
      <c r="G18" s="71"/>
      <c r="H18" s="72"/>
      <c r="I18" s="73"/>
      <c r="J18" s="58"/>
    </row>
    <row r="19" spans="1:10" ht="12.75">
      <c r="A19" s="268" t="s">
        <v>7</v>
      </c>
      <c r="B19" s="269">
        <v>1630</v>
      </c>
      <c r="C19" s="270"/>
      <c r="D19" s="267"/>
      <c r="E19" s="267"/>
      <c r="F19" s="270">
        <v>0</v>
      </c>
      <c r="G19" s="71"/>
      <c r="H19" s="72"/>
      <c r="I19" s="73"/>
      <c r="J19" s="58"/>
    </row>
    <row r="20" spans="1:10" ht="12.75">
      <c r="A20" s="268" t="s">
        <v>261</v>
      </c>
      <c r="B20" s="269">
        <v>2686</v>
      </c>
      <c r="C20" s="270"/>
      <c r="D20" s="267"/>
      <c r="E20" s="267"/>
      <c r="F20" s="270">
        <v>12</v>
      </c>
      <c r="G20" s="71"/>
      <c r="H20" s="72"/>
      <c r="I20" s="73"/>
      <c r="J20" s="58"/>
    </row>
    <row r="21" spans="1:10" ht="12.75">
      <c r="A21" s="268" t="s">
        <v>383</v>
      </c>
      <c r="B21" s="269">
        <v>680</v>
      </c>
      <c r="C21" s="270"/>
      <c r="D21" s="267"/>
      <c r="E21" s="267"/>
      <c r="F21" s="270">
        <v>0</v>
      </c>
      <c r="G21" s="71"/>
      <c r="H21" s="72"/>
      <c r="I21" s="73"/>
      <c r="J21" s="58"/>
    </row>
    <row r="22" spans="1:10" ht="12.75" customHeight="1">
      <c r="A22" s="268" t="s">
        <v>8</v>
      </c>
      <c r="B22" s="269">
        <v>930</v>
      </c>
      <c r="C22" s="270"/>
      <c r="D22" s="267"/>
      <c r="E22" s="267"/>
      <c r="F22" s="270">
        <v>0</v>
      </c>
      <c r="G22" s="71"/>
      <c r="H22" s="72"/>
      <c r="I22" s="73"/>
      <c r="J22" s="58"/>
    </row>
    <row r="23" spans="1:10" ht="24">
      <c r="A23" s="268" t="s">
        <v>9</v>
      </c>
      <c r="B23" s="269">
        <v>654</v>
      </c>
      <c r="C23" s="270"/>
      <c r="D23" s="267"/>
      <c r="E23" s="267"/>
      <c r="F23" s="270">
        <v>1</v>
      </c>
      <c r="G23" s="71"/>
      <c r="H23" s="72"/>
      <c r="I23" s="73"/>
      <c r="J23" s="58"/>
    </row>
    <row r="24" spans="1:10" ht="12.75">
      <c r="A24" s="268" t="s">
        <v>10</v>
      </c>
      <c r="B24" s="269">
        <v>387</v>
      </c>
      <c r="C24" s="270"/>
      <c r="D24" s="267"/>
      <c r="E24" s="267"/>
      <c r="F24" s="270">
        <v>0</v>
      </c>
      <c r="G24" s="71"/>
      <c r="H24" s="72"/>
      <c r="I24" s="73"/>
      <c r="J24" s="58"/>
    </row>
    <row r="25" spans="1:10" ht="12.75">
      <c r="A25" s="268" t="s">
        <v>11</v>
      </c>
      <c r="B25" s="269">
        <v>824</v>
      </c>
      <c r="C25" s="270"/>
      <c r="D25" s="267"/>
      <c r="E25" s="267"/>
      <c r="F25" s="270">
        <v>0</v>
      </c>
      <c r="G25" s="71"/>
      <c r="H25" s="72"/>
      <c r="I25" s="73"/>
      <c r="J25" s="58"/>
    </row>
    <row r="26" spans="1:10" ht="12.75">
      <c r="A26" s="268" t="s">
        <v>12</v>
      </c>
      <c r="B26" s="266">
        <v>2045</v>
      </c>
      <c r="C26" s="267"/>
      <c r="D26" s="267"/>
      <c r="E26" s="267"/>
      <c r="F26" s="267">
        <v>343</v>
      </c>
      <c r="G26" s="71"/>
      <c r="H26" s="72"/>
      <c r="I26" s="73"/>
      <c r="J26" s="58"/>
    </row>
    <row r="27" spans="1:10" s="18" customFormat="1" ht="13.5" thickBot="1">
      <c r="A27" s="271" t="s">
        <v>102</v>
      </c>
      <c r="B27" s="272">
        <f>SUM(B12:B26)</f>
        <v>15882</v>
      </c>
      <c r="C27" s="272">
        <f>SUM(C12:C26)</f>
        <v>0</v>
      </c>
      <c r="D27" s="273">
        <f>SUM(D12:D26)</f>
        <v>0</v>
      </c>
      <c r="E27" s="273">
        <f>SUM(E12:E26)</f>
        <v>0</v>
      </c>
      <c r="F27" s="273">
        <f>SUM(F12:F26)</f>
        <v>474</v>
      </c>
      <c r="G27" s="78"/>
      <c r="H27" s="57"/>
      <c r="I27" s="58"/>
      <c r="J27" s="58"/>
    </row>
    <row r="28" spans="1:10" ht="12.75">
      <c r="A28" s="265" t="s">
        <v>13</v>
      </c>
      <c r="B28" s="266">
        <v>3445</v>
      </c>
      <c r="C28" s="267"/>
      <c r="D28" s="267"/>
      <c r="E28" s="267"/>
      <c r="F28" s="267">
        <v>330</v>
      </c>
      <c r="G28" s="71"/>
      <c r="H28" s="72"/>
      <c r="I28" s="73"/>
      <c r="J28" s="58"/>
    </row>
    <row r="29" spans="1:10" ht="12.75">
      <c r="A29" s="268" t="s">
        <v>14</v>
      </c>
      <c r="B29" s="269">
        <v>2868</v>
      </c>
      <c r="C29" s="267"/>
      <c r="D29" s="270"/>
      <c r="E29" s="270"/>
      <c r="F29" s="270">
        <v>299</v>
      </c>
      <c r="G29" s="71"/>
      <c r="H29" s="72"/>
      <c r="I29" s="73"/>
      <c r="J29" s="58"/>
    </row>
    <row r="30" spans="1:10" ht="24">
      <c r="A30" s="268" t="s">
        <v>15</v>
      </c>
      <c r="B30" s="269">
        <v>7862</v>
      </c>
      <c r="C30" s="267"/>
      <c r="D30" s="270"/>
      <c r="E30" s="270"/>
      <c r="F30" s="270">
        <v>820</v>
      </c>
      <c r="G30" s="71"/>
      <c r="H30" s="72"/>
      <c r="I30" s="73"/>
      <c r="J30" s="58"/>
    </row>
    <row r="31" spans="1:10" ht="12.75">
      <c r="A31" s="268" t="s">
        <v>16</v>
      </c>
      <c r="B31" s="269">
        <v>4856</v>
      </c>
      <c r="C31" s="267"/>
      <c r="D31" s="270"/>
      <c r="E31" s="270"/>
      <c r="F31" s="270">
        <v>460</v>
      </c>
      <c r="G31" s="71"/>
      <c r="H31" s="72"/>
      <c r="I31" s="73"/>
      <c r="J31" s="58"/>
    </row>
    <row r="32" spans="1:10" ht="12.75">
      <c r="A32" s="268" t="s">
        <v>17</v>
      </c>
      <c r="B32" s="269">
        <v>6450</v>
      </c>
      <c r="C32" s="267"/>
      <c r="D32" s="270"/>
      <c r="E32" s="270"/>
      <c r="F32" s="270">
        <v>846</v>
      </c>
      <c r="G32" s="71"/>
      <c r="H32" s="72"/>
      <c r="I32" s="73"/>
      <c r="J32" s="58"/>
    </row>
    <row r="33" spans="1:10" ht="12.75">
      <c r="A33" s="268" t="s">
        <v>18</v>
      </c>
      <c r="B33" s="269">
        <v>2896</v>
      </c>
      <c r="C33" s="267"/>
      <c r="D33" s="270"/>
      <c r="E33" s="270"/>
      <c r="F33" s="270">
        <v>345</v>
      </c>
      <c r="G33" s="71"/>
      <c r="H33" s="72"/>
      <c r="I33" s="73"/>
      <c r="J33" s="58"/>
    </row>
    <row r="34" spans="1:10" ht="12.75">
      <c r="A34" s="268" t="s">
        <v>61</v>
      </c>
      <c r="B34" s="269">
        <v>2028</v>
      </c>
      <c r="C34" s="267"/>
      <c r="D34" s="270"/>
      <c r="E34" s="270"/>
      <c r="F34" s="270">
        <v>475</v>
      </c>
      <c r="G34" s="71"/>
      <c r="H34" s="72"/>
      <c r="I34" s="73"/>
      <c r="J34" s="58"/>
    </row>
    <row r="35" spans="1:10" ht="12.75">
      <c r="A35" s="268" t="s">
        <v>378</v>
      </c>
      <c r="B35" s="269">
        <v>2824</v>
      </c>
      <c r="C35" s="267"/>
      <c r="D35" s="270"/>
      <c r="E35" s="270"/>
      <c r="F35" s="270">
        <v>176</v>
      </c>
      <c r="G35" s="71"/>
      <c r="H35" s="72"/>
      <c r="I35" s="73"/>
      <c r="J35" s="58"/>
    </row>
    <row r="36" spans="1:10" ht="24">
      <c r="A36" s="268" t="s">
        <v>19</v>
      </c>
      <c r="B36" s="269">
        <v>5187</v>
      </c>
      <c r="C36" s="267"/>
      <c r="D36" s="270"/>
      <c r="E36" s="270"/>
      <c r="F36" s="270">
        <v>622</v>
      </c>
      <c r="G36" s="71"/>
      <c r="H36" s="72"/>
      <c r="I36" s="73"/>
      <c r="J36" s="58"/>
    </row>
    <row r="37" spans="1:10" ht="12.75">
      <c r="A37" s="268" t="s">
        <v>20</v>
      </c>
      <c r="B37" s="269">
        <v>4069</v>
      </c>
      <c r="C37" s="267"/>
      <c r="D37" s="270"/>
      <c r="E37" s="270"/>
      <c r="F37" s="270">
        <v>360</v>
      </c>
      <c r="G37" s="71"/>
      <c r="H37" s="72"/>
      <c r="I37" s="73"/>
      <c r="J37" s="58"/>
    </row>
    <row r="38" spans="1:10" ht="12.75">
      <c r="A38" s="268" t="s">
        <v>381</v>
      </c>
      <c r="B38" s="269">
        <v>3662</v>
      </c>
      <c r="C38" s="267"/>
      <c r="D38" s="270"/>
      <c r="E38" s="270"/>
      <c r="F38" s="270">
        <v>800</v>
      </c>
      <c r="G38" s="71"/>
      <c r="H38" s="72"/>
      <c r="I38" s="73"/>
      <c r="J38" s="58"/>
    </row>
    <row r="39" spans="1:10" ht="24">
      <c r="A39" s="268" t="s">
        <v>21</v>
      </c>
      <c r="B39" s="269">
        <v>4351</v>
      </c>
      <c r="C39" s="267"/>
      <c r="D39" s="270"/>
      <c r="E39" s="270"/>
      <c r="F39" s="270">
        <v>390</v>
      </c>
      <c r="G39" s="71"/>
      <c r="H39" s="72"/>
      <c r="I39" s="73"/>
      <c r="J39" s="58"/>
    </row>
    <row r="40" spans="1:10" ht="12.75">
      <c r="A40" s="268" t="s">
        <v>22</v>
      </c>
      <c r="B40" s="269">
        <v>3143</v>
      </c>
      <c r="C40" s="267"/>
      <c r="D40" s="270"/>
      <c r="E40" s="270"/>
      <c r="F40" s="270">
        <v>13</v>
      </c>
      <c r="G40" s="71"/>
      <c r="H40" s="72"/>
      <c r="I40" s="73"/>
      <c r="J40" s="58"/>
    </row>
    <row r="41" spans="1:10" ht="12.75">
      <c r="A41" s="268" t="s">
        <v>23</v>
      </c>
      <c r="B41" s="269">
        <v>3705</v>
      </c>
      <c r="C41" s="267"/>
      <c r="D41" s="270"/>
      <c r="E41" s="270"/>
      <c r="F41" s="270">
        <v>405</v>
      </c>
      <c r="G41" s="71"/>
      <c r="H41" s="72"/>
      <c r="I41" s="73"/>
      <c r="J41" s="58"/>
    </row>
    <row r="42" spans="1:10" s="18" customFormat="1" ht="13.5" thickBot="1">
      <c r="A42" s="271" t="s">
        <v>103</v>
      </c>
      <c r="B42" s="272">
        <f>SUM(B28:B41)</f>
        <v>57346</v>
      </c>
      <c r="C42" s="272">
        <f>SUM(C28:C41)</f>
        <v>0</v>
      </c>
      <c r="D42" s="273">
        <f>SUM(D28:D41)</f>
        <v>0</v>
      </c>
      <c r="E42" s="273">
        <f>SUM(E28:E41)</f>
        <v>0</v>
      </c>
      <c r="F42" s="273">
        <f>SUM(F28:F41)</f>
        <v>6341</v>
      </c>
      <c r="G42" s="78"/>
      <c r="H42" s="57"/>
      <c r="I42" s="58"/>
      <c r="J42" s="58"/>
    </row>
    <row r="43" spans="1:10" ht="12.75">
      <c r="A43" s="265" t="s">
        <v>24</v>
      </c>
      <c r="B43" s="266">
        <v>1985</v>
      </c>
      <c r="C43" s="267"/>
      <c r="D43" s="267"/>
      <c r="E43" s="267"/>
      <c r="F43" s="267">
        <v>237</v>
      </c>
      <c r="G43" s="71"/>
      <c r="H43" s="72"/>
      <c r="I43" s="73"/>
      <c r="J43" s="58"/>
    </row>
    <row r="44" spans="1:10" ht="24">
      <c r="A44" s="268" t="s">
        <v>25</v>
      </c>
      <c r="B44" s="269">
        <v>2685</v>
      </c>
      <c r="C44" s="270"/>
      <c r="D44" s="270"/>
      <c r="E44" s="270"/>
      <c r="F44" s="270">
        <v>284</v>
      </c>
      <c r="G44" s="71"/>
      <c r="H44" s="72"/>
      <c r="I44" s="73"/>
      <c r="J44" s="58"/>
    </row>
    <row r="45" spans="1:10" ht="24">
      <c r="A45" s="274" t="s">
        <v>26</v>
      </c>
      <c r="B45" s="269">
        <v>2806</v>
      </c>
      <c r="C45" s="270"/>
      <c r="D45" s="270"/>
      <c r="E45" s="270"/>
      <c r="F45" s="270">
        <v>249</v>
      </c>
      <c r="G45" s="71"/>
      <c r="H45" s="72"/>
      <c r="I45" s="73"/>
      <c r="J45" s="58"/>
    </row>
    <row r="46" spans="1:10" ht="24">
      <c r="A46" s="268" t="s">
        <v>27</v>
      </c>
      <c r="B46" s="269">
        <v>2554</v>
      </c>
      <c r="C46" s="270"/>
      <c r="D46" s="270"/>
      <c r="E46" s="270"/>
      <c r="F46" s="270">
        <v>236</v>
      </c>
      <c r="G46" s="71"/>
      <c r="H46" s="72"/>
      <c r="I46" s="73"/>
      <c r="J46" s="58"/>
    </row>
    <row r="47" spans="1:10" ht="12.75">
      <c r="A47" s="268" t="s">
        <v>375</v>
      </c>
      <c r="B47" s="269">
        <v>6008</v>
      </c>
      <c r="C47" s="270"/>
      <c r="D47" s="270"/>
      <c r="E47" s="270"/>
      <c r="F47" s="270">
        <v>185</v>
      </c>
      <c r="G47" s="71"/>
      <c r="H47" s="72"/>
      <c r="I47" s="73"/>
      <c r="J47" s="58"/>
    </row>
    <row r="48" spans="1:10" ht="12.75">
      <c r="A48" s="268" t="s">
        <v>28</v>
      </c>
      <c r="B48" s="269">
        <v>6545</v>
      </c>
      <c r="C48" s="270"/>
      <c r="D48" s="270"/>
      <c r="E48" s="270"/>
      <c r="F48" s="270">
        <v>441</v>
      </c>
      <c r="G48" s="71"/>
      <c r="H48" s="72"/>
      <c r="I48" s="73"/>
      <c r="J48" s="58"/>
    </row>
    <row r="49" spans="1:10" ht="24">
      <c r="A49" s="268" t="s">
        <v>29</v>
      </c>
      <c r="B49" s="269">
        <v>2458</v>
      </c>
      <c r="C49" s="270"/>
      <c r="D49" s="270"/>
      <c r="E49" s="270"/>
      <c r="F49" s="270">
        <v>212</v>
      </c>
      <c r="G49" s="71"/>
      <c r="H49" s="72"/>
      <c r="I49" s="73"/>
      <c r="J49" s="58"/>
    </row>
    <row r="50" spans="1:10" ht="12.75">
      <c r="A50" s="268" t="s">
        <v>30</v>
      </c>
      <c r="B50" s="269">
        <v>2831</v>
      </c>
      <c r="C50" s="270"/>
      <c r="D50" s="270"/>
      <c r="E50" s="270"/>
      <c r="F50" s="270">
        <v>429</v>
      </c>
      <c r="G50" s="71"/>
      <c r="H50" s="72"/>
      <c r="I50" s="73"/>
      <c r="J50" s="58"/>
    </row>
    <row r="51" spans="1:10" ht="12.75">
      <c r="A51" s="274" t="s">
        <v>31</v>
      </c>
      <c r="B51" s="269">
        <v>18483</v>
      </c>
      <c r="C51" s="270"/>
      <c r="D51" s="270"/>
      <c r="E51" s="270"/>
      <c r="F51" s="270">
        <v>1487</v>
      </c>
      <c r="G51" s="71"/>
      <c r="H51" s="72"/>
      <c r="I51" s="73"/>
      <c r="J51" s="58"/>
    </row>
    <row r="52" spans="1:10" ht="24">
      <c r="A52" s="268" t="s">
        <v>32</v>
      </c>
      <c r="B52" s="269">
        <v>2894</v>
      </c>
      <c r="C52" s="270"/>
      <c r="D52" s="270"/>
      <c r="E52" s="270"/>
      <c r="F52" s="270">
        <v>248</v>
      </c>
      <c r="G52" s="71"/>
      <c r="H52" s="72"/>
      <c r="I52" s="73"/>
      <c r="J52" s="58"/>
    </row>
    <row r="53" spans="1:10" ht="12.75">
      <c r="A53" s="268" t="s">
        <v>33</v>
      </c>
      <c r="B53" s="269">
        <v>9055</v>
      </c>
      <c r="C53" s="270"/>
      <c r="D53" s="270"/>
      <c r="E53" s="270"/>
      <c r="F53" s="270">
        <v>828</v>
      </c>
      <c r="G53" s="71"/>
      <c r="H53" s="72"/>
      <c r="I53" s="73"/>
      <c r="J53" s="58"/>
    </row>
    <row r="54" spans="1:10" ht="12.75">
      <c r="A54" s="268" t="s">
        <v>59</v>
      </c>
      <c r="B54" s="269">
        <v>12769</v>
      </c>
      <c r="C54" s="270"/>
      <c r="D54" s="270"/>
      <c r="E54" s="270"/>
      <c r="F54" s="270">
        <v>1787</v>
      </c>
      <c r="G54" s="71"/>
      <c r="H54" s="72"/>
      <c r="I54" s="73"/>
      <c r="J54" s="58"/>
    </row>
    <row r="55" spans="1:10" ht="24">
      <c r="A55" s="274" t="s">
        <v>34</v>
      </c>
      <c r="B55" s="269">
        <v>6858</v>
      </c>
      <c r="C55" s="270"/>
      <c r="D55" s="270"/>
      <c r="E55" s="270"/>
      <c r="F55" s="270">
        <v>476</v>
      </c>
      <c r="G55" s="71"/>
      <c r="H55" s="72"/>
      <c r="I55" s="73"/>
      <c r="J55" s="58"/>
    </row>
    <row r="56" spans="1:10" ht="12.75">
      <c r="A56" s="268" t="s">
        <v>35</v>
      </c>
      <c r="B56" s="269">
        <v>6501</v>
      </c>
      <c r="C56" s="270"/>
      <c r="D56" s="270"/>
      <c r="E56" s="270"/>
      <c r="F56" s="270">
        <v>460</v>
      </c>
      <c r="G56" s="71"/>
      <c r="H56" s="72"/>
      <c r="I56" s="73"/>
      <c r="J56" s="58"/>
    </row>
    <row r="57" spans="1:10" ht="24">
      <c r="A57" s="268" t="s">
        <v>36</v>
      </c>
      <c r="B57" s="269">
        <v>8358</v>
      </c>
      <c r="C57" s="270"/>
      <c r="D57" s="270"/>
      <c r="E57" s="270"/>
      <c r="F57" s="270">
        <v>480</v>
      </c>
      <c r="G57" s="71"/>
      <c r="H57" s="72"/>
      <c r="I57" s="73"/>
      <c r="J57" s="58"/>
    </row>
    <row r="58" spans="1:10" ht="24">
      <c r="A58" s="275" t="s">
        <v>37</v>
      </c>
      <c r="B58" s="269">
        <v>11150</v>
      </c>
      <c r="C58" s="270"/>
      <c r="D58" s="270"/>
      <c r="E58" s="270"/>
      <c r="F58" s="270">
        <v>524</v>
      </c>
      <c r="G58" s="71"/>
      <c r="H58" s="72"/>
      <c r="I58" s="73"/>
      <c r="J58" s="58"/>
    </row>
    <row r="59" spans="1:10" ht="24">
      <c r="A59" s="274" t="s">
        <v>38</v>
      </c>
      <c r="B59" s="269">
        <v>2162</v>
      </c>
      <c r="C59" s="270"/>
      <c r="D59" s="270"/>
      <c r="E59" s="270"/>
      <c r="F59" s="270">
        <v>61</v>
      </c>
      <c r="G59" s="71"/>
      <c r="H59" s="72"/>
      <c r="I59" s="73"/>
      <c r="J59" s="58"/>
    </row>
    <row r="60" spans="1:10" s="18" customFormat="1" ht="13.5" thickBot="1">
      <c r="A60" s="271" t="s">
        <v>104</v>
      </c>
      <c r="B60" s="272">
        <f>SUM(B43:B59)</f>
        <v>106102</v>
      </c>
      <c r="C60" s="272">
        <f>SUM(C43:C59)</f>
        <v>0</v>
      </c>
      <c r="D60" s="273">
        <f>SUM(D43:D59)</f>
        <v>0</v>
      </c>
      <c r="E60" s="273">
        <f>SUM(E43:E59)</f>
        <v>0</v>
      </c>
      <c r="F60" s="273">
        <f>SUM(F43:F59)</f>
        <v>8624</v>
      </c>
      <c r="G60" s="78"/>
      <c r="H60" s="57"/>
      <c r="I60" s="58"/>
      <c r="J60" s="58"/>
    </row>
    <row r="61" spans="1:10" ht="12.75">
      <c r="A61" s="265" t="s">
        <v>39</v>
      </c>
      <c r="B61" s="266">
        <v>5334</v>
      </c>
      <c r="C61" s="267"/>
      <c r="D61" s="267"/>
      <c r="E61" s="267"/>
      <c r="F61" s="267">
        <v>295</v>
      </c>
      <c r="G61" s="71"/>
      <c r="H61" s="72"/>
      <c r="I61" s="73"/>
      <c r="J61" s="58"/>
    </row>
    <row r="62" spans="1:10" ht="12.75">
      <c r="A62" s="268" t="s">
        <v>40</v>
      </c>
      <c r="B62" s="269">
        <v>8807</v>
      </c>
      <c r="C62" s="270"/>
      <c r="D62" s="270"/>
      <c r="E62" s="270"/>
      <c r="F62" s="270">
        <v>964</v>
      </c>
      <c r="G62" s="71"/>
      <c r="H62" s="72"/>
      <c r="I62" s="73"/>
      <c r="J62" s="58"/>
    </row>
    <row r="63" spans="1:10" ht="24">
      <c r="A63" s="268" t="s">
        <v>105</v>
      </c>
      <c r="B63" s="269">
        <v>10770</v>
      </c>
      <c r="C63" s="270"/>
      <c r="D63" s="270"/>
      <c r="E63" s="270"/>
      <c r="F63" s="270">
        <v>653</v>
      </c>
      <c r="G63" s="71"/>
      <c r="H63" s="72"/>
      <c r="I63" s="73"/>
      <c r="J63" s="58"/>
    </row>
    <row r="64" spans="1:10" ht="12.75">
      <c r="A64" s="268" t="s">
        <v>41</v>
      </c>
      <c r="B64" s="269">
        <v>13256</v>
      </c>
      <c r="C64" s="270"/>
      <c r="D64" s="270"/>
      <c r="E64" s="270"/>
      <c r="F64" s="270">
        <v>749</v>
      </c>
      <c r="G64" s="71"/>
      <c r="H64" s="72"/>
      <c r="I64" s="73"/>
      <c r="J64" s="58"/>
    </row>
    <row r="65" spans="1:10" ht="12.75">
      <c r="A65" s="268" t="s">
        <v>376</v>
      </c>
      <c r="B65" s="269">
        <v>4798</v>
      </c>
      <c r="C65" s="270"/>
      <c r="D65" s="270"/>
      <c r="E65" s="270"/>
      <c r="F65" s="270">
        <v>390</v>
      </c>
      <c r="G65" s="71"/>
      <c r="H65" s="72"/>
      <c r="I65" s="73"/>
      <c r="J65" s="58"/>
    </row>
    <row r="66" spans="1:10" ht="16.5" customHeight="1" thickBot="1">
      <c r="A66" s="292" t="s">
        <v>42</v>
      </c>
      <c r="B66" s="293">
        <v>11870</v>
      </c>
      <c r="C66" s="294"/>
      <c r="D66" s="294"/>
      <c r="E66" s="294"/>
      <c r="F66" s="294">
        <v>1760</v>
      </c>
      <c r="G66" s="71"/>
      <c r="H66" s="72"/>
      <c r="I66" s="73"/>
      <c r="J66" s="58"/>
    </row>
    <row r="67" spans="1:10" ht="12.75">
      <c r="A67" s="48"/>
      <c r="B67" s="49"/>
      <c r="C67" s="50" t="s">
        <v>86</v>
      </c>
      <c r="D67" s="51"/>
      <c r="E67" s="49" t="s">
        <v>87</v>
      </c>
      <c r="F67" s="49"/>
      <c r="G67" s="71"/>
      <c r="H67" s="72"/>
      <c r="I67" s="73"/>
      <c r="J67" s="58"/>
    </row>
    <row r="68" spans="1:10" ht="12.75">
      <c r="A68" s="54" t="s">
        <v>116</v>
      </c>
      <c r="B68" s="55" t="s">
        <v>88</v>
      </c>
      <c r="C68" s="55" t="s">
        <v>89</v>
      </c>
      <c r="D68" s="55" t="s">
        <v>90</v>
      </c>
      <c r="E68" s="55" t="s">
        <v>91</v>
      </c>
      <c r="F68" s="55" t="s">
        <v>92</v>
      </c>
      <c r="G68" s="71"/>
      <c r="H68" s="72"/>
      <c r="I68" s="73"/>
      <c r="J68" s="58"/>
    </row>
    <row r="69" spans="1:10" ht="12.75">
      <c r="A69" s="54" t="s">
        <v>373</v>
      </c>
      <c r="B69" s="55" t="s">
        <v>93</v>
      </c>
      <c r="C69" s="55" t="s">
        <v>94</v>
      </c>
      <c r="D69" s="55" t="s">
        <v>95</v>
      </c>
      <c r="E69" s="55" t="s">
        <v>96</v>
      </c>
      <c r="F69" s="55" t="s">
        <v>97</v>
      </c>
      <c r="G69" s="71"/>
      <c r="H69" s="72"/>
      <c r="I69" s="73"/>
      <c r="J69" s="58"/>
    </row>
    <row r="70" spans="1:10" ht="13.5" thickBot="1">
      <c r="A70" s="61"/>
      <c r="B70" s="62"/>
      <c r="C70" s="62" t="s">
        <v>98</v>
      </c>
      <c r="D70" s="62" t="s">
        <v>99</v>
      </c>
      <c r="E70" s="62"/>
      <c r="F70" s="62"/>
      <c r="G70" s="71"/>
      <c r="H70" s="72"/>
      <c r="I70" s="73"/>
      <c r="J70" s="58"/>
    </row>
    <row r="71" spans="1:10" ht="12.75">
      <c r="A71" s="268" t="s">
        <v>374</v>
      </c>
      <c r="B71" s="269">
        <v>5757</v>
      </c>
      <c r="C71" s="270"/>
      <c r="D71" s="270"/>
      <c r="E71" s="270"/>
      <c r="F71" s="270">
        <v>331</v>
      </c>
      <c r="G71" s="71"/>
      <c r="H71" s="72"/>
      <c r="I71" s="73"/>
      <c r="J71" s="58"/>
    </row>
    <row r="72" spans="1:10" ht="12.75">
      <c r="A72" s="268" t="s">
        <v>43</v>
      </c>
      <c r="B72" s="269">
        <v>7512</v>
      </c>
      <c r="C72" s="270"/>
      <c r="D72" s="270"/>
      <c r="E72" s="270"/>
      <c r="F72" s="270">
        <v>765</v>
      </c>
      <c r="G72" s="71"/>
      <c r="H72" s="72"/>
      <c r="I72" s="73"/>
      <c r="J72" s="58"/>
    </row>
    <row r="73" spans="1:10" ht="12.75">
      <c r="A73" s="268" t="s">
        <v>60</v>
      </c>
      <c r="B73" s="269">
        <v>11969</v>
      </c>
      <c r="C73" s="270"/>
      <c r="D73" s="270"/>
      <c r="E73" s="270"/>
      <c r="F73" s="270">
        <v>697</v>
      </c>
      <c r="G73" s="71"/>
      <c r="H73" s="72"/>
      <c r="I73" s="73"/>
      <c r="J73" s="58"/>
    </row>
    <row r="74" spans="1:10" ht="12.75">
      <c r="A74" s="268" t="s">
        <v>62</v>
      </c>
      <c r="B74" s="269">
        <v>6421</v>
      </c>
      <c r="C74" s="270"/>
      <c r="D74" s="270"/>
      <c r="E74" s="270"/>
      <c r="F74" s="270">
        <v>522</v>
      </c>
      <c r="G74" s="71"/>
      <c r="H74" s="72"/>
      <c r="I74" s="73"/>
      <c r="J74" s="58"/>
    </row>
    <row r="75" spans="1:10" ht="12.75">
      <c r="A75" s="268" t="s">
        <v>58</v>
      </c>
      <c r="B75" s="269">
        <v>7022</v>
      </c>
      <c r="C75" s="270"/>
      <c r="D75" s="270"/>
      <c r="E75" s="270"/>
      <c r="F75" s="270">
        <v>511</v>
      </c>
      <c r="G75" s="71"/>
      <c r="H75" s="72"/>
      <c r="I75" s="73"/>
      <c r="J75" s="58"/>
    </row>
    <row r="76" spans="1:10" ht="12.75">
      <c r="A76" s="268" t="s">
        <v>44</v>
      </c>
      <c r="B76" s="269">
        <v>7816</v>
      </c>
      <c r="C76" s="270"/>
      <c r="D76" s="270"/>
      <c r="E76" s="270"/>
      <c r="F76" s="270">
        <v>589</v>
      </c>
      <c r="G76" s="71"/>
      <c r="H76" s="72"/>
      <c r="I76" s="73"/>
      <c r="J76" s="58"/>
    </row>
    <row r="77" spans="1:10" ht="12.75">
      <c r="A77" s="268" t="s">
        <v>57</v>
      </c>
      <c r="B77" s="269">
        <v>5927</v>
      </c>
      <c r="C77" s="270"/>
      <c r="D77" s="270"/>
      <c r="E77" s="270"/>
      <c r="F77" s="270">
        <v>619</v>
      </c>
      <c r="G77" s="71"/>
      <c r="H77" s="72"/>
      <c r="I77" s="73"/>
      <c r="J77" s="58"/>
    </row>
    <row r="78" spans="1:10" ht="12.75">
      <c r="A78" s="268" t="s">
        <v>380</v>
      </c>
      <c r="B78" s="269">
        <v>8396</v>
      </c>
      <c r="C78" s="270"/>
      <c r="D78" s="270"/>
      <c r="E78" s="270"/>
      <c r="F78" s="270">
        <v>668</v>
      </c>
      <c r="G78" s="71"/>
      <c r="H78" s="72"/>
      <c r="I78" s="73"/>
      <c r="J78" s="58"/>
    </row>
    <row r="79" spans="1:10" ht="12.75">
      <c r="A79" s="268" t="s">
        <v>379</v>
      </c>
      <c r="B79" s="269">
        <v>7175</v>
      </c>
      <c r="C79" s="270"/>
      <c r="D79" s="270"/>
      <c r="E79" s="270"/>
      <c r="F79" s="270">
        <v>407</v>
      </c>
      <c r="G79" s="71"/>
      <c r="H79" s="72"/>
      <c r="I79" s="73"/>
      <c r="J79" s="58"/>
    </row>
    <row r="80" spans="1:10" ht="12.75">
      <c r="A80" s="268" t="s">
        <v>45</v>
      </c>
      <c r="B80" s="269">
        <v>4937</v>
      </c>
      <c r="C80" s="270"/>
      <c r="D80" s="270"/>
      <c r="E80" s="270"/>
      <c r="F80" s="270">
        <v>416</v>
      </c>
      <c r="G80" s="71"/>
      <c r="H80" s="72"/>
      <c r="I80" s="73"/>
      <c r="J80" s="58"/>
    </row>
    <row r="81" spans="1:10" s="18" customFormat="1" ht="13.5" thickBot="1">
      <c r="A81" s="271" t="s">
        <v>106</v>
      </c>
      <c r="B81" s="272">
        <f>SUM(B61:B80)</f>
        <v>127767</v>
      </c>
      <c r="C81" s="272">
        <f>SUM(C61:C80)</f>
        <v>0</v>
      </c>
      <c r="D81" s="273">
        <f>SUM(D61:D80)</f>
        <v>0</v>
      </c>
      <c r="E81" s="273">
        <f>SUM(E61:E80)</f>
        <v>0</v>
      </c>
      <c r="F81" s="273">
        <f>SUM(F61:F80)</f>
        <v>10336</v>
      </c>
      <c r="G81" s="78"/>
      <c r="H81" s="57"/>
      <c r="I81" s="58"/>
      <c r="J81" s="58"/>
    </row>
    <row r="82" spans="1:10" ht="24">
      <c r="A82" s="276" t="s">
        <v>46</v>
      </c>
      <c r="B82" s="277">
        <v>3614</v>
      </c>
      <c r="C82" s="278"/>
      <c r="D82" s="278"/>
      <c r="E82" s="278"/>
      <c r="F82" s="278">
        <v>177</v>
      </c>
      <c r="G82" s="71"/>
      <c r="H82" s="72"/>
      <c r="I82" s="73"/>
      <c r="J82" s="58"/>
    </row>
    <row r="83" spans="1:10" s="18" customFormat="1" ht="13.5" thickBot="1">
      <c r="A83" s="271" t="s">
        <v>107</v>
      </c>
      <c r="B83" s="272">
        <f>SUM(B82)</f>
        <v>3614</v>
      </c>
      <c r="C83" s="272">
        <f>SUM(C82)</f>
        <v>0</v>
      </c>
      <c r="D83" s="273">
        <f>SUM(D82)</f>
        <v>0</v>
      </c>
      <c r="E83" s="273">
        <f>SUM(E82)</f>
        <v>0</v>
      </c>
      <c r="F83" s="273">
        <f>SUM(F82)</f>
        <v>177</v>
      </c>
      <c r="G83" s="78"/>
      <c r="H83" s="57"/>
      <c r="I83" s="58"/>
      <c r="J83" s="58"/>
    </row>
    <row r="84" spans="1:10" ht="12.75">
      <c r="A84" s="279" t="s">
        <v>47</v>
      </c>
      <c r="B84" s="269">
        <v>1820</v>
      </c>
      <c r="C84" s="270">
        <v>0</v>
      </c>
      <c r="D84" s="270">
        <v>0</v>
      </c>
      <c r="E84" s="270">
        <v>125</v>
      </c>
      <c r="F84" s="270">
        <v>0</v>
      </c>
      <c r="G84" s="71"/>
      <c r="H84" s="72"/>
      <c r="I84" s="73"/>
      <c r="J84" s="81" t="s">
        <v>309</v>
      </c>
    </row>
    <row r="85" spans="1:10" ht="13.5" thickBot="1">
      <c r="A85" s="271" t="s">
        <v>109</v>
      </c>
      <c r="B85" s="272">
        <f>SUM(B84)</f>
        <v>1820</v>
      </c>
      <c r="C85" s="272">
        <f>SUM(C84)</f>
        <v>0</v>
      </c>
      <c r="D85" s="273">
        <f>SUM(D84)</f>
        <v>0</v>
      </c>
      <c r="E85" s="273">
        <f>SUM(E84)</f>
        <v>125</v>
      </c>
      <c r="F85" s="273">
        <f>SUM(F84)</f>
        <v>0</v>
      </c>
      <c r="G85" s="71"/>
      <c r="H85" s="72"/>
      <c r="I85" s="73"/>
      <c r="J85" s="58"/>
    </row>
    <row r="86" spans="1:10" ht="12.75">
      <c r="A86" s="280" t="s">
        <v>48</v>
      </c>
      <c r="B86" s="266">
        <v>592</v>
      </c>
      <c r="C86" s="267"/>
      <c r="D86" s="267"/>
      <c r="E86" s="267"/>
      <c r="F86" s="267">
        <v>18</v>
      </c>
      <c r="G86" s="71"/>
      <c r="H86" s="72"/>
      <c r="I86" s="73"/>
      <c r="J86" s="58"/>
    </row>
    <row r="87" spans="1:10" ht="12.75">
      <c r="A87" s="279" t="s">
        <v>49</v>
      </c>
      <c r="B87" s="269">
        <v>777</v>
      </c>
      <c r="C87" s="270"/>
      <c r="D87" s="270"/>
      <c r="E87" s="270"/>
      <c r="F87" s="270">
        <v>30</v>
      </c>
      <c r="G87" s="71"/>
      <c r="H87" s="72"/>
      <c r="I87" s="73"/>
      <c r="J87" s="58"/>
    </row>
    <row r="88" spans="1:10" ht="12.75">
      <c r="A88" s="279" t="s">
        <v>50</v>
      </c>
      <c r="B88" s="269">
        <v>535</v>
      </c>
      <c r="C88" s="270"/>
      <c r="D88" s="270"/>
      <c r="E88" s="270"/>
      <c r="F88" s="270">
        <v>0</v>
      </c>
      <c r="G88" s="71"/>
      <c r="H88" s="72"/>
      <c r="I88" s="73"/>
      <c r="J88" s="58"/>
    </row>
    <row r="89" spans="1:10" ht="12.75">
      <c r="A89" s="279" t="s">
        <v>51</v>
      </c>
      <c r="B89" s="269">
        <v>1208</v>
      </c>
      <c r="C89" s="270"/>
      <c r="D89" s="270"/>
      <c r="E89" s="270"/>
      <c r="F89" s="270">
        <v>0</v>
      </c>
      <c r="G89" s="71"/>
      <c r="H89" s="72"/>
      <c r="I89" s="73"/>
      <c r="J89" s="58"/>
    </row>
    <row r="90" spans="1:10" ht="12.75">
      <c r="A90" s="279" t="s">
        <v>52</v>
      </c>
      <c r="B90" s="269">
        <v>1230</v>
      </c>
      <c r="C90" s="270"/>
      <c r="D90" s="270"/>
      <c r="E90" s="270"/>
      <c r="F90" s="270">
        <v>0</v>
      </c>
      <c r="G90" s="71"/>
      <c r="H90" s="72"/>
      <c r="I90" s="73"/>
      <c r="J90" s="58"/>
    </row>
    <row r="91" spans="1:10" s="18" customFormat="1" ht="13.5" thickBot="1">
      <c r="A91" s="271" t="s">
        <v>110</v>
      </c>
      <c r="B91" s="272">
        <f>SUM(B86:B90)</f>
        <v>4342</v>
      </c>
      <c r="C91" s="272">
        <f>SUM(C86:C90)</f>
        <v>0</v>
      </c>
      <c r="D91" s="273">
        <f>SUM(D86:D90)</f>
        <v>0</v>
      </c>
      <c r="E91" s="273">
        <f>SUM(E86:E90)</f>
        <v>0</v>
      </c>
      <c r="F91" s="273">
        <f>SUM(F86:F90)</f>
        <v>48</v>
      </c>
      <c r="G91" s="78"/>
      <c r="H91" s="57"/>
      <c r="I91" s="58"/>
      <c r="J91" s="58"/>
    </row>
    <row r="92" spans="1:10" ht="12.75">
      <c r="A92" s="281" t="s">
        <v>377</v>
      </c>
      <c r="B92" s="266">
        <v>3771</v>
      </c>
      <c r="C92" s="267"/>
      <c r="D92" s="267"/>
      <c r="E92" s="267"/>
      <c r="F92" s="267">
        <v>313</v>
      </c>
      <c r="G92" s="71"/>
      <c r="H92" s="72"/>
      <c r="I92" s="73"/>
      <c r="J92" s="58"/>
    </row>
    <row r="93" spans="1:10" s="18" customFormat="1" ht="13.5" thickBot="1">
      <c r="A93" s="271" t="s">
        <v>111</v>
      </c>
      <c r="B93" s="272">
        <f>SUM(B92:B92)</f>
        <v>3771</v>
      </c>
      <c r="C93" s="272">
        <f>SUM(C92:C92)</f>
        <v>0</v>
      </c>
      <c r="D93" s="273">
        <f>SUM(D92:D92)</f>
        <v>0</v>
      </c>
      <c r="E93" s="273">
        <f>SUM(E92:E92)</f>
        <v>0</v>
      </c>
      <c r="F93" s="273">
        <f>SUM(F92:F92)</f>
        <v>313</v>
      </c>
      <c r="G93" s="78"/>
      <c r="H93" s="57"/>
      <c r="I93" s="58"/>
      <c r="J93" s="58"/>
    </row>
    <row r="94" spans="1:10" ht="12.75">
      <c r="A94" s="280" t="s">
        <v>53</v>
      </c>
      <c r="B94" s="266">
        <v>0</v>
      </c>
      <c r="C94" s="267">
        <v>0</v>
      </c>
      <c r="D94" s="267">
        <v>0</v>
      </c>
      <c r="E94" s="267">
        <v>0</v>
      </c>
      <c r="F94" s="267">
        <v>0</v>
      </c>
      <c r="G94" s="71"/>
      <c r="H94" s="72"/>
      <c r="I94" s="73"/>
      <c r="J94" s="58"/>
    </row>
    <row r="95" spans="1:10" ht="12.75">
      <c r="A95" s="279" t="s">
        <v>54</v>
      </c>
      <c r="B95" s="269">
        <v>0</v>
      </c>
      <c r="C95" s="270">
        <v>0</v>
      </c>
      <c r="D95" s="270">
        <v>0</v>
      </c>
      <c r="E95" s="270">
        <v>0</v>
      </c>
      <c r="F95" s="270">
        <v>0</v>
      </c>
      <c r="G95" s="71"/>
      <c r="H95" s="72"/>
      <c r="I95" s="73"/>
      <c r="J95" s="58"/>
    </row>
    <row r="96" spans="1:10" s="18" customFormat="1" ht="13.5" thickBot="1">
      <c r="A96" s="271" t="s">
        <v>112</v>
      </c>
      <c r="B96" s="272">
        <f>SUM(B94:B95)</f>
        <v>0</v>
      </c>
      <c r="C96" s="272">
        <f>SUM(C94:C95)</f>
        <v>0</v>
      </c>
      <c r="D96" s="273">
        <f>SUM(D94:D95)</f>
        <v>0</v>
      </c>
      <c r="E96" s="273">
        <f>SUM(E94:E95)</f>
        <v>0</v>
      </c>
      <c r="F96" s="273">
        <f>SUM(F94:F95)</f>
        <v>0</v>
      </c>
      <c r="G96" s="78"/>
      <c r="H96" s="57"/>
      <c r="I96" s="58"/>
      <c r="J96" s="58"/>
    </row>
    <row r="97" spans="1:10" ht="24">
      <c r="A97" s="265" t="s">
        <v>55</v>
      </c>
      <c r="B97" s="266">
        <v>0</v>
      </c>
      <c r="C97" s="267">
        <v>0</v>
      </c>
      <c r="D97" s="267">
        <v>0</v>
      </c>
      <c r="E97" s="267">
        <v>0</v>
      </c>
      <c r="F97" s="267">
        <v>0</v>
      </c>
      <c r="G97" s="71"/>
      <c r="H97" s="72"/>
      <c r="I97" s="73"/>
      <c r="J97" s="58"/>
    </row>
    <row r="98" spans="1:10" ht="12.75">
      <c r="A98" s="268" t="s">
        <v>56</v>
      </c>
      <c r="B98" s="269">
        <v>0</v>
      </c>
      <c r="C98" s="270">
        <v>0</v>
      </c>
      <c r="D98" s="270">
        <v>0</v>
      </c>
      <c r="E98" s="270">
        <v>0</v>
      </c>
      <c r="F98" s="270">
        <v>0</v>
      </c>
      <c r="G98" s="71"/>
      <c r="H98" s="72"/>
      <c r="I98" s="73"/>
      <c r="J98" s="58"/>
    </row>
    <row r="99" spans="1:10" ht="12.75" customHeight="1">
      <c r="A99" s="268" t="s">
        <v>353</v>
      </c>
      <c r="B99" s="269">
        <v>0</v>
      </c>
      <c r="C99" s="270">
        <v>0</v>
      </c>
      <c r="D99" s="270">
        <v>0</v>
      </c>
      <c r="E99" s="270">
        <v>0</v>
      </c>
      <c r="F99" s="270">
        <v>0</v>
      </c>
      <c r="G99" s="71"/>
      <c r="H99" s="72"/>
      <c r="I99" s="73"/>
      <c r="J99" s="58"/>
    </row>
    <row r="100" spans="1:10" ht="12.75">
      <c r="A100" s="268" t="s">
        <v>354</v>
      </c>
      <c r="B100" s="269">
        <v>0</v>
      </c>
      <c r="C100" s="270">
        <v>0</v>
      </c>
      <c r="D100" s="270">
        <v>0</v>
      </c>
      <c r="E100" s="270">
        <v>0</v>
      </c>
      <c r="F100" s="270">
        <v>0</v>
      </c>
      <c r="G100" s="71"/>
      <c r="H100" s="72"/>
      <c r="I100" s="73"/>
      <c r="J100" s="58"/>
    </row>
    <row r="101" spans="1:10" ht="12.75" customHeight="1">
      <c r="A101" s="268" t="s">
        <v>355</v>
      </c>
      <c r="B101" s="269">
        <v>0</v>
      </c>
      <c r="C101" s="270">
        <v>0</v>
      </c>
      <c r="D101" s="270">
        <v>0</v>
      </c>
      <c r="E101" s="270">
        <v>0</v>
      </c>
      <c r="F101" s="270">
        <v>0</v>
      </c>
      <c r="G101" s="71"/>
      <c r="H101" s="72"/>
      <c r="I101" s="73"/>
      <c r="J101" s="58"/>
    </row>
    <row r="102" spans="1:10" ht="24">
      <c r="A102" s="268" t="s">
        <v>356</v>
      </c>
      <c r="B102" s="269">
        <v>0</v>
      </c>
      <c r="C102" s="270">
        <v>0</v>
      </c>
      <c r="D102" s="270">
        <v>0</v>
      </c>
      <c r="E102" s="270">
        <v>0</v>
      </c>
      <c r="F102" s="270">
        <v>0</v>
      </c>
      <c r="G102" s="71"/>
      <c r="H102" s="72"/>
      <c r="I102" s="73"/>
      <c r="J102" s="58"/>
    </row>
    <row r="103" spans="1:10" s="18" customFormat="1" ht="13.5" thickBot="1">
      <c r="A103" s="271" t="s">
        <v>113</v>
      </c>
      <c r="B103" s="272">
        <f>SUM(B97:B102)</f>
        <v>0</v>
      </c>
      <c r="C103" s="272">
        <f>SUM(C97:C102)</f>
        <v>0</v>
      </c>
      <c r="D103" s="273">
        <f>SUM(D97:D102)</f>
        <v>0</v>
      </c>
      <c r="E103" s="273">
        <f>SUM(E97:E102)</f>
        <v>0</v>
      </c>
      <c r="F103" s="273">
        <f>SUM(F97:F102)</f>
        <v>0</v>
      </c>
      <c r="G103" s="78"/>
      <c r="H103" s="57"/>
      <c r="I103" s="58"/>
      <c r="J103" s="58"/>
    </row>
    <row r="104" spans="1:10" s="18" customFormat="1" ht="22.5">
      <c r="A104" s="282" t="s">
        <v>502</v>
      </c>
      <c r="B104" s="266">
        <v>5000</v>
      </c>
      <c r="C104" s="267"/>
      <c r="D104" s="267"/>
      <c r="E104" s="267"/>
      <c r="F104" s="267">
        <v>0</v>
      </c>
      <c r="G104" s="78"/>
      <c r="H104" s="57"/>
      <c r="I104" s="58"/>
      <c r="J104" s="58"/>
    </row>
    <row r="105" spans="1:10" s="18" customFormat="1" ht="13.5" thickBot="1">
      <c r="A105" s="271" t="s">
        <v>503</v>
      </c>
      <c r="B105" s="272">
        <f>SUM(B104)</f>
        <v>5000</v>
      </c>
      <c r="C105" s="272"/>
      <c r="D105" s="273"/>
      <c r="E105" s="273"/>
      <c r="F105" s="273">
        <f>SUM(F104)</f>
        <v>0</v>
      </c>
      <c r="G105" s="78"/>
      <c r="H105" s="57"/>
      <c r="I105" s="58"/>
      <c r="J105" s="58"/>
    </row>
    <row r="106" spans="1:10" ht="12.75">
      <c r="A106" s="265" t="s">
        <v>357</v>
      </c>
      <c r="B106" s="266">
        <v>487</v>
      </c>
      <c r="C106" s="267"/>
      <c r="D106" s="267"/>
      <c r="E106" s="267"/>
      <c r="F106" s="267">
        <v>36</v>
      </c>
      <c r="G106" s="71"/>
      <c r="H106" s="72"/>
      <c r="I106" s="73"/>
      <c r="J106" s="58"/>
    </row>
    <row r="107" spans="1:10" ht="24">
      <c r="A107" s="268" t="s">
        <v>358</v>
      </c>
      <c r="B107" s="269">
        <v>804</v>
      </c>
      <c r="C107" s="270"/>
      <c r="D107" s="270"/>
      <c r="E107" s="270"/>
      <c r="F107" s="270">
        <v>0</v>
      </c>
      <c r="G107" s="71"/>
      <c r="H107" s="72"/>
      <c r="I107" s="73"/>
      <c r="J107" s="58"/>
    </row>
    <row r="108" spans="1:10" ht="24">
      <c r="A108" s="268" t="s">
        <v>359</v>
      </c>
      <c r="B108" s="269">
        <v>687</v>
      </c>
      <c r="C108" s="270"/>
      <c r="D108" s="270"/>
      <c r="E108" s="270"/>
      <c r="F108" s="270">
        <v>2</v>
      </c>
      <c r="G108" s="71"/>
      <c r="H108" s="72"/>
      <c r="I108" s="73"/>
      <c r="J108" s="58"/>
    </row>
    <row r="109" spans="1:10" ht="12.75">
      <c r="A109" s="268" t="s">
        <v>360</v>
      </c>
      <c r="B109" s="269">
        <v>1099</v>
      </c>
      <c r="C109" s="270"/>
      <c r="D109" s="270"/>
      <c r="E109" s="270"/>
      <c r="F109" s="270">
        <v>29</v>
      </c>
      <c r="G109" s="71"/>
      <c r="H109" s="72"/>
      <c r="I109" s="73"/>
      <c r="J109" s="58"/>
    </row>
    <row r="110" spans="1:10" ht="12.75">
      <c r="A110" s="268" t="s">
        <v>361</v>
      </c>
      <c r="B110" s="269">
        <v>947</v>
      </c>
      <c r="C110" s="270"/>
      <c r="D110" s="270"/>
      <c r="E110" s="270"/>
      <c r="F110" s="270">
        <v>114</v>
      </c>
      <c r="G110" s="71"/>
      <c r="H110" s="72"/>
      <c r="I110" s="73"/>
      <c r="J110" s="58"/>
    </row>
    <row r="111" spans="1:10" ht="24">
      <c r="A111" s="268" t="s">
        <v>362</v>
      </c>
      <c r="B111" s="269">
        <v>452</v>
      </c>
      <c r="C111" s="270"/>
      <c r="D111" s="270"/>
      <c r="E111" s="270"/>
      <c r="F111" s="270">
        <v>0</v>
      </c>
      <c r="G111" s="71"/>
      <c r="H111" s="72"/>
      <c r="I111" s="73"/>
      <c r="J111" s="58"/>
    </row>
    <row r="112" spans="1:10" ht="12.75">
      <c r="A112" s="268" t="s">
        <v>363</v>
      </c>
      <c r="B112" s="269">
        <v>1227</v>
      </c>
      <c r="C112" s="270"/>
      <c r="D112" s="270"/>
      <c r="E112" s="269">
        <v>140</v>
      </c>
      <c r="F112" s="270">
        <v>343</v>
      </c>
      <c r="G112" s="71"/>
      <c r="H112" s="72"/>
      <c r="I112" s="73"/>
      <c r="J112" s="81" t="s">
        <v>108</v>
      </c>
    </row>
    <row r="113" spans="1:10" s="18" customFormat="1" ht="13.5" thickBot="1">
      <c r="A113" s="271" t="s">
        <v>114</v>
      </c>
      <c r="B113" s="272">
        <f>SUM(B106:B112)</f>
        <v>5703</v>
      </c>
      <c r="C113" s="272">
        <f>SUM(C106:C112)</f>
        <v>0</v>
      </c>
      <c r="D113" s="273">
        <f>SUM(D106:D112)</f>
        <v>0</v>
      </c>
      <c r="E113" s="273">
        <f>SUM(E106:E112)</f>
        <v>140</v>
      </c>
      <c r="F113" s="273">
        <f>SUM(F106:F112)</f>
        <v>524</v>
      </c>
      <c r="G113" s="78"/>
      <c r="H113" s="57"/>
      <c r="I113" s="58"/>
      <c r="J113" s="58"/>
    </row>
    <row r="114" spans="1:10" ht="12.75">
      <c r="A114" s="280" t="s">
        <v>364</v>
      </c>
      <c r="B114" s="266">
        <v>3188</v>
      </c>
      <c r="C114" s="267"/>
      <c r="D114" s="267"/>
      <c r="E114" s="267"/>
      <c r="F114" s="267">
        <v>91</v>
      </c>
      <c r="G114" s="71"/>
      <c r="H114" s="72"/>
      <c r="I114" s="73"/>
      <c r="J114" s="58"/>
    </row>
    <row r="115" spans="1:10" ht="12.75">
      <c r="A115" s="279" t="s">
        <v>365</v>
      </c>
      <c r="B115" s="269">
        <v>2222</v>
      </c>
      <c r="C115" s="270"/>
      <c r="D115" s="270"/>
      <c r="E115" s="270"/>
      <c r="F115" s="270">
        <v>80</v>
      </c>
      <c r="G115" s="71"/>
      <c r="H115" s="72"/>
      <c r="I115" s="73"/>
      <c r="J115" s="58"/>
    </row>
    <row r="116" spans="1:10" ht="12.75">
      <c r="A116" s="279" t="s">
        <v>366</v>
      </c>
      <c r="B116" s="269">
        <v>3209</v>
      </c>
      <c r="C116" s="270"/>
      <c r="D116" s="270"/>
      <c r="E116" s="270"/>
      <c r="F116" s="270">
        <v>83</v>
      </c>
      <c r="G116" s="71"/>
      <c r="H116" s="72"/>
      <c r="I116" s="73"/>
      <c r="J116" s="58"/>
    </row>
    <row r="117" spans="1:10" ht="12.75">
      <c r="A117" s="279" t="s">
        <v>367</v>
      </c>
      <c r="B117" s="269">
        <v>4637</v>
      </c>
      <c r="C117" s="270"/>
      <c r="D117" s="270"/>
      <c r="E117" s="270"/>
      <c r="F117" s="270">
        <v>158</v>
      </c>
      <c r="G117" s="71"/>
      <c r="H117" s="72"/>
      <c r="I117" s="73"/>
      <c r="J117" s="58"/>
    </row>
    <row r="118" spans="1:10" ht="12.75">
      <c r="A118" s="279" t="s">
        <v>368</v>
      </c>
      <c r="B118" s="269">
        <v>3761</v>
      </c>
      <c r="C118" s="270"/>
      <c r="D118" s="270"/>
      <c r="E118" s="270"/>
      <c r="F118" s="270">
        <v>161</v>
      </c>
      <c r="G118" s="71"/>
      <c r="H118" s="72"/>
      <c r="I118" s="73"/>
      <c r="J118" s="58"/>
    </row>
    <row r="119" spans="1:10" ht="12.75">
      <c r="A119" s="279" t="s">
        <v>369</v>
      </c>
      <c r="B119" s="269">
        <v>1118</v>
      </c>
      <c r="C119" s="270"/>
      <c r="D119" s="270"/>
      <c r="E119" s="270"/>
      <c r="F119" s="270">
        <v>15</v>
      </c>
      <c r="G119" s="71"/>
      <c r="H119" s="72"/>
      <c r="I119" s="73"/>
      <c r="J119" s="58"/>
    </row>
    <row r="120" spans="1:10" ht="12.75">
      <c r="A120" s="279" t="s">
        <v>370</v>
      </c>
      <c r="B120" s="269">
        <v>1947</v>
      </c>
      <c r="C120" s="270"/>
      <c r="D120" s="270"/>
      <c r="E120" s="270"/>
      <c r="F120" s="270">
        <v>78</v>
      </c>
      <c r="G120" s="71"/>
      <c r="H120" s="72"/>
      <c r="I120" s="73"/>
      <c r="J120" s="58"/>
    </row>
    <row r="121" spans="1:10" ht="12.75">
      <c r="A121" s="279" t="s">
        <v>371</v>
      </c>
      <c r="B121" s="269">
        <v>1084</v>
      </c>
      <c r="C121" s="270"/>
      <c r="D121" s="270"/>
      <c r="E121" s="270"/>
      <c r="F121" s="270">
        <v>15</v>
      </c>
      <c r="G121" s="71"/>
      <c r="H121" s="72"/>
      <c r="I121" s="73"/>
      <c r="J121" s="58"/>
    </row>
    <row r="122" spans="1:10" ht="12.75">
      <c r="A122" s="279" t="s">
        <v>372</v>
      </c>
      <c r="B122" s="269">
        <v>1887</v>
      </c>
      <c r="C122" s="270"/>
      <c r="D122" s="270"/>
      <c r="E122" s="270"/>
      <c r="F122" s="270">
        <v>73</v>
      </c>
      <c r="G122" s="71"/>
      <c r="H122" s="72"/>
      <c r="I122" s="73"/>
      <c r="J122" s="58"/>
    </row>
    <row r="123" spans="1:10" s="18" customFormat="1" ht="13.5" thickBot="1">
      <c r="A123" s="271" t="s">
        <v>115</v>
      </c>
      <c r="B123" s="272">
        <f>SUM(B114:B122)</f>
        <v>23053</v>
      </c>
      <c r="C123" s="272">
        <f>SUM(C114:C122)</f>
        <v>0</v>
      </c>
      <c r="D123" s="273">
        <f>SUM(D114:D122)</f>
        <v>0</v>
      </c>
      <c r="E123" s="273">
        <f>SUM(E114:E122)</f>
        <v>0</v>
      </c>
      <c r="F123" s="273">
        <f>SUM(F114:F122)</f>
        <v>754</v>
      </c>
      <c r="G123" s="78"/>
      <c r="H123" s="57"/>
      <c r="I123" s="58"/>
      <c r="J123" s="58"/>
    </row>
    <row r="124" spans="1:10" s="18" customFormat="1" ht="12.75">
      <c r="A124" s="175"/>
      <c r="B124" s="176"/>
      <c r="C124" s="176"/>
      <c r="D124" s="94"/>
      <c r="E124" s="94"/>
      <c r="F124" s="94"/>
      <c r="G124" s="82"/>
      <c r="H124" s="177"/>
      <c r="I124" s="58"/>
      <c r="J124" s="58"/>
    </row>
    <row r="125" spans="1:10" s="18" customFormat="1" ht="12.75">
      <c r="A125" s="175" t="s">
        <v>504</v>
      </c>
      <c r="B125" s="178"/>
      <c r="C125" s="178"/>
      <c r="D125" s="178"/>
      <c r="E125" s="178"/>
      <c r="F125" s="178"/>
      <c r="G125" s="82"/>
      <c r="H125" s="177"/>
      <c r="I125" s="58"/>
      <c r="J125" s="58"/>
    </row>
    <row r="126" spans="1:10" s="18" customFormat="1" ht="12.75">
      <c r="A126" s="175" t="s">
        <v>505</v>
      </c>
      <c r="B126" s="178"/>
      <c r="C126" s="178"/>
      <c r="D126" s="178"/>
      <c r="E126" s="178"/>
      <c r="F126" s="178"/>
      <c r="G126" s="82"/>
      <c r="H126" s="177"/>
      <c r="I126" s="58"/>
      <c r="J126" s="58"/>
    </row>
    <row r="127" spans="1:10" s="18" customFormat="1" ht="12.75">
      <c r="A127" s="175" t="s">
        <v>506</v>
      </c>
      <c r="B127" s="178"/>
      <c r="C127" s="178"/>
      <c r="D127" s="178"/>
      <c r="E127" s="178"/>
      <c r="F127" s="178"/>
      <c r="G127" s="82"/>
      <c r="H127" s="177"/>
      <c r="I127" s="58"/>
      <c r="J127" s="58"/>
    </row>
    <row r="128" spans="1:10" ht="42" customHeight="1">
      <c r="A128" s="423"/>
      <c r="B128" s="424"/>
      <c r="C128" s="424"/>
      <c r="D128" s="424"/>
      <c r="E128" s="424"/>
      <c r="F128" s="424"/>
      <c r="G128" s="424"/>
      <c r="H128" s="424"/>
      <c r="I128" s="424"/>
      <c r="J128" s="424"/>
    </row>
    <row r="129" spans="1:10" s="18" customFormat="1" ht="12.75">
      <c r="A129" s="82"/>
      <c r="B129" s="21"/>
      <c r="C129" s="21"/>
      <c r="D129" s="21"/>
      <c r="E129" s="21"/>
      <c r="F129" s="21"/>
      <c r="G129" s="2"/>
      <c r="H129" s="83"/>
      <c r="I129" s="83"/>
      <c r="J129" s="83"/>
    </row>
    <row r="130" ht="12.75" customHeight="1" thickBot="1">
      <c r="A130" s="82"/>
    </row>
    <row r="131" spans="1:6" ht="12.75" customHeight="1">
      <c r="A131" s="48"/>
      <c r="B131" s="49"/>
      <c r="C131" s="50" t="s">
        <v>86</v>
      </c>
      <c r="D131" s="85"/>
      <c r="E131" s="49" t="s">
        <v>87</v>
      </c>
      <c r="F131" s="49"/>
    </row>
    <row r="132" spans="1:6" ht="12.75">
      <c r="A132" s="86" t="s">
        <v>116</v>
      </c>
      <c r="B132" s="55" t="s">
        <v>117</v>
      </c>
      <c r="C132" s="55" t="s">
        <v>89</v>
      </c>
      <c r="D132" s="55" t="s">
        <v>90</v>
      </c>
      <c r="E132" s="55" t="s">
        <v>91</v>
      </c>
      <c r="F132" s="55" t="s">
        <v>92</v>
      </c>
    </row>
    <row r="133" spans="1:6" ht="12.75">
      <c r="A133" s="86" t="s">
        <v>373</v>
      </c>
      <c r="B133" s="55" t="s">
        <v>93</v>
      </c>
      <c r="C133" s="55" t="s">
        <v>94</v>
      </c>
      <c r="D133" s="55" t="s">
        <v>95</v>
      </c>
      <c r="E133" s="55" t="s">
        <v>96</v>
      </c>
      <c r="F133" s="55" t="s">
        <v>97</v>
      </c>
    </row>
    <row r="134" spans="1:6" ht="13.5" thickBot="1">
      <c r="A134" s="87"/>
      <c r="B134" s="62"/>
      <c r="C134" s="62" t="s">
        <v>98</v>
      </c>
      <c r="D134" s="62" t="s">
        <v>99</v>
      </c>
      <c r="E134" s="62"/>
      <c r="F134" s="62"/>
    </row>
    <row r="135" spans="1:6" ht="12.75">
      <c r="A135" s="88"/>
      <c r="B135" s="70"/>
      <c r="C135" s="70"/>
      <c r="D135" s="70"/>
      <c r="E135" s="70"/>
      <c r="F135" s="70"/>
    </row>
    <row r="136" spans="1:6" ht="12.75">
      <c r="A136" s="89" t="s">
        <v>118</v>
      </c>
      <c r="B136" s="90">
        <f>B138+B140+B148+B150</f>
        <v>112789</v>
      </c>
      <c r="C136" s="90">
        <f>C138+C140+C148+C150</f>
        <v>0</v>
      </c>
      <c r="D136" s="90">
        <f>D138+D140+D148+D150</f>
        <v>0</v>
      </c>
      <c r="E136" s="90">
        <f>E138+E140+E148+E150</f>
        <v>1170</v>
      </c>
      <c r="F136" s="90">
        <f>F138+F140+F148+F150</f>
        <v>3786</v>
      </c>
    </row>
    <row r="137" spans="1:12" ht="12.75">
      <c r="A137" s="283" t="s">
        <v>119</v>
      </c>
      <c r="B137" s="270">
        <v>29060</v>
      </c>
      <c r="C137" s="270"/>
      <c r="D137" s="270"/>
      <c r="E137" s="270"/>
      <c r="F137" s="270">
        <v>1427</v>
      </c>
      <c r="L137" s="179"/>
    </row>
    <row r="138" spans="1:6" ht="13.5" thickBot="1">
      <c r="A138" s="284" t="s">
        <v>120</v>
      </c>
      <c r="B138" s="273">
        <f>SUM(B137)</f>
        <v>29060</v>
      </c>
      <c r="C138" s="273">
        <f>SUM(C137)</f>
        <v>0</v>
      </c>
      <c r="D138" s="273">
        <f>SUM(D137)</f>
        <v>0</v>
      </c>
      <c r="E138" s="273">
        <f>SUM(E137)</f>
        <v>0</v>
      </c>
      <c r="F138" s="273">
        <f>SUM(F137)</f>
        <v>1427</v>
      </c>
    </row>
    <row r="139" spans="1:6" ht="12.75">
      <c r="A139" s="285" t="s">
        <v>121</v>
      </c>
      <c r="B139" s="267">
        <v>21420</v>
      </c>
      <c r="C139" s="267"/>
      <c r="D139" s="267"/>
      <c r="E139" s="267">
        <v>250</v>
      </c>
      <c r="F139" s="267">
        <v>0</v>
      </c>
    </row>
    <row r="140" spans="1:6" ht="13.5" thickBot="1">
      <c r="A140" s="284" t="s">
        <v>122</v>
      </c>
      <c r="B140" s="273">
        <f>SUM(B139)</f>
        <v>21420</v>
      </c>
      <c r="C140" s="273">
        <f>SUM(C139)</f>
        <v>0</v>
      </c>
      <c r="D140" s="273">
        <f>SUM(D139)</f>
        <v>0</v>
      </c>
      <c r="E140" s="273">
        <f>SUM(E139)</f>
        <v>250</v>
      </c>
      <c r="F140" s="273">
        <f>SUM(F139)</f>
        <v>0</v>
      </c>
    </row>
    <row r="141" spans="1:6" ht="12.75">
      <c r="A141" s="285" t="s">
        <v>507</v>
      </c>
      <c r="B141" s="267">
        <v>5266</v>
      </c>
      <c r="C141" s="267"/>
      <c r="D141" s="267"/>
      <c r="E141" s="267" t="s">
        <v>295</v>
      </c>
      <c r="F141" s="267">
        <v>0</v>
      </c>
    </row>
    <row r="142" spans="1:6" ht="12.75">
      <c r="A142" s="283" t="s">
        <v>65</v>
      </c>
      <c r="B142" s="270">
        <v>8177</v>
      </c>
      <c r="C142" s="270" t="s">
        <v>295</v>
      </c>
      <c r="D142" s="270"/>
      <c r="E142" s="270">
        <v>300</v>
      </c>
      <c r="F142" s="270">
        <v>406</v>
      </c>
    </row>
    <row r="143" spans="1:6" ht="12.75">
      <c r="A143" s="283" t="s">
        <v>123</v>
      </c>
      <c r="B143" s="270">
        <v>8878</v>
      </c>
      <c r="C143" s="270"/>
      <c r="D143" s="270"/>
      <c r="E143" s="270">
        <v>120</v>
      </c>
      <c r="F143" s="270">
        <v>947</v>
      </c>
    </row>
    <row r="144" spans="1:6" ht="12.75">
      <c r="A144" s="283" t="s">
        <v>124</v>
      </c>
      <c r="B144" s="270">
        <v>4739</v>
      </c>
      <c r="C144" s="270"/>
      <c r="D144" s="270"/>
      <c r="E144" s="270"/>
      <c r="F144" s="270">
        <v>0</v>
      </c>
    </row>
    <row r="145" spans="1:6" ht="12.75">
      <c r="A145" s="283" t="s">
        <v>125</v>
      </c>
      <c r="B145" s="270">
        <v>12451</v>
      </c>
      <c r="C145" s="270" t="s">
        <v>295</v>
      </c>
      <c r="D145" s="270"/>
      <c r="E145" s="270">
        <v>500</v>
      </c>
      <c r="F145" s="270">
        <v>324</v>
      </c>
    </row>
    <row r="146" spans="1:6" ht="12.75">
      <c r="A146" s="283" t="s">
        <v>126</v>
      </c>
      <c r="B146" s="270">
        <v>15580</v>
      </c>
      <c r="C146" s="270"/>
      <c r="D146" s="270"/>
      <c r="E146" s="270"/>
      <c r="F146" s="270">
        <v>680</v>
      </c>
    </row>
    <row r="147" spans="1:6" ht="12.75">
      <c r="A147" s="283" t="s">
        <v>127</v>
      </c>
      <c r="B147" s="270">
        <v>5418</v>
      </c>
      <c r="C147" s="270"/>
      <c r="D147" s="270"/>
      <c r="E147" s="270"/>
      <c r="F147" s="270">
        <v>0</v>
      </c>
    </row>
    <row r="148" spans="1:6" ht="13.5" thickBot="1">
      <c r="A148" s="284" t="s">
        <v>128</v>
      </c>
      <c r="B148" s="273">
        <f>SUM(B141:B147)</f>
        <v>60509</v>
      </c>
      <c r="C148" s="273">
        <f>SUM(C141:C147)</f>
        <v>0</v>
      </c>
      <c r="D148" s="273">
        <f>SUM(D141:D147)</f>
        <v>0</v>
      </c>
      <c r="E148" s="273">
        <f>SUM(E141:E147)</f>
        <v>920</v>
      </c>
      <c r="F148" s="273">
        <f>SUM(F141:F147)</f>
        <v>2357</v>
      </c>
    </row>
    <row r="149" spans="1:6" ht="12.75">
      <c r="A149" s="285" t="s">
        <v>129</v>
      </c>
      <c r="B149" s="267">
        <v>1800</v>
      </c>
      <c r="C149" s="267"/>
      <c r="D149" s="267"/>
      <c r="E149" s="267"/>
      <c r="F149" s="267">
        <v>2</v>
      </c>
    </row>
    <row r="150" spans="1:6" ht="13.5" thickBot="1">
      <c r="A150" s="284" t="s">
        <v>130</v>
      </c>
      <c r="B150" s="273">
        <f>SUM(B149)</f>
        <v>1800</v>
      </c>
      <c r="C150" s="273">
        <f>SUM(C149)</f>
        <v>0</v>
      </c>
      <c r="D150" s="273">
        <f>SUM(D149)</f>
        <v>0</v>
      </c>
      <c r="E150" s="273">
        <f>SUM(E149)</f>
        <v>0</v>
      </c>
      <c r="F150" s="273">
        <f>SUM(F149)</f>
        <v>2</v>
      </c>
    </row>
    <row r="151" spans="1:6" ht="12.75">
      <c r="A151" s="82"/>
      <c r="B151" s="94"/>
      <c r="C151" s="94"/>
      <c r="D151" s="94"/>
      <c r="E151" s="94"/>
      <c r="F151" s="94"/>
    </row>
    <row r="152" spans="1:6" ht="13.5" thickBot="1">
      <c r="A152" s="82"/>
      <c r="B152" s="94"/>
      <c r="C152" s="94"/>
      <c r="D152" s="94"/>
      <c r="E152" s="94"/>
      <c r="F152" s="94"/>
    </row>
    <row r="153" spans="1:6" ht="12.75">
      <c r="A153" s="48"/>
      <c r="B153" s="95"/>
      <c r="C153" s="50" t="s">
        <v>86</v>
      </c>
      <c r="D153" s="96"/>
      <c r="E153" s="97" t="s">
        <v>87</v>
      </c>
      <c r="F153" s="95"/>
    </row>
    <row r="154" spans="1:6" ht="12.75">
      <c r="A154" s="86" t="s">
        <v>116</v>
      </c>
      <c r="B154" s="98" t="s">
        <v>117</v>
      </c>
      <c r="C154" s="98" t="s">
        <v>89</v>
      </c>
      <c r="D154" s="98" t="s">
        <v>90</v>
      </c>
      <c r="E154" s="99" t="s">
        <v>91</v>
      </c>
      <c r="F154" s="98" t="s">
        <v>92</v>
      </c>
    </row>
    <row r="155" spans="1:6" ht="12.75">
      <c r="A155" s="86" t="s">
        <v>373</v>
      </c>
      <c r="B155" s="98" t="s">
        <v>93</v>
      </c>
      <c r="C155" s="98" t="s">
        <v>94</v>
      </c>
      <c r="D155" s="98" t="s">
        <v>95</v>
      </c>
      <c r="E155" s="55" t="s">
        <v>96</v>
      </c>
      <c r="F155" s="98" t="s">
        <v>97</v>
      </c>
    </row>
    <row r="156" spans="1:6" ht="13.5" thickBot="1">
      <c r="A156" s="87"/>
      <c r="B156" s="52"/>
      <c r="C156" s="52" t="s">
        <v>98</v>
      </c>
      <c r="D156" s="52" t="s">
        <v>131</v>
      </c>
      <c r="E156" s="52"/>
      <c r="F156" s="52"/>
    </row>
    <row r="157" spans="1:6" ht="12.75">
      <c r="A157" s="100"/>
      <c r="B157" s="25"/>
      <c r="C157" s="24"/>
      <c r="D157" s="24"/>
      <c r="E157" s="24"/>
      <c r="F157" s="101"/>
    </row>
    <row r="158" spans="1:6" ht="12.75">
      <c r="A158" s="102" t="s">
        <v>132</v>
      </c>
      <c r="B158" s="90">
        <f>B164+B167+B169</f>
        <v>197720</v>
      </c>
      <c r="C158" s="90">
        <f>C164+C169</f>
        <v>0</v>
      </c>
      <c r="D158" s="90">
        <v>0</v>
      </c>
      <c r="E158" s="90">
        <v>0</v>
      </c>
      <c r="F158" s="90">
        <f>F167</f>
        <v>106</v>
      </c>
    </row>
    <row r="159" spans="1:6" ht="12.75">
      <c r="A159" s="100" t="s">
        <v>133</v>
      </c>
      <c r="B159" s="74">
        <v>5569</v>
      </c>
      <c r="C159" s="103"/>
      <c r="D159" s="91"/>
      <c r="E159" s="91"/>
      <c r="F159" s="91"/>
    </row>
    <row r="160" spans="1:6" ht="12.75">
      <c r="A160" s="104" t="s">
        <v>134</v>
      </c>
      <c r="B160" s="103">
        <v>5374</v>
      </c>
      <c r="C160" s="103"/>
      <c r="D160" s="103"/>
      <c r="E160" s="103"/>
      <c r="F160" s="103"/>
    </row>
    <row r="161" spans="1:6" ht="12.75">
      <c r="A161" s="100" t="s">
        <v>135</v>
      </c>
      <c r="B161" s="74">
        <v>4880</v>
      </c>
      <c r="C161" s="103"/>
      <c r="D161" s="91"/>
      <c r="E161" s="91"/>
      <c r="F161" s="91"/>
    </row>
    <row r="162" spans="1:6" ht="12.75">
      <c r="A162" s="100" t="s">
        <v>136</v>
      </c>
      <c r="B162" s="74">
        <v>5557</v>
      </c>
      <c r="C162" s="103"/>
      <c r="D162" s="75"/>
      <c r="E162" s="91"/>
      <c r="F162" s="91"/>
    </row>
    <row r="163" spans="1:6" ht="12.75">
      <c r="A163" s="100" t="s">
        <v>137</v>
      </c>
      <c r="B163" s="74">
        <v>5020</v>
      </c>
      <c r="C163" s="74"/>
      <c r="D163" s="74"/>
      <c r="E163" s="74"/>
      <c r="F163" s="74"/>
    </row>
    <row r="164" spans="1:6" ht="13.5" thickBot="1">
      <c r="A164" s="105" t="s">
        <v>138</v>
      </c>
      <c r="B164" s="76">
        <f>SUM(B159:B163)</f>
        <v>26400</v>
      </c>
      <c r="C164" s="77">
        <f>SUM(C159:C163)</f>
        <v>0</v>
      </c>
      <c r="D164" s="77">
        <v>0</v>
      </c>
      <c r="E164" s="92">
        <v>0</v>
      </c>
      <c r="F164" s="92">
        <v>0</v>
      </c>
    </row>
    <row r="165" spans="1:6" ht="12.75">
      <c r="A165" s="106" t="s">
        <v>384</v>
      </c>
      <c r="B165" s="69">
        <v>15515</v>
      </c>
      <c r="C165" s="93"/>
      <c r="D165" s="93"/>
      <c r="E165" s="93"/>
      <c r="F165" s="93">
        <v>50</v>
      </c>
    </row>
    <row r="166" spans="1:6" ht="12.75">
      <c r="A166" s="100" t="s">
        <v>139</v>
      </c>
      <c r="B166" s="74">
        <v>10022</v>
      </c>
      <c r="C166" s="91"/>
      <c r="D166" s="91"/>
      <c r="E166" s="91"/>
      <c r="F166" s="91">
        <v>56</v>
      </c>
    </row>
    <row r="167" spans="1:6" ht="13.5" thickBot="1">
      <c r="A167" s="105" t="s">
        <v>140</v>
      </c>
      <c r="B167" s="76">
        <f>SUM(B165:B166)</f>
        <v>25537</v>
      </c>
      <c r="C167" s="92">
        <v>0</v>
      </c>
      <c r="D167" s="92">
        <v>0</v>
      </c>
      <c r="E167" s="92">
        <v>0</v>
      </c>
      <c r="F167" s="92">
        <f>SUM(F165:F166)</f>
        <v>106</v>
      </c>
    </row>
    <row r="168" spans="1:6" ht="12.75">
      <c r="A168" s="106" t="s">
        <v>141</v>
      </c>
      <c r="B168" s="69">
        <v>145783</v>
      </c>
      <c r="C168" s="93"/>
      <c r="D168" s="93"/>
      <c r="E168" s="93"/>
      <c r="F168" s="93"/>
    </row>
    <row r="169" spans="1:6" ht="13.5" thickBot="1">
      <c r="A169" s="105" t="s">
        <v>142</v>
      </c>
      <c r="B169" s="76">
        <f>SUM(B168)</f>
        <v>145783</v>
      </c>
      <c r="C169" s="92">
        <f>C168</f>
        <v>0</v>
      </c>
      <c r="D169" s="92">
        <v>0</v>
      </c>
      <c r="E169" s="92">
        <v>0</v>
      </c>
      <c r="F169" s="92">
        <v>0</v>
      </c>
    </row>
    <row r="170" spans="1:6" ht="12.75">
      <c r="A170" s="94"/>
      <c r="B170" s="94"/>
      <c r="C170" s="94"/>
      <c r="D170" s="94"/>
      <c r="E170" s="94"/>
      <c r="F170" s="94"/>
    </row>
    <row r="171" spans="2:6" ht="13.5" thickBot="1">
      <c r="B171" s="107"/>
      <c r="C171" s="107"/>
      <c r="D171" s="107"/>
      <c r="E171" s="107"/>
      <c r="F171" s="107"/>
    </row>
    <row r="172" spans="1:6" ht="12.75">
      <c r="A172" s="48"/>
      <c r="B172" s="95"/>
      <c r="C172" s="50" t="s">
        <v>86</v>
      </c>
      <c r="D172" s="96"/>
      <c r="E172" s="97" t="s">
        <v>87</v>
      </c>
      <c r="F172" s="95"/>
    </row>
    <row r="173" spans="1:6" ht="12.75">
      <c r="A173" s="86" t="s">
        <v>116</v>
      </c>
      <c r="B173" s="98" t="s">
        <v>117</v>
      </c>
      <c r="C173" s="98" t="s">
        <v>89</v>
      </c>
      <c r="D173" s="98" t="s">
        <v>90</v>
      </c>
      <c r="E173" s="99" t="s">
        <v>91</v>
      </c>
      <c r="F173" s="98" t="s">
        <v>92</v>
      </c>
    </row>
    <row r="174" spans="1:6" ht="12.75">
      <c r="A174" s="86" t="s">
        <v>373</v>
      </c>
      <c r="B174" s="98" t="s">
        <v>93</v>
      </c>
      <c r="C174" s="98" t="s">
        <v>94</v>
      </c>
      <c r="D174" s="98" t="s">
        <v>95</v>
      </c>
      <c r="E174" s="55" t="s">
        <v>96</v>
      </c>
      <c r="F174" s="98" t="s">
        <v>97</v>
      </c>
    </row>
    <row r="175" spans="1:6" ht="13.5" thickBot="1">
      <c r="A175" s="87"/>
      <c r="B175" s="52"/>
      <c r="C175" s="52" t="s">
        <v>98</v>
      </c>
      <c r="D175" s="52" t="s">
        <v>131</v>
      </c>
      <c r="E175" s="52"/>
      <c r="F175" s="52"/>
    </row>
    <row r="176" spans="1:6" ht="12.75">
      <c r="A176" s="108"/>
      <c r="B176" s="109"/>
      <c r="C176" s="109"/>
      <c r="D176" s="109"/>
      <c r="E176" s="109"/>
      <c r="F176" s="109"/>
    </row>
    <row r="177" spans="1:6" ht="12.75">
      <c r="A177" s="102" t="s">
        <v>143</v>
      </c>
      <c r="B177" s="90">
        <f>B185+B188+B201+B203</f>
        <v>39034</v>
      </c>
      <c r="C177" s="90">
        <f>C185+C188+C201+C203</f>
        <v>1800</v>
      </c>
      <c r="D177" s="90">
        <f>D185+D188+D201+D203</f>
        <v>0</v>
      </c>
      <c r="E177" s="90">
        <f>E185+E188+E201+E203</f>
        <v>0</v>
      </c>
      <c r="F177" s="90">
        <f>F185+F188+F201+F203</f>
        <v>7557</v>
      </c>
    </row>
    <row r="178" spans="1:6" ht="12.75">
      <c r="A178" s="100" t="s">
        <v>144</v>
      </c>
      <c r="B178" s="74">
        <v>1037</v>
      </c>
      <c r="C178" s="91"/>
      <c r="D178" s="91"/>
      <c r="E178" s="91"/>
      <c r="F178" s="91">
        <v>0</v>
      </c>
    </row>
    <row r="179" spans="1:6" ht="12.75">
      <c r="A179" s="100" t="s">
        <v>145</v>
      </c>
      <c r="B179" s="74">
        <v>1382</v>
      </c>
      <c r="C179" s="91"/>
      <c r="D179" s="91"/>
      <c r="E179" s="91"/>
      <c r="F179" s="91">
        <v>106</v>
      </c>
    </row>
    <row r="180" spans="1:6" ht="12.75">
      <c r="A180" s="104" t="s">
        <v>146</v>
      </c>
      <c r="B180" s="103">
        <v>1382</v>
      </c>
      <c r="C180" s="110"/>
      <c r="D180" s="91"/>
      <c r="E180" s="91"/>
      <c r="F180" s="110">
        <v>482</v>
      </c>
    </row>
    <row r="181" spans="1:6" ht="12.75">
      <c r="A181" s="104" t="s">
        <v>147</v>
      </c>
      <c r="B181" s="103">
        <v>1261</v>
      </c>
      <c r="C181" s="110"/>
      <c r="D181" s="91"/>
      <c r="E181" s="91"/>
      <c r="F181" s="110">
        <v>170</v>
      </c>
    </row>
    <row r="182" spans="1:6" ht="12.75">
      <c r="A182" s="104" t="s">
        <v>148</v>
      </c>
      <c r="B182" s="103">
        <v>1728</v>
      </c>
      <c r="C182" s="110"/>
      <c r="D182" s="91"/>
      <c r="E182" s="91"/>
      <c r="F182" s="110">
        <v>124</v>
      </c>
    </row>
    <row r="183" spans="1:6" ht="12.75">
      <c r="A183" s="100" t="s">
        <v>149</v>
      </c>
      <c r="B183" s="74">
        <v>1244</v>
      </c>
      <c r="C183" s="110">
        <v>600</v>
      </c>
      <c r="D183" s="91"/>
      <c r="E183" s="91"/>
      <c r="F183" s="110">
        <v>64</v>
      </c>
    </row>
    <row r="184" spans="1:6" ht="12.75">
      <c r="A184" s="100" t="s">
        <v>150</v>
      </c>
      <c r="B184" s="74">
        <v>1728</v>
      </c>
      <c r="C184" s="110"/>
      <c r="D184" s="91"/>
      <c r="E184" s="91"/>
      <c r="F184" s="110">
        <v>250</v>
      </c>
    </row>
    <row r="185" spans="1:6" ht="13.5" thickBot="1">
      <c r="A185" s="105" t="s">
        <v>577</v>
      </c>
      <c r="B185" s="76">
        <f>SUM(B178:B184)</f>
        <v>9762</v>
      </c>
      <c r="C185" s="76">
        <f>SUM(C178:C184)</f>
        <v>600</v>
      </c>
      <c r="D185" s="92">
        <v>0</v>
      </c>
      <c r="E185" s="92">
        <v>0</v>
      </c>
      <c r="F185" s="92">
        <f>SUM(F178:F184)</f>
        <v>1196</v>
      </c>
    </row>
    <row r="186" spans="1:6" ht="12.75">
      <c r="A186" s="106" t="s">
        <v>151</v>
      </c>
      <c r="B186" s="69">
        <v>3394</v>
      </c>
      <c r="C186" s="93">
        <v>600</v>
      </c>
      <c r="D186" s="93"/>
      <c r="E186" s="93"/>
      <c r="F186" s="93">
        <v>1474</v>
      </c>
    </row>
    <row r="187" spans="1:6" ht="12.75">
      <c r="A187" s="104" t="s">
        <v>152</v>
      </c>
      <c r="B187" s="103">
        <v>3186</v>
      </c>
      <c r="C187" s="110"/>
      <c r="D187" s="110"/>
      <c r="E187" s="110"/>
      <c r="F187" s="110">
        <v>592</v>
      </c>
    </row>
    <row r="188" spans="1:6" ht="13.5" thickBot="1">
      <c r="A188" s="105" t="s">
        <v>577</v>
      </c>
      <c r="B188" s="76">
        <f>SUM(B186:B187)</f>
        <v>6580</v>
      </c>
      <c r="C188" s="76">
        <f>C186+C187</f>
        <v>600</v>
      </c>
      <c r="D188" s="76">
        <v>0</v>
      </c>
      <c r="E188" s="76">
        <v>0</v>
      </c>
      <c r="F188" s="76">
        <f>SUM(F186:F187)</f>
        <v>2066</v>
      </c>
    </row>
    <row r="189" spans="1:6" ht="12.75">
      <c r="A189" s="106" t="s">
        <v>508</v>
      </c>
      <c r="B189" s="69">
        <v>1008</v>
      </c>
      <c r="C189" s="93"/>
      <c r="D189" s="93"/>
      <c r="E189" s="93"/>
      <c r="F189" s="93">
        <v>177</v>
      </c>
    </row>
    <row r="190" spans="1:6" ht="12.75">
      <c r="A190" s="100" t="s">
        <v>153</v>
      </c>
      <c r="B190" s="74">
        <v>1764</v>
      </c>
      <c r="C190" s="93"/>
      <c r="D190" s="93"/>
      <c r="E190" s="93"/>
      <c r="F190" s="91">
        <v>306</v>
      </c>
    </row>
    <row r="191" spans="1:6" ht="12.75">
      <c r="A191" s="100" t="s">
        <v>64</v>
      </c>
      <c r="B191" s="74">
        <v>612</v>
      </c>
      <c r="C191" s="93"/>
      <c r="D191" s="93"/>
      <c r="E191" s="93"/>
      <c r="F191" s="91">
        <v>0</v>
      </c>
    </row>
    <row r="192" spans="1:6" ht="12.75">
      <c r="A192" s="100" t="s">
        <v>509</v>
      </c>
      <c r="B192" s="74">
        <v>1037</v>
      </c>
      <c r="C192" s="93">
        <v>600</v>
      </c>
      <c r="D192" s="93"/>
      <c r="E192" s="93"/>
      <c r="F192" s="91">
        <v>166</v>
      </c>
    </row>
    <row r="193" spans="1:6" ht="12.75">
      <c r="A193" s="100" t="s">
        <v>154</v>
      </c>
      <c r="B193" s="74">
        <v>1023</v>
      </c>
      <c r="C193" s="93"/>
      <c r="D193" s="93"/>
      <c r="E193" s="93"/>
      <c r="F193" s="91">
        <v>0</v>
      </c>
    </row>
    <row r="194" spans="1:6" ht="12.75">
      <c r="A194" s="100" t="s">
        <v>63</v>
      </c>
      <c r="B194" s="74">
        <v>3010</v>
      </c>
      <c r="C194" s="93"/>
      <c r="D194" s="93"/>
      <c r="E194" s="93"/>
      <c r="F194" s="91">
        <v>238</v>
      </c>
    </row>
    <row r="195" spans="1:6" ht="12.75">
      <c r="A195" s="100" t="s">
        <v>510</v>
      </c>
      <c r="B195" s="74">
        <v>1927</v>
      </c>
      <c r="C195" s="93"/>
      <c r="D195" s="93"/>
      <c r="E195" s="93"/>
      <c r="F195" s="91">
        <v>381</v>
      </c>
    </row>
    <row r="196" spans="1:6" ht="12.75">
      <c r="A196" s="104" t="s">
        <v>511</v>
      </c>
      <c r="B196" s="103">
        <v>2150</v>
      </c>
      <c r="C196" s="93"/>
      <c r="D196" s="93"/>
      <c r="E196" s="93"/>
      <c r="F196" s="110">
        <v>167</v>
      </c>
    </row>
    <row r="197" spans="1:6" ht="12.75">
      <c r="A197" s="104" t="s">
        <v>155</v>
      </c>
      <c r="B197" s="103">
        <v>2550</v>
      </c>
      <c r="C197" s="93"/>
      <c r="D197" s="93"/>
      <c r="E197" s="93"/>
      <c r="F197" s="110">
        <v>1131</v>
      </c>
    </row>
    <row r="198" spans="1:6" ht="12.75">
      <c r="A198" s="104" t="s">
        <v>512</v>
      </c>
      <c r="B198" s="103">
        <v>2891</v>
      </c>
      <c r="C198" s="93"/>
      <c r="D198" s="93"/>
      <c r="E198" s="93"/>
      <c r="F198" s="110">
        <v>572</v>
      </c>
    </row>
    <row r="199" spans="1:6" ht="12.75">
      <c r="A199" s="104" t="s">
        <v>513</v>
      </c>
      <c r="B199" s="103">
        <v>1364</v>
      </c>
      <c r="C199" s="93"/>
      <c r="D199" s="93"/>
      <c r="E199" s="93"/>
      <c r="F199" s="110">
        <v>1118</v>
      </c>
    </row>
    <row r="200" spans="1:6" ht="12.75">
      <c r="A200" s="104" t="s">
        <v>156</v>
      </c>
      <c r="B200" s="103">
        <v>2001</v>
      </c>
      <c r="C200" s="93"/>
      <c r="D200" s="93"/>
      <c r="E200" s="93"/>
      <c r="F200" s="110">
        <v>15</v>
      </c>
    </row>
    <row r="201" spans="1:6" ht="13.5" thickBot="1">
      <c r="A201" s="111" t="s">
        <v>577</v>
      </c>
      <c r="B201" s="112">
        <f>SUM(B189:B200)</f>
        <v>21337</v>
      </c>
      <c r="C201" s="112">
        <f>SUM(C189:C200)</f>
        <v>600</v>
      </c>
      <c r="D201" s="112">
        <v>0</v>
      </c>
      <c r="E201" s="112">
        <v>0</v>
      </c>
      <c r="F201" s="112">
        <f>SUM(F189:F200)</f>
        <v>4271</v>
      </c>
    </row>
    <row r="202" spans="1:6" ht="12.75">
      <c r="A202" s="113" t="s">
        <v>157</v>
      </c>
      <c r="B202" s="79">
        <v>1355</v>
      </c>
      <c r="C202" s="79"/>
      <c r="D202" s="79"/>
      <c r="E202" s="79"/>
      <c r="F202" s="79">
        <v>24</v>
      </c>
    </row>
    <row r="203" spans="1:6" ht="13.5" thickBot="1">
      <c r="A203" s="114" t="s">
        <v>158</v>
      </c>
      <c r="B203" s="115">
        <f>SUM(B202)</f>
        <v>1355</v>
      </c>
      <c r="C203" s="115">
        <v>0</v>
      </c>
      <c r="D203" s="115">
        <v>0</v>
      </c>
      <c r="E203" s="115">
        <v>0</v>
      </c>
      <c r="F203" s="115">
        <f>SUM(F202)</f>
        <v>24</v>
      </c>
    </row>
    <row r="204" spans="3:6" ht="12.75">
      <c r="C204" s="107"/>
      <c r="E204" s="107"/>
      <c r="F204" s="27"/>
    </row>
    <row r="205" spans="3:6" ht="12.75">
      <c r="C205" s="107"/>
      <c r="E205" s="107"/>
      <c r="F205" s="27"/>
    </row>
    <row r="206" spans="3:6" ht="12.75">
      <c r="C206" s="107"/>
      <c r="E206" s="107"/>
      <c r="F206" s="27"/>
    </row>
    <row r="207" spans="1:6" ht="12.75">
      <c r="A207" s="82"/>
      <c r="B207" s="94"/>
      <c r="C207" s="94"/>
      <c r="D207" s="116"/>
      <c r="E207" s="116"/>
      <c r="F207" s="94"/>
    </row>
    <row r="208" ht="13.5" thickBot="1"/>
    <row r="209" spans="1:6" ht="12.75">
      <c r="A209" s="48"/>
      <c r="B209" s="95"/>
      <c r="C209" s="50" t="s">
        <v>86</v>
      </c>
      <c r="D209" s="96"/>
      <c r="E209" s="97" t="s">
        <v>87</v>
      </c>
      <c r="F209" s="95"/>
    </row>
    <row r="210" spans="1:6" ht="12.75">
      <c r="A210" s="86" t="s">
        <v>116</v>
      </c>
      <c r="B210" s="98" t="s">
        <v>117</v>
      </c>
      <c r="C210" s="98" t="s">
        <v>89</v>
      </c>
      <c r="D210" s="98" t="s">
        <v>90</v>
      </c>
      <c r="E210" s="99" t="s">
        <v>91</v>
      </c>
      <c r="F210" s="98" t="s">
        <v>92</v>
      </c>
    </row>
    <row r="211" spans="1:6" ht="12.75">
      <c r="A211" s="86" t="s">
        <v>373</v>
      </c>
      <c r="B211" s="98" t="s">
        <v>93</v>
      </c>
      <c r="C211" s="98" t="s">
        <v>94</v>
      </c>
      <c r="D211" s="98" t="s">
        <v>95</v>
      </c>
      <c r="E211" s="55" t="s">
        <v>96</v>
      </c>
      <c r="F211" s="98" t="s">
        <v>97</v>
      </c>
    </row>
    <row r="212" spans="1:6" ht="13.5" thickBot="1">
      <c r="A212" s="87"/>
      <c r="B212" s="52"/>
      <c r="C212" s="52" t="s">
        <v>98</v>
      </c>
      <c r="D212" s="52" t="s">
        <v>131</v>
      </c>
      <c r="E212" s="52"/>
      <c r="F212" s="52"/>
    </row>
    <row r="213" spans="1:6" ht="12.75">
      <c r="A213" s="100"/>
      <c r="B213" s="25"/>
      <c r="C213" s="24"/>
      <c r="D213" s="24"/>
      <c r="E213" s="24"/>
      <c r="F213" s="101"/>
    </row>
    <row r="214" spans="1:9" ht="12.75">
      <c r="A214" s="102" t="s">
        <v>159</v>
      </c>
      <c r="B214" s="90">
        <f>B216</f>
        <v>803100</v>
      </c>
      <c r="C214" s="90">
        <f>C216</f>
        <v>10000</v>
      </c>
      <c r="D214" s="90">
        <f>D216</f>
        <v>4000</v>
      </c>
      <c r="E214" s="90">
        <f>E216</f>
        <v>0</v>
      </c>
      <c r="F214" s="90">
        <f>F216</f>
        <v>43000</v>
      </c>
      <c r="G214" s="90">
        <f>SUM(G215)</f>
        <v>0</v>
      </c>
      <c r="H214" s="90">
        <f>SUM(H215)</f>
        <v>0</v>
      </c>
      <c r="I214" s="90">
        <f>SUM(I215)</f>
        <v>0</v>
      </c>
    </row>
    <row r="215" spans="1:6" ht="12.75">
      <c r="A215" s="100" t="s">
        <v>160</v>
      </c>
      <c r="B215" s="74">
        <v>803100</v>
      </c>
      <c r="C215" s="91">
        <v>10000</v>
      </c>
      <c r="D215" s="75">
        <v>4000</v>
      </c>
      <c r="E215" s="74">
        <v>0</v>
      </c>
      <c r="F215" s="75">
        <v>43000</v>
      </c>
    </row>
    <row r="216" spans="1:6" ht="13.5" thickBot="1">
      <c r="A216" s="117" t="s">
        <v>161</v>
      </c>
      <c r="B216" s="118">
        <f>SUM(B215)</f>
        <v>803100</v>
      </c>
      <c r="C216" s="118">
        <f>SUM(C215)</f>
        <v>10000</v>
      </c>
      <c r="D216" s="118">
        <f>SUM(D215)</f>
        <v>4000</v>
      </c>
      <c r="E216" s="118">
        <f>SUM(E215)</f>
        <v>0</v>
      </c>
      <c r="F216" s="118">
        <f>SUM(F215)</f>
        <v>43000</v>
      </c>
    </row>
    <row r="217" spans="1:6" ht="12.75">
      <c r="A217" s="27"/>
      <c r="F217" s="27"/>
    </row>
    <row r="218" spans="1:6" ht="13.5" thickBot="1">
      <c r="A218" s="27"/>
      <c r="F218" s="27"/>
    </row>
    <row r="219" spans="1:6" ht="12.75">
      <c r="A219" s="48"/>
      <c r="B219" s="95"/>
      <c r="C219" s="50" t="s">
        <v>86</v>
      </c>
      <c r="D219" s="96"/>
      <c r="E219" s="97" t="s">
        <v>87</v>
      </c>
      <c r="F219" s="95"/>
    </row>
    <row r="220" spans="1:6" ht="12.75">
      <c r="A220" s="86" t="s">
        <v>116</v>
      </c>
      <c r="B220" s="98" t="s">
        <v>117</v>
      </c>
      <c r="C220" s="98" t="s">
        <v>89</v>
      </c>
      <c r="D220" s="98" t="s">
        <v>90</v>
      </c>
      <c r="E220" s="99" t="s">
        <v>91</v>
      </c>
      <c r="F220" s="98" t="s">
        <v>92</v>
      </c>
    </row>
    <row r="221" spans="1:6" ht="12.75">
      <c r="A221" s="86" t="s">
        <v>373</v>
      </c>
      <c r="B221" s="98" t="s">
        <v>93</v>
      </c>
      <c r="C221" s="98" t="s">
        <v>94</v>
      </c>
      <c r="D221" s="98" t="s">
        <v>95</v>
      </c>
      <c r="E221" s="55" t="s">
        <v>96</v>
      </c>
      <c r="F221" s="98" t="s">
        <v>97</v>
      </c>
    </row>
    <row r="222" spans="1:6" ht="13.5" thickBot="1">
      <c r="A222" s="87"/>
      <c r="B222" s="52"/>
      <c r="C222" s="52" t="s">
        <v>98</v>
      </c>
      <c r="D222" s="52" t="s">
        <v>131</v>
      </c>
      <c r="E222" s="52"/>
      <c r="F222" s="52"/>
    </row>
    <row r="223" spans="1:6" ht="12.75">
      <c r="A223" s="100"/>
      <c r="B223" s="25"/>
      <c r="C223" s="24"/>
      <c r="D223" s="24"/>
      <c r="E223" s="24"/>
      <c r="F223" s="101"/>
    </row>
    <row r="224" spans="1:6" ht="12.75">
      <c r="A224" s="102" t="s">
        <v>162</v>
      </c>
      <c r="B224" s="90">
        <f>B226</f>
        <v>4650</v>
      </c>
      <c r="C224" s="90">
        <f>C226</f>
        <v>0</v>
      </c>
      <c r="D224" s="90">
        <f>D226</f>
        <v>0</v>
      </c>
      <c r="E224" s="90">
        <f>E226</f>
        <v>0</v>
      </c>
      <c r="F224" s="90">
        <f>F226</f>
        <v>0</v>
      </c>
    </row>
    <row r="225" spans="1:6" ht="12.75">
      <c r="A225" s="100" t="s">
        <v>163</v>
      </c>
      <c r="B225" s="74">
        <v>4650</v>
      </c>
      <c r="C225" s="91">
        <v>0</v>
      </c>
      <c r="D225" s="75">
        <v>0</v>
      </c>
      <c r="E225" s="74">
        <v>0</v>
      </c>
      <c r="F225" s="75">
        <v>0</v>
      </c>
    </row>
    <row r="226" spans="1:6" ht="13.5" thickBot="1">
      <c r="A226" s="117" t="s">
        <v>164</v>
      </c>
      <c r="B226" s="118">
        <f>SUM(B225)</f>
        <v>4650</v>
      </c>
      <c r="C226" s="118">
        <f>SUM(C225)</f>
        <v>0</v>
      </c>
      <c r="D226" s="118">
        <f>SUM(D225)</f>
        <v>0</v>
      </c>
      <c r="E226" s="118">
        <f>SUM(E225)</f>
        <v>0</v>
      </c>
      <c r="F226" s="118">
        <f>SUM(F225)</f>
        <v>0</v>
      </c>
    </row>
    <row r="227" spans="1:6" ht="12.75">
      <c r="A227" s="27"/>
      <c r="F227" s="27"/>
    </row>
    <row r="228" spans="1:6" ht="12.75">
      <c r="A228" s="27"/>
      <c r="F228" s="27"/>
    </row>
    <row r="231" ht="13.5" thickBot="1">
      <c r="A231" s="82" t="s">
        <v>165</v>
      </c>
    </row>
    <row r="232" spans="1:2" ht="12.75">
      <c r="A232" s="119" t="s">
        <v>133</v>
      </c>
      <c r="B232" s="120">
        <v>34600</v>
      </c>
    </row>
    <row r="233" spans="1:2" ht="12.75">
      <c r="A233" s="121" t="s">
        <v>134</v>
      </c>
      <c r="B233" s="122">
        <v>52800</v>
      </c>
    </row>
    <row r="234" spans="1:2" ht="12.75">
      <c r="A234" s="80" t="s">
        <v>135</v>
      </c>
      <c r="B234" s="122">
        <v>32500</v>
      </c>
    </row>
    <row r="235" spans="1:2" ht="12.75">
      <c r="A235" s="80" t="s">
        <v>136</v>
      </c>
      <c r="B235" s="122">
        <v>33900</v>
      </c>
    </row>
    <row r="236" spans="1:2" ht="13.5" thickBot="1">
      <c r="A236" s="123" t="s">
        <v>137</v>
      </c>
      <c r="B236" s="124">
        <v>35700</v>
      </c>
    </row>
    <row r="237" spans="1:2" ht="12.75">
      <c r="A237" s="125" t="s">
        <v>514</v>
      </c>
      <c r="B237" s="84"/>
    </row>
    <row r="238" ht="12.75">
      <c r="A238" s="82"/>
    </row>
    <row r="240" ht="12.75">
      <c r="A240" s="82" t="s">
        <v>515</v>
      </c>
    </row>
  </sheetData>
  <mergeCells count="3">
    <mergeCell ref="A2:F2"/>
    <mergeCell ref="A3:F3"/>
    <mergeCell ref="A128:J128"/>
  </mergeCells>
  <printOptions/>
  <pageMargins left="0.7874015748031497" right="0.7874015748031497" top="0.984251968503937" bottom="0.984251968503937" header="0.5118110236220472" footer="0.5118110236220472"/>
  <pageSetup firstPageNumber="13" useFirstPageNumber="1" horizontalDpi="600" verticalDpi="600" orientation="portrait" paperSize="9" scale="67" r:id="rId1"/>
  <headerFooter alignWithMargins="0">
    <oddFooter>&amp;C&amp;P</oddFooter>
  </headerFooter>
  <rowBreaks count="3" manualBreakCount="3">
    <brk id="66" max="255" man="1"/>
    <brk id="130" max="255" man="1"/>
    <brk id="20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workbookViewId="0" topLeftCell="A13">
      <selection activeCell="C29" sqref="C29"/>
    </sheetView>
  </sheetViews>
  <sheetFormatPr defaultColWidth="9.00390625" defaultRowHeight="12.75"/>
  <cols>
    <col min="2" max="2" width="26.625" style="0" customWidth="1"/>
    <col min="3" max="3" width="32.875" style="0" customWidth="1"/>
    <col min="4" max="4" width="37.75390625" style="0" customWidth="1"/>
    <col min="5" max="5" width="15.00390625" style="0" customWidth="1"/>
  </cols>
  <sheetData>
    <row r="1" ht="20.25">
      <c r="A1" s="14" t="s">
        <v>516</v>
      </c>
    </row>
    <row r="2" spans="1:3" ht="20.25">
      <c r="A2" s="14" t="s">
        <v>517</v>
      </c>
      <c r="C2" s="179"/>
    </row>
    <row r="3" ht="15.75" customHeight="1">
      <c r="A3" s="14"/>
    </row>
    <row r="4" spans="1:5" ht="25.5">
      <c r="A4" s="33" t="s">
        <v>262</v>
      </c>
      <c r="B4" s="33" t="s">
        <v>263</v>
      </c>
      <c r="C4" s="33" t="s">
        <v>264</v>
      </c>
      <c r="D4" s="33" t="s">
        <v>265</v>
      </c>
      <c r="E4" s="34" t="s">
        <v>266</v>
      </c>
    </row>
    <row r="5" spans="1:5" ht="38.25">
      <c r="A5" s="180" t="s">
        <v>312</v>
      </c>
      <c r="B5" s="181" t="s">
        <v>310</v>
      </c>
      <c r="C5" s="181" t="s">
        <v>316</v>
      </c>
      <c r="D5" s="181" t="s">
        <v>518</v>
      </c>
      <c r="E5" s="182">
        <v>1986</v>
      </c>
    </row>
    <row r="6" spans="1:5" ht="51">
      <c r="A6" s="180" t="s">
        <v>314</v>
      </c>
      <c r="B6" s="181" t="s">
        <v>313</v>
      </c>
      <c r="C6" s="181" t="s">
        <v>315</v>
      </c>
      <c r="D6" s="181" t="s">
        <v>519</v>
      </c>
      <c r="E6" s="182">
        <v>1986</v>
      </c>
    </row>
    <row r="7" spans="1:5" ht="38.25">
      <c r="A7" s="180" t="s">
        <v>319</v>
      </c>
      <c r="B7" s="183" t="s">
        <v>317</v>
      </c>
      <c r="C7" s="181" t="s">
        <v>318</v>
      </c>
      <c r="D7" s="181" t="s">
        <v>520</v>
      </c>
      <c r="E7" s="182">
        <v>2561</v>
      </c>
    </row>
    <row r="8" spans="1:5" ht="41.25" customHeight="1">
      <c r="A8" s="180" t="s">
        <v>321</v>
      </c>
      <c r="B8" s="181" t="s">
        <v>320</v>
      </c>
      <c r="C8" s="181" t="s">
        <v>322</v>
      </c>
      <c r="D8" s="181" t="s">
        <v>311</v>
      </c>
      <c r="E8" s="182">
        <v>1986</v>
      </c>
    </row>
    <row r="9" spans="1:5" ht="12.75">
      <c r="A9" s="180" t="s">
        <v>274</v>
      </c>
      <c r="B9" s="183" t="s">
        <v>275</v>
      </c>
      <c r="C9" s="181" t="s">
        <v>276</v>
      </c>
      <c r="D9" s="183" t="s">
        <v>521</v>
      </c>
      <c r="E9" s="182">
        <v>500</v>
      </c>
    </row>
    <row r="10" spans="1:5" ht="38.25">
      <c r="A10" s="180" t="s">
        <v>277</v>
      </c>
      <c r="B10" s="183" t="s">
        <v>278</v>
      </c>
      <c r="C10" s="181" t="s">
        <v>279</v>
      </c>
      <c r="D10" s="181" t="s">
        <v>522</v>
      </c>
      <c r="E10" s="182">
        <v>1000</v>
      </c>
    </row>
    <row r="11" spans="1:5" ht="38.25">
      <c r="A11" s="180" t="s">
        <v>269</v>
      </c>
      <c r="B11" s="183" t="s">
        <v>270</v>
      </c>
      <c r="C11" s="181" t="s">
        <v>271</v>
      </c>
      <c r="D11" s="181" t="s">
        <v>522</v>
      </c>
      <c r="E11" s="182">
        <v>1000</v>
      </c>
    </row>
    <row r="12" spans="1:5" ht="38.25">
      <c r="A12" s="180" t="s">
        <v>272</v>
      </c>
      <c r="B12" s="183" t="s">
        <v>273</v>
      </c>
      <c r="C12" s="181" t="s">
        <v>77</v>
      </c>
      <c r="D12" s="181" t="s">
        <v>522</v>
      </c>
      <c r="E12" s="182">
        <v>1000</v>
      </c>
    </row>
    <row r="13" spans="1:5" ht="25.5">
      <c r="A13" s="180" t="s">
        <v>280</v>
      </c>
      <c r="B13" s="183" t="s">
        <v>281</v>
      </c>
      <c r="C13" s="181" t="s">
        <v>282</v>
      </c>
      <c r="D13" s="183" t="s">
        <v>523</v>
      </c>
      <c r="E13" s="182">
        <v>700</v>
      </c>
    </row>
    <row r="14" spans="1:5" ht="31.5" customHeight="1">
      <c r="A14" s="183">
        <v>70885184</v>
      </c>
      <c r="B14" s="181" t="s">
        <v>283</v>
      </c>
      <c r="C14" s="183" t="s">
        <v>284</v>
      </c>
      <c r="D14" s="181" t="s">
        <v>524</v>
      </c>
      <c r="E14" s="182">
        <v>4400</v>
      </c>
    </row>
    <row r="15" spans="1:5" ht="25.5">
      <c r="A15" s="180" t="s">
        <v>267</v>
      </c>
      <c r="B15" s="183" t="s">
        <v>268</v>
      </c>
      <c r="C15" s="181" t="s">
        <v>323</v>
      </c>
      <c r="D15" s="181" t="s">
        <v>587</v>
      </c>
      <c r="E15" s="184">
        <v>227</v>
      </c>
    </row>
    <row r="16" spans="1:5" ht="25.5">
      <c r="A16" s="180" t="s">
        <v>324</v>
      </c>
      <c r="B16" s="183" t="s">
        <v>325</v>
      </c>
      <c r="C16" s="181" t="s">
        <v>326</v>
      </c>
      <c r="D16" s="181" t="s">
        <v>578</v>
      </c>
      <c r="E16" s="184">
        <v>157</v>
      </c>
    </row>
    <row r="17" spans="1:5" ht="25.5">
      <c r="A17" s="180" t="s">
        <v>581</v>
      </c>
      <c r="B17" s="183" t="s">
        <v>579</v>
      </c>
      <c r="C17" s="181" t="s">
        <v>580</v>
      </c>
      <c r="D17" s="181" t="s">
        <v>578</v>
      </c>
      <c r="E17" s="184">
        <v>297</v>
      </c>
    </row>
    <row r="18" spans="1:5" ht="25.5">
      <c r="A18" s="180" t="s">
        <v>442</v>
      </c>
      <c r="B18" s="181" t="s">
        <v>443</v>
      </c>
      <c r="C18" s="181" t="s">
        <v>444</v>
      </c>
      <c r="D18" s="181" t="s">
        <v>525</v>
      </c>
      <c r="E18" s="182">
        <v>22500</v>
      </c>
    </row>
    <row r="19" spans="1:5" ht="38.25">
      <c r="A19" s="180" t="s">
        <v>445</v>
      </c>
      <c r="B19" s="181" t="s">
        <v>446</v>
      </c>
      <c r="C19" s="181" t="s">
        <v>447</v>
      </c>
      <c r="D19" s="181" t="s">
        <v>526</v>
      </c>
      <c r="E19" s="182">
        <v>300</v>
      </c>
    </row>
    <row r="20" spans="1:6" ht="25.5">
      <c r="A20" s="425" t="s">
        <v>541</v>
      </c>
      <c r="B20" s="427" t="s">
        <v>542</v>
      </c>
      <c r="C20" s="286" t="s">
        <v>543</v>
      </c>
      <c r="D20" s="286" t="s">
        <v>544</v>
      </c>
      <c r="E20" s="429">
        <v>300</v>
      </c>
      <c r="F20" s="246"/>
    </row>
    <row r="21" spans="1:6" ht="12.75">
      <c r="A21" s="426"/>
      <c r="B21" s="428"/>
      <c r="C21" s="287" t="s">
        <v>586</v>
      </c>
      <c r="D21" s="287" t="s">
        <v>545</v>
      </c>
      <c r="E21" s="430"/>
      <c r="F21" s="246"/>
    </row>
    <row r="22" spans="1:6" ht="12.75">
      <c r="A22" s="425" t="s">
        <v>546</v>
      </c>
      <c r="B22" s="427" t="s">
        <v>547</v>
      </c>
      <c r="C22" s="286" t="s">
        <v>548</v>
      </c>
      <c r="D22" s="286" t="s">
        <v>549</v>
      </c>
      <c r="E22" s="429">
        <v>700</v>
      </c>
      <c r="F22" s="246"/>
    </row>
    <row r="23" spans="1:6" ht="25.5">
      <c r="A23" s="426"/>
      <c r="B23" s="428"/>
      <c r="C23" s="287" t="s">
        <v>550</v>
      </c>
      <c r="D23" s="287" t="s">
        <v>551</v>
      </c>
      <c r="E23" s="430"/>
      <c r="F23" s="246"/>
    </row>
    <row r="24" spans="1:6" ht="25.5">
      <c r="A24" s="425" t="s">
        <v>272</v>
      </c>
      <c r="B24" s="427" t="s">
        <v>552</v>
      </c>
      <c r="C24" s="286" t="s">
        <v>589</v>
      </c>
      <c r="D24" s="286" t="s">
        <v>553</v>
      </c>
      <c r="E24" s="429">
        <v>25</v>
      </c>
      <c r="F24" s="246"/>
    </row>
    <row r="25" spans="1:6" ht="25.5">
      <c r="A25" s="426"/>
      <c r="B25" s="428"/>
      <c r="C25" s="287" t="s">
        <v>554</v>
      </c>
      <c r="D25" s="287" t="s">
        <v>555</v>
      </c>
      <c r="E25" s="430"/>
      <c r="F25" s="246"/>
    </row>
    <row r="26" spans="1:6" ht="25.5">
      <c r="A26" s="425" t="s">
        <v>277</v>
      </c>
      <c r="B26" s="427" t="s">
        <v>278</v>
      </c>
      <c r="C26" s="286" t="s">
        <v>588</v>
      </c>
      <c r="D26" s="286" t="s">
        <v>556</v>
      </c>
      <c r="E26" s="429">
        <v>100</v>
      </c>
      <c r="F26" s="246"/>
    </row>
    <row r="27" spans="1:6" ht="25.5">
      <c r="A27" s="426"/>
      <c r="B27" s="428"/>
      <c r="C27" s="287" t="s">
        <v>557</v>
      </c>
      <c r="D27" s="287" t="s">
        <v>558</v>
      </c>
      <c r="E27" s="430"/>
      <c r="F27" s="246"/>
    </row>
    <row r="28" spans="1:6" ht="25.5">
      <c r="A28" s="425" t="s">
        <v>559</v>
      </c>
      <c r="B28" s="427" t="s">
        <v>560</v>
      </c>
      <c r="C28" s="286" t="s">
        <v>590</v>
      </c>
      <c r="D28" s="286" t="s">
        <v>561</v>
      </c>
      <c r="E28" s="429">
        <v>500</v>
      </c>
      <c r="F28" s="246"/>
    </row>
    <row r="29" spans="1:6" ht="12.75">
      <c r="A29" s="426"/>
      <c r="B29" s="428"/>
      <c r="C29" s="287" t="s">
        <v>562</v>
      </c>
      <c r="D29" s="287" t="s">
        <v>563</v>
      </c>
      <c r="E29" s="430"/>
      <c r="F29" s="246"/>
    </row>
    <row r="30" spans="1:5" ht="25.5">
      <c r="A30" s="425">
        <v>286753</v>
      </c>
      <c r="B30" s="427" t="s">
        <v>571</v>
      </c>
      <c r="C30" s="286" t="s">
        <v>572</v>
      </c>
      <c r="D30" s="286" t="s">
        <v>573</v>
      </c>
      <c r="E30" s="429">
        <v>200</v>
      </c>
    </row>
    <row r="31" spans="1:5" ht="25.5">
      <c r="A31" s="426"/>
      <c r="B31" s="428"/>
      <c r="C31" s="287" t="s">
        <v>574</v>
      </c>
      <c r="D31" s="287" t="s">
        <v>575</v>
      </c>
      <c r="E31" s="430"/>
    </row>
    <row r="32" spans="1:5" ht="12.75">
      <c r="A32" s="288"/>
      <c r="B32" s="289"/>
      <c r="C32" s="289"/>
      <c r="D32" s="289"/>
      <c r="E32" s="290"/>
    </row>
  </sheetData>
  <mergeCells count="18">
    <mergeCell ref="E20:E21"/>
    <mergeCell ref="E22:E23"/>
    <mergeCell ref="E24:E25"/>
    <mergeCell ref="E26:E27"/>
    <mergeCell ref="A24:A25"/>
    <mergeCell ref="A26:A27"/>
    <mergeCell ref="E30:E31"/>
    <mergeCell ref="E28:E29"/>
    <mergeCell ref="A28:A29"/>
    <mergeCell ref="A30:A31"/>
    <mergeCell ref="B20:B21"/>
    <mergeCell ref="B22:B23"/>
    <mergeCell ref="B24:B25"/>
    <mergeCell ref="B26:B27"/>
    <mergeCell ref="B28:B29"/>
    <mergeCell ref="B30:B31"/>
    <mergeCell ref="A20:A21"/>
    <mergeCell ref="A22:A23"/>
  </mergeCells>
  <printOptions/>
  <pageMargins left="0.7874015748031497" right="0.7874015748031497" top="0.984251968503937" bottom="0.984251968503937" header="0.5118110236220472" footer="0.5118110236220472"/>
  <pageSetup firstPageNumber="17" useFirstPageNumber="1" fitToHeight="0" fitToWidth="1" horizontalDpi="600" verticalDpi="600" orientation="landscape" paperSize="9" r:id="rId1"/>
  <headerFooter alignWithMargins="0">
    <oddFooter>&amp;C&amp;P</oddFooter>
  </headerFooter>
  <rowBreaks count="1" manualBreakCount="1">
    <brk id="1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vonka</dc:creator>
  <cp:keywords/>
  <dc:description/>
  <cp:lastModifiedBy>jakoubkova</cp:lastModifiedBy>
  <cp:lastPrinted>2008-12-04T12:50:57Z</cp:lastPrinted>
  <dcterms:created xsi:type="dcterms:W3CDTF">2007-08-27T07:48:26Z</dcterms:created>
  <dcterms:modified xsi:type="dcterms:W3CDTF">2008-12-10T08:44:36Z</dcterms:modified>
  <cp:category/>
  <cp:version/>
  <cp:contentType/>
  <cp:contentStatus/>
</cp:coreProperties>
</file>