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definedNames>
    <definedName name="_xlnm.Print_Area" localSheetId="10">'Čerpání EU '!$A$1:$N$73</definedName>
    <definedName name="_xlnm.Print_Area" localSheetId="4">'čerpání KÚ'!$A$1:$F$90</definedName>
    <definedName name="_xlnm.Print_Area" localSheetId="5">'čerpání zastupitelstva'!$A$1:$F$87</definedName>
    <definedName name="_xlnm.Print_Area" localSheetId="9">'Fond strateg.rez.'!$A$1:$G$126</definedName>
    <definedName name="_xlnm.Print_Area" localSheetId="8">'FOND VYS GP'!$A$1:$H$144</definedName>
    <definedName name="_xlnm.Print_Area" localSheetId="7">'FOND VYSOČINY'!$A$1:$E$30</definedName>
    <definedName name="_xlnm.Print_Area" localSheetId="1">'PLNĚNÍ PŘÍJMŮ'!$A$1:$E$99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'UŽITÍ'!$A$1:$E$111</definedName>
    <definedName name="_xlnm.Print_Area" localSheetId="3">'VÝDAJE - kapitoly'!$A$1:$G$609</definedName>
  </definedNames>
  <calcPr fullCalcOnLoad="1"/>
</workbook>
</file>

<file path=xl/sharedStrings.xml><?xml version="1.0" encoding="utf-8"?>
<sst xmlns="http://schemas.openxmlformats.org/spreadsheetml/2006/main" count="2197" uniqueCount="1121">
  <si>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</si>
  <si>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</si>
  <si>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</si>
  <si>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</si>
  <si>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</si>
  <si>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</si>
  <si>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</si>
  <si>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</si>
  <si>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</si>
  <si>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</si>
  <si>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</si>
  <si>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</si>
  <si>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</si>
  <si>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</si>
  <si>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</si>
  <si>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</si>
  <si>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</si>
  <si>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Nákup služeb (stravenky, bazén)</t>
  </si>
  <si>
    <t>Upravený rozpočet</t>
  </si>
  <si>
    <t>% z upr.rozpočtu</t>
  </si>
  <si>
    <t>Rozpočet</t>
  </si>
  <si>
    <t>Příjmy z prodeje pozemků</t>
  </si>
  <si>
    <t xml:space="preserve">Prostředky z příkazních smluv u zdravotnických zařízení </t>
  </si>
  <si>
    <t>Zachování a obnova kulturních památek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</si>
  <si>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</si>
  <si>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</si>
  <si>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</si>
  <si>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</si>
  <si>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</si>
  <si>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</si>
  <si>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</si>
  <si>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</si>
  <si>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</si>
  <si>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</si>
  <si>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</si>
  <si>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</si>
  <si>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</si>
  <si>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</si>
  <si>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</si>
  <si>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</si>
  <si>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</si>
  <si>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</si>
  <si>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</si>
  <si>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</si>
  <si>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</si>
  <si>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</si>
  <si>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</si>
  <si>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</si>
  <si>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Ostatní činnosti k ochraně ovzduší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</si>
  <si>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</si>
  <si>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</si>
  <si>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</si>
  <si>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</si>
  <si>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</si>
  <si>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</si>
  <si>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</si>
  <si>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</si>
  <si>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</si>
  <si>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</si>
  <si>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</si>
  <si>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</si>
  <si>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</si>
  <si>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</si>
  <si>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</si>
  <si>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</si>
  <si>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</si>
  <si>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</si>
  <si>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</si>
  <si>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</si>
  <si>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</si>
  <si>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</si>
  <si>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</si>
  <si>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</si>
  <si>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</si>
  <si>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</si>
  <si>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</si>
  <si>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</si>
  <si>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</si>
  <si>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</si>
  <si>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</si>
  <si>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</si>
  <si>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</si>
  <si>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</si>
  <si>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</si>
  <si>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</si>
  <si>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</si>
  <si>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</si>
  <si>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</si>
  <si>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</si>
  <si>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</si>
  <si>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</si>
  <si>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</si>
  <si>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</si>
  <si>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</si>
  <si>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</si>
  <si>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</si>
  <si>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</si>
  <si>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</si>
  <si>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</si>
  <si>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</si>
  <si>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</si>
  <si>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</si>
  <si>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</si>
  <si>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</si>
  <si>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</si>
  <si>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</si>
  <si>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</si>
  <si>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</si>
  <si>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</si>
  <si>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</si>
  <si>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</si>
  <si>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</si>
  <si>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</si>
  <si>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</si>
  <si>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</si>
  <si>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</si>
  <si>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</si>
  <si>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</si>
  <si>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</si>
  <si>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</si>
  <si>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</si>
  <si>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</si>
  <si>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</si>
  <si>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</si>
  <si>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</si>
  <si>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</si>
  <si>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</si>
  <si>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</si>
  <si>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</si>
  <si>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</si>
  <si>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</si>
  <si>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</si>
  <si>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</si>
  <si>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</si>
  <si>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</si>
  <si>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</si>
  <si>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</si>
  <si>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</si>
  <si>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</si>
  <si>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</si>
  <si>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</si>
  <si>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</si>
  <si>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</si>
  <si>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</si>
  <si>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</si>
  <si>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</si>
  <si>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</si>
  <si>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</si>
  <si>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</si>
  <si>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</si>
  <si>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</si>
  <si>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</si>
  <si>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</si>
  <si>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</si>
  <si>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</si>
  <si>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</si>
  <si>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</si>
  <si>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</si>
  <si>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</si>
  <si>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</si>
  <si>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</si>
  <si>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</si>
  <si>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</si>
  <si>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</si>
  <si>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</si>
  <si>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</si>
  <si>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</si>
  <si>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</si>
  <si>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</si>
  <si>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</si>
  <si>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</si>
  <si>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</si>
  <si>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</si>
  <si>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</si>
  <si>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</si>
  <si>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</si>
  <si>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</si>
  <si>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</si>
  <si>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</si>
  <si>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</si>
  <si>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</si>
  <si>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</si>
  <si>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</si>
  <si>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</si>
  <si>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</si>
  <si>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</si>
  <si>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</si>
  <si>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</si>
  <si>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</si>
  <si>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</si>
  <si>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</si>
  <si>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</si>
  <si>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</si>
  <si>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</si>
  <si>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</si>
  <si>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</si>
  <si>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</si>
  <si>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</si>
  <si>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</si>
  <si>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</si>
  <si>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</si>
  <si>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</si>
  <si>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</si>
  <si>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</si>
  <si>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</si>
  <si>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</si>
  <si>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</si>
  <si>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</si>
  <si>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</si>
  <si>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</si>
  <si>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</si>
  <si>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</si>
  <si>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II., nerozd.</t>
  </si>
  <si>
    <t>Klenotnice Vysočiny 2008, nerozd.</t>
  </si>
  <si>
    <t>Bioodpady 2008, nerozděleno</t>
  </si>
  <si>
    <t>Prevence kriminality 2008, nerozd.</t>
  </si>
  <si>
    <t>Rozvoj vesnice 2008, nerozděleno</t>
  </si>
  <si>
    <t>Edice Vysočiny VI., nerozděleno</t>
  </si>
  <si>
    <t>Vysočina bez bariér 2008, nerozd.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</si>
  <si>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</si>
  <si>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</si>
  <si>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</si>
  <si>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</si>
  <si>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</si>
  <si>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</si>
  <si>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</si>
  <si>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</si>
  <si>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</si>
  <si>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Příjem z KI</t>
  </si>
  <si>
    <t>ÚROKY</t>
  </si>
  <si>
    <t>CELKEM PŘÍJMY</t>
  </si>
  <si>
    <t>-108 158 421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</si>
  <si>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</si>
  <si>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</si>
  <si>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</si>
  <si>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</si>
  <si>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</si>
  <si>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</si>
  <si>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</si>
  <si>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</si>
  <si>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</si>
  <si>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</si>
  <si>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</si>
  <si>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</si>
  <si>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</si>
  <si>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</si>
  <si>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</si>
  <si>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</si>
  <si>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</si>
  <si>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</si>
  <si>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</si>
  <si>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</si>
  <si>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</si>
  <si>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</si>
  <si>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</si>
  <si>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</si>
  <si>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</si>
  <si>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</si>
  <si>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</si>
  <si>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</si>
  <si>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</si>
  <si>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</si>
  <si>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</si>
  <si>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</si>
  <si>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</si>
  <si>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</si>
  <si>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</si>
  <si>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půjčky budou vráceny</t>
  </si>
  <si>
    <t>Technická pomoc v rámci OP Vzdělávání pro konkurenceschopnost, oblast podpory 5.3 Zvýšení absorpční kapacity subjektů implementujících program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</si>
  <si>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</si>
  <si>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</si>
  <si>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</si>
  <si>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</si>
  <si>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</si>
  <si>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</si>
  <si>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</si>
  <si>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</si>
  <si>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</si>
  <si>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</si>
  <si>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</si>
  <si>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</si>
  <si>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</si>
  <si>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</si>
  <si>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</si>
  <si>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</si>
  <si>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</si>
  <si>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</si>
  <si>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</si>
  <si>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</si>
  <si>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</si>
  <si>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</si>
  <si>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</si>
  <si>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</si>
  <si>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</si>
  <si>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</si>
  <si>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</si>
  <si>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</si>
  <si>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</si>
  <si>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</si>
  <si>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</si>
  <si>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</si>
  <si>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</si>
  <si>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</si>
  <si>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</si>
  <si>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</si>
  <si>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</si>
  <si>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</si>
  <si>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</si>
  <si>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</si>
  <si>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</si>
  <si>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</si>
  <si>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</si>
  <si>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</si>
  <si>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</si>
  <si>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</si>
  <si>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</si>
  <si>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</si>
  <si>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</si>
  <si>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</si>
  <si>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</si>
  <si>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</si>
  <si>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</si>
  <si>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</si>
  <si>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</si>
  <si>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</si>
  <si>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</si>
  <si>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</si>
  <si>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</si>
  <si>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</si>
  <si>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</si>
  <si>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</si>
  <si>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</si>
  <si>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</si>
  <si>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</si>
  <si>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</si>
  <si>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</si>
  <si>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</si>
  <si>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</si>
  <si>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</si>
  <si>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</si>
  <si>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</si>
  <si>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</si>
  <si>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</si>
  <si>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</si>
  <si>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</si>
  <si>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</si>
  <si>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</si>
  <si>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</si>
  <si>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</si>
  <si>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>Ostatní přijaté vratky transferů (pol.2229)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</si>
  <si>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</si>
  <si>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</si>
  <si>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</si>
  <si>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</si>
  <si>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</si>
  <si>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</si>
  <si>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</si>
  <si>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</si>
  <si>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</si>
  <si>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</si>
  <si>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</si>
  <si>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</si>
  <si>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</si>
  <si>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</si>
  <si>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</si>
  <si>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</si>
  <si>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</si>
  <si>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</si>
  <si>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</si>
  <si>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</si>
  <si>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</si>
  <si>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</si>
  <si>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</si>
  <si>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</si>
  <si>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</si>
  <si>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</si>
  <si>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</si>
  <si>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</si>
  <si>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</si>
  <si>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</si>
  <si>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</si>
  <si>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</si>
  <si>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</si>
  <si>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</si>
  <si>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</si>
  <si>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</si>
  <si>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</si>
  <si>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</si>
  <si>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</si>
  <si>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</si>
  <si>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</si>
  <si>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</si>
  <si>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</si>
  <si>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</si>
  <si>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</si>
  <si>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</si>
  <si>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</si>
  <si>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</si>
  <si>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</si>
  <si>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</si>
  <si>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</si>
  <si>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</si>
  <si>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</si>
  <si>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</si>
  <si>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</si>
  <si>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</si>
  <si>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</si>
  <si>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</si>
  <si>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</si>
  <si>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</si>
  <si>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</si>
  <si>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</si>
  <si>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</si>
  <si>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</si>
  <si>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</si>
  <si>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</si>
  <si>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</si>
  <si>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</si>
  <si>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</si>
  <si>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</si>
  <si>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</si>
  <si>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</si>
  <si>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</si>
  <si>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</si>
  <si>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</si>
  <si>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</si>
  <si>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</si>
  <si>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</si>
  <si>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</si>
  <si>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</si>
  <si>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</si>
  <si>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</si>
  <si>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</si>
  <si>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</si>
  <si>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</si>
  <si>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</si>
  <si>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</si>
  <si>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</si>
  <si>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</si>
  <si>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</si>
  <si>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</si>
  <si>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</si>
  <si>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</si>
  <si>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RK-27-2008-35, př. 1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</si>
  <si>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</si>
  <si>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</si>
  <si>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</si>
  <si>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</si>
  <si>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</si>
  <si>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</si>
  <si>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>Půjčky na projekty EU (2., 3. a 4. výzva)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</si>
  <si>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</si>
  <si>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</si>
  <si>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</si>
  <si>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</si>
  <si>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</si>
  <si>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</si>
  <si>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</si>
  <si>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</si>
  <si>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</si>
  <si>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</si>
  <si>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</si>
  <si>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</si>
  <si>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</si>
  <si>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</si>
  <si>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</si>
  <si>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</si>
  <si>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Dar - olympionici</t>
  </si>
  <si>
    <t>Vysočina Education - rezerva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</si>
  <si>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</si>
  <si>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</si>
  <si>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</si>
  <si>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</si>
  <si>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</si>
  <si>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</si>
  <si>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</si>
  <si>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</si>
  <si>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</si>
  <si>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</si>
  <si>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</si>
  <si>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</si>
  <si>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</si>
  <si>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</si>
  <si>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</si>
  <si>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</si>
  <si>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</si>
  <si>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</si>
  <si>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</si>
  <si>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</si>
  <si>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</si>
  <si>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</si>
  <si>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</si>
  <si>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</si>
  <si>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</si>
  <si>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</si>
  <si>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</si>
  <si>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</si>
  <si>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</si>
  <si>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</si>
  <si>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Část 8 b) připravila : R. Tesařová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</si>
  <si>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</si>
  <si>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</si>
  <si>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</si>
  <si>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</si>
  <si>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</si>
  <si>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</si>
  <si>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</si>
  <si>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</si>
  <si>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</si>
  <si>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</si>
  <si>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</si>
  <si>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</si>
  <si>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</si>
  <si>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</si>
  <si>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</si>
  <si>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</si>
  <si>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</si>
  <si>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</si>
  <si>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</si>
  <si>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</si>
  <si>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</si>
  <si>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</si>
  <si>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</si>
  <si>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</si>
  <si>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</si>
  <si>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</si>
  <si>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</si>
  <si>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1-7 2008</t>
  </si>
  <si>
    <t>Skutečné výdaje za trvání projektu 2005 - 2007</t>
  </si>
  <si>
    <t>skutečné výdaje                1-7 2008</t>
  </si>
  <si>
    <t>Přijatá půjčka ze SFDI 2006 - 2007 skutečnost</t>
  </si>
  <si>
    <t>Vrácení půjčky do SFDI</t>
  </si>
  <si>
    <t>Přijatá půjčka ze SFDI                     1-7 2008              (dle smlouvy)</t>
  </si>
  <si>
    <t>Čerpání půjčky   1-7 2008</t>
  </si>
  <si>
    <t>Přijaté dotace 2006 - 2007</t>
  </si>
  <si>
    <t>Přijaté dotace             1-7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</si>
  <si>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</si>
  <si>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</si>
  <si>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</si>
  <si>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</si>
  <si>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</si>
  <si>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Část 10 připravila : H. Sošková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</si>
  <si>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</si>
  <si>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</si>
  <si>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</si>
  <si>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</si>
  <si>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</si>
  <si>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</si>
  <si>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</si>
  <si>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</si>
  <si>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</si>
  <si>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</si>
  <si>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</si>
  <si>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</si>
  <si>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</si>
  <si>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</si>
  <si>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</si>
  <si>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</si>
  <si>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</si>
  <si>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</si>
  <si>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</si>
  <si>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</si>
  <si>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</si>
  <si>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</si>
  <si>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</si>
  <si>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</si>
  <si>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</si>
  <si>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</si>
  <si>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</si>
  <si>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</si>
  <si>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</si>
  <si>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</si>
  <si>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</si>
  <si>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</si>
  <si>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</si>
  <si>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</si>
  <si>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</si>
  <si>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</si>
  <si>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</si>
  <si>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</si>
  <si>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</si>
  <si>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</si>
  <si>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</si>
  <si>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</si>
  <si>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</si>
  <si>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</si>
  <si>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</si>
  <si>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</si>
  <si>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</si>
  <si>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</si>
  <si>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</si>
  <si>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</si>
  <si>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</si>
  <si>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</si>
  <si>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</si>
  <si>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</si>
  <si>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</si>
  <si>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</si>
  <si>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</si>
  <si>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</si>
  <si>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</si>
  <si>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</si>
  <si>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</si>
  <si>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</si>
  <si>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</si>
  <si>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</si>
  <si>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</si>
  <si>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</si>
  <si>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</si>
  <si>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</si>
  <si>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</si>
  <si>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</si>
  <si>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</si>
  <si>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</si>
  <si>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 xml:space="preserve">   </t>
  </si>
  <si>
    <t>Neinvestiční transfery neziskovým organizacím</t>
  </si>
  <si>
    <t>Ostatní záležtosti lesního hosp.-režijní  výdaje</t>
  </si>
  <si>
    <t>Střední škola Kamenice nad Lipou - nákup traktoru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</si>
  <si>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</si>
  <si>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</si>
  <si>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</si>
  <si>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</si>
  <si>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</si>
  <si>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</si>
  <si>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</si>
  <si>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</si>
  <si>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</si>
  <si>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</si>
  <si>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</si>
  <si>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</si>
  <si>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</si>
  <si>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</si>
  <si>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</si>
  <si>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</si>
  <si>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</si>
  <si>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</si>
  <si>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</si>
  <si>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</si>
  <si>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</si>
  <si>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</si>
  <si>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</si>
  <si>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</si>
  <si>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</si>
  <si>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</si>
  <si>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</si>
  <si>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 xml:space="preserve">KAPITÁLOVÉ VÝDAJE </t>
  </si>
  <si>
    <t>HOSPODAŘENÍ BEZ TRANSFERŮ NA PŘÍMÉ NÁKLADY VE ŠKOLSTVÍ (tis.Kč)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</si>
  <si>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</si>
  <si>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</si>
  <si>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</si>
  <si>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</si>
  <si>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</si>
  <si>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</si>
  <si>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</si>
  <si>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</si>
  <si>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</si>
  <si>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</si>
  <si>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</si>
  <si>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</si>
  <si>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</si>
  <si>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</si>
  <si>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</si>
  <si>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</si>
  <si>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</si>
  <si>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</si>
  <si>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</si>
  <si>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</si>
  <si>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</si>
  <si>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</si>
  <si>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</si>
  <si>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</si>
  <si>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</si>
  <si>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</si>
  <si>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</si>
  <si>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</si>
  <si>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</si>
  <si>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</si>
  <si>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</si>
  <si>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</si>
  <si>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</si>
  <si>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</si>
  <si>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</si>
  <si>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</si>
  <si>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</si>
  <si>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</si>
  <si>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</si>
  <si>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Přijaté neinvestiční dary (pol.2321)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</si>
  <si>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</si>
  <si>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</si>
  <si>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</si>
  <si>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</si>
  <si>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</si>
  <si>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</si>
  <si>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</si>
  <si>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</si>
  <si>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</si>
  <si>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</si>
  <si>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</si>
  <si>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</si>
  <si>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</si>
  <si>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</si>
  <si>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</si>
  <si>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</si>
  <si>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</si>
  <si>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</si>
  <si>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</si>
  <si>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</si>
  <si>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</si>
  <si>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</si>
  <si>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</si>
  <si>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</si>
  <si>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</si>
  <si>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</si>
  <si>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</si>
  <si>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</si>
  <si>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</si>
  <si>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</si>
  <si>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</si>
  <si>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</si>
  <si>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</si>
  <si>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</si>
  <si>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</si>
  <si>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</si>
  <si>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</si>
  <si>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</si>
  <si>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</si>
  <si>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</si>
  <si>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</si>
  <si>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</si>
  <si>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</si>
  <si>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</si>
  <si>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</si>
  <si>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</si>
  <si>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</si>
  <si>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</si>
  <si>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</si>
  <si>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</si>
  <si>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</si>
  <si>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</si>
  <si>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</si>
  <si>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</si>
  <si>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</si>
  <si>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</si>
  <si>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</si>
  <si>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</si>
  <si>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Převod 1. a  2. části finančních prostředků z rozpočtu kraje dle SR usnesení č. 0499/07/2007/ZK.</t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</si>
  <si>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</si>
  <si>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</si>
  <si>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</si>
  <si>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</si>
  <si>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Vědeckotechnologický park II</t>
  </si>
  <si>
    <t>Zámek Třebíč - modernizace zámku a zpřístupnění nových expozic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</si>
  <si>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</si>
  <si>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</si>
  <si>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</si>
  <si>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</si>
  <si>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</si>
  <si>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</si>
  <si>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1-7/2008</t>
  </si>
  <si>
    <t>Zbývá převést z FSR</t>
  </si>
  <si>
    <t>Skutečné výdaje za trvání projektu            2005 - 2007</t>
  </si>
  <si>
    <t xml:space="preserve">Skutečné výdaje 1-7 2008 </t>
  </si>
  <si>
    <t>Skutečné příjmy za trvání projektu 2005 - 2007</t>
  </si>
  <si>
    <t xml:space="preserve">Příjmy 1-7 2008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</si>
  <si>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</si>
  <si>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</si>
  <si>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</si>
  <si>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</si>
  <si>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</si>
  <si>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</si>
  <si>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</si>
  <si>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</si>
  <si>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</si>
  <si>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</si>
  <si>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</si>
  <si>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</si>
  <si>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</si>
  <si>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</si>
  <si>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</si>
  <si>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</si>
  <si>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</si>
  <si>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</si>
  <si>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</si>
  <si>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</si>
  <si>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</si>
  <si>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</si>
  <si>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</si>
  <si>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</si>
  <si>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</si>
  <si>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</si>
  <si>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</si>
  <si>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</si>
  <si>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</si>
  <si>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</si>
  <si>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</si>
  <si>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</si>
  <si>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</t>
  </si>
  <si>
    <t>236 91</t>
  </si>
  <si>
    <t>Administrace GS 3.2 SROP</t>
  </si>
  <si>
    <t>Legese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</si>
  <si>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</si>
  <si>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</si>
  <si>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</si>
  <si>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</si>
  <si>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</si>
  <si>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</si>
  <si>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</si>
  <si>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</si>
  <si>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</si>
  <si>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</si>
  <si>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 xml:space="preserve">Celkový rozpočet kraje Vysočina </t>
  </si>
  <si>
    <t>Celkový rozpočet kraje Vysočina skutečnost</t>
  </si>
  <si>
    <t>Převod z FSR    1-7 2008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</si>
  <si>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</si>
  <si>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</si>
  <si>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</si>
  <si>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</si>
  <si>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</si>
  <si>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III/3525 od I/38 do Stříteže - rekonstrukce (ukončení financování projektu z operačních programů)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</si>
  <si>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</si>
  <si>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</si>
  <si>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</si>
  <si>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</si>
  <si>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</si>
  <si>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</si>
  <si>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</si>
  <si>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</si>
  <si>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</si>
  <si>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</si>
  <si>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</si>
  <si>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Převod do FSR, splátka jistiny úvěru EIB, převod na zvláštní účet</t>
  </si>
  <si>
    <t xml:space="preserve">Převod z FSR, dotace, zapojení zůstatku zvláštního účtu vod, zapojení části přebytku roku 2007, poskytnutí půjček </t>
  </si>
  <si>
    <t>Financování - převod z rozpočtu kraje na zvláštní účet</t>
  </si>
  <si>
    <t>Poskytované zálohy vlastní pokladně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</si>
  <si>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</si>
  <si>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</si>
  <si>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</si>
  <si>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</si>
  <si>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</si>
  <si>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</si>
  <si>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</si>
  <si>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</si>
  <si>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</si>
  <si>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</si>
  <si>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</si>
  <si>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</si>
  <si>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</si>
  <si>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</si>
  <si>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</si>
  <si>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</si>
  <si>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Příprava projektových záměrů pro směry soustředěné podpory v rámci OP VK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</si>
  <si>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</si>
  <si>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</si>
  <si>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</si>
  <si>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</si>
  <si>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</si>
  <si>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</si>
  <si>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</si>
  <si>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</si>
  <si>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</si>
  <si>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</si>
  <si>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</si>
  <si>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</si>
  <si>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</si>
  <si>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</si>
  <si>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</si>
  <si>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</si>
  <si>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</si>
  <si>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</si>
  <si>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</si>
  <si>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</si>
  <si>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</si>
  <si>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</si>
  <si>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</si>
  <si>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</si>
  <si>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</si>
  <si>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</si>
  <si>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</si>
  <si>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</si>
  <si>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</si>
  <si>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</si>
  <si>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</si>
  <si>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</si>
  <si>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</si>
  <si>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počet stran : 35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</si>
  <si>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</si>
  <si>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</si>
  <si>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</si>
  <si>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</si>
  <si>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</si>
  <si>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</si>
  <si>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</si>
  <si>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</si>
  <si>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</si>
  <si>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</si>
  <si>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</si>
  <si>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</si>
  <si>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</si>
  <si>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</si>
  <si>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</si>
  <si>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</si>
  <si>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</si>
  <si>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</si>
  <si>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</si>
  <si>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</si>
  <si>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</si>
  <si>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</si>
  <si>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</si>
  <si>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</si>
  <si>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</si>
  <si>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</si>
  <si>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</si>
  <si>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</si>
  <si>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</si>
  <si>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</si>
  <si>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</si>
  <si>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</si>
  <si>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</si>
  <si>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</si>
  <si>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</si>
  <si>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236 79</t>
  </si>
  <si>
    <t>236 82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</si>
  <si>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</si>
  <si>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</si>
  <si>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</si>
  <si>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</si>
  <si>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</si>
  <si>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</si>
  <si>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</si>
  <si>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</si>
  <si>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</si>
  <si>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</si>
  <si>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</si>
  <si>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</si>
  <si>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</si>
  <si>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</si>
  <si>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</si>
  <si>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</si>
  <si>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</si>
  <si>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</si>
  <si>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</si>
  <si>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</si>
  <si>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</si>
  <si>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</si>
  <si>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</si>
  <si>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</si>
  <si>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</si>
  <si>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</si>
  <si>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</si>
  <si>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</si>
  <si>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</si>
  <si>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</si>
  <si>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</si>
  <si>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</si>
  <si>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</si>
  <si>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</si>
  <si>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</si>
  <si>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</si>
  <si>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</si>
  <si>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</si>
  <si>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</si>
  <si>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Příjmy z prodeje krátk. a drobného dlouhodob. majetku (pol.2310)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</si>
  <si>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</si>
  <si>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</si>
  <si>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</si>
  <si>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</si>
  <si>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</si>
  <si>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</si>
  <si>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Účelové inv. dotace ÚSC na učební pomůcky</t>
  </si>
  <si>
    <t>ROK 2008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</si>
  <si>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</si>
  <si>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</si>
  <si>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</si>
  <si>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</si>
  <si>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</si>
  <si>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</si>
  <si>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</si>
  <si>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</si>
  <si>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</si>
  <si>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</si>
  <si>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</si>
  <si>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</si>
  <si>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</si>
  <si>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Ostatní výdaje - příspěvek HZS kraje Vysočina a dotace obcím 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</si>
  <si>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</si>
  <si>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</si>
  <si>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</si>
  <si>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</si>
  <si>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</si>
  <si>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Dotace Obci Puklice na opravu silnice III/4051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</si>
  <si>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</si>
  <si>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</si>
  <si>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</si>
  <si>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</si>
  <si>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</si>
  <si>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</si>
  <si>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</si>
  <si>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</si>
  <si>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</si>
  <si>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</si>
  <si>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</si>
  <si>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</si>
  <si>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</si>
  <si>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</si>
  <si>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</si>
  <si>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</si>
  <si>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</si>
  <si>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</si>
  <si>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</si>
  <si>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</si>
  <si>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</si>
  <si>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</si>
  <si>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</si>
  <si>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</si>
  <si>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</si>
  <si>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</si>
  <si>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</si>
  <si>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</si>
  <si>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t>Dotace na podporu společenských a kulturních aktivit obcí kraje Vysočina</t>
  </si>
  <si>
    <t>Dotace na opravu pomníků, památníku a pamětních desek</t>
  </si>
  <si>
    <t>Zkvalitnění systému informování turistů v kraji Vysočina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</si>
  <si>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</si>
  <si>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</si>
  <si>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</si>
  <si>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</si>
  <si>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</si>
  <si>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</si>
  <si>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</si>
  <si>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PLNĚNÍ PŘÍJMŮ A VÝDAJŮ ROZPOČTU KRAJE VYSOČINA V OBDOBÍ 1 - 7/2008</t>
  </si>
  <si>
    <t>1) REKAPITULACE HOSPODAŘENÍ  KRAJE DLE ROZPOČTU V OBDOBÍ 1 - 7/2008</t>
  </si>
  <si>
    <t>2)  PLNĚNÍ PŘÍJMŮ ROZPOČTU KRAJE V OBDOBÍ 1 - 7/2008</t>
  </si>
  <si>
    <r>
      <t xml:space="preserve">3)  VÝVOJ DAŇOVÝCH PŘÍJMŮ KRAJE V OBDOBÍ  1. 1. - 31. 7. 2008 </t>
    </r>
    <r>
      <rPr>
        <b/>
        <sz val="12"/>
        <rFont val="Arial CE"/>
        <family val="2"/>
      </rPr>
      <t xml:space="preserve"> (v tis. Kč) </t>
    </r>
  </si>
  <si>
    <t>Poskytnutí půjčky pro Vysočina TOURISM na financování projektu "Zkvalitnění marketingu…"</t>
  </si>
  <si>
    <t>4)  ČERPÁNÍ VÝDAJŮ ROZPOČTU KRAJE PODLE KAPITOL V OBDOBÍ 1 - 7/2008</t>
  </si>
  <si>
    <t>5)  ČERPÁNÍ VÝDAJŮ NA KAPITOLE KRAJSKÝ ÚŘAD V 1 - 7/2008</t>
  </si>
  <si>
    <t>6)  ČERPÁNÍ VÝDAJŮ NA KAPITOLE ZASTUPITELSTVO V 1 - 7/2008</t>
  </si>
  <si>
    <r>
      <t xml:space="preserve">7)  SOCIÁLNÍ FOND V OBDOBÍ 1 - 7/2008    </t>
    </r>
    <r>
      <rPr>
        <b/>
        <sz val="10"/>
        <rFont val="Arial CE"/>
        <family val="2"/>
      </rPr>
      <t>(Kč)</t>
    </r>
  </si>
  <si>
    <t>Disponibilní zdroje SF k  31. 7.  2008</t>
  </si>
  <si>
    <r>
      <t xml:space="preserve">8 a)  FOND VYSOČINY V OBDOBÍ 1 - 7/2008    </t>
    </r>
    <r>
      <rPr>
        <b/>
        <sz val="10"/>
        <rFont val="Arial CE"/>
        <family val="2"/>
      </rPr>
      <t>(Kč)</t>
    </r>
  </si>
  <si>
    <t>Disponibilní zdroje FV k  31.  7.  2008</t>
  </si>
  <si>
    <t>b)  ČERPÁNÍ  FONDU VYSOČINY DLE GRANTOVÝCH PROGRAMŮ           (Kč)     1 - 7/2008</t>
  </si>
  <si>
    <r>
      <t xml:space="preserve">9)  FOND STRATEGICKÝCH REZERV V OBDOBÍ 1 - 7/2008   </t>
    </r>
    <r>
      <rPr>
        <b/>
        <sz val="10"/>
        <rFont val="Arial CE"/>
        <family val="2"/>
      </rPr>
      <t>(Kč)</t>
    </r>
  </si>
  <si>
    <t>Disponibilní zdroje FSR k  31. 7. 2008</t>
  </si>
  <si>
    <t>10 a) Čerpání projektů EU k 31.  7.  2008 (v tis. Kč)</t>
  </si>
  <si>
    <t>b) Čerpání projektů EU spolufinancovaných z půjčky SFDI k 31. 7. 2008 (v tis. Kč)</t>
  </si>
  <si>
    <t xml:space="preserve">        1 - 7/2008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</si>
  <si>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</si>
  <si>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</si>
  <si>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</si>
  <si>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</si>
  <si>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</si>
  <si>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</si>
  <si>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</si>
  <si>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</si>
  <si>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</si>
  <si>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</si>
  <si>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</si>
  <si>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</si>
  <si>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</si>
  <si>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</si>
  <si>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236 97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</si>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</sst>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15"/>
      <name val="Arial CE"/>
      <family val="0"/>
    </font>
    <font>
      <b/>
      <i/>
      <sz val="14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1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3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3" fontId="42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65" fontId="32" fillId="0" borderId="14" xfId="0" applyNumberFormat="1" applyFont="1" applyBorder="1" applyAlignment="1">
      <alignment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1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51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3" fontId="36" fillId="4" borderId="0" xfId="0" applyNumberFormat="1" applyFont="1" applyFill="1" applyAlignment="1">
      <alignment/>
    </xf>
    <xf numFmtId="0" fontId="51" fillId="2" borderId="19" xfId="0" applyFont="1" applyFill="1" applyBorder="1" applyAlignment="1">
      <alignment horizontal="center" vertical="center" wrapText="1"/>
    </xf>
    <xf numFmtId="0" fontId="51" fillId="2" borderId="20" xfId="0" applyFont="1" applyFill="1" applyBorder="1" applyAlignment="1">
      <alignment horizontal="center" vertical="center"/>
    </xf>
    <xf numFmtId="3" fontId="51" fillId="2" borderId="20" xfId="0" applyNumberFormat="1" applyFont="1" applyFill="1" applyBorder="1" applyAlignment="1">
      <alignment horizontal="center" vertical="center" wrapText="1"/>
    </xf>
    <xf numFmtId="3" fontId="51" fillId="2" borderId="21" xfId="0" applyNumberFormat="1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/>
    </xf>
    <xf numFmtId="0" fontId="39" fillId="0" borderId="9" xfId="0" applyFont="1" applyBorder="1" applyAlignment="1">
      <alignment horizontal="left"/>
    </xf>
    <xf numFmtId="3" fontId="51" fillId="0" borderId="9" xfId="0" applyNumberFormat="1" applyFont="1" applyBorder="1" applyAlignment="1">
      <alignment horizontal="right"/>
    </xf>
    <xf numFmtId="3" fontId="51" fillId="0" borderId="1" xfId="0" applyNumberFormat="1" applyFont="1" applyBorder="1" applyAlignment="1">
      <alignment/>
    </xf>
    <xf numFmtId="3" fontId="51" fillId="0" borderId="9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1" fillId="0" borderId="16" xfId="0" applyNumberFormat="1" applyFont="1" applyBorder="1" applyAlignment="1">
      <alignment horizontal="right"/>
    </xf>
    <xf numFmtId="0" fontId="39" fillId="0" borderId="23" xfId="0" applyFont="1" applyBorder="1" applyAlignment="1">
      <alignment horizontal="center"/>
    </xf>
    <xf numFmtId="0" fontId="39" fillId="0" borderId="16" xfId="0" applyFont="1" applyBorder="1" applyAlignment="1">
      <alignment horizontal="left"/>
    </xf>
    <xf numFmtId="3" fontId="52" fillId="0" borderId="1" xfId="0" applyNumberFormat="1" applyFont="1" applyBorder="1" applyAlignment="1">
      <alignment horizontal="right" vertical="top" wrapText="1"/>
    </xf>
    <xf numFmtId="0" fontId="51" fillId="0" borderId="23" xfId="0" applyFont="1" applyBorder="1" applyAlignment="1">
      <alignment horizontal="center"/>
    </xf>
    <xf numFmtId="0" fontId="51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51" fillId="0" borderId="1" xfId="0" applyFont="1" applyFill="1" applyBorder="1" applyAlignment="1">
      <alignment horizontal="left"/>
    </xf>
    <xf numFmtId="3" fontId="52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39" fillId="0" borderId="1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left"/>
    </xf>
    <xf numFmtId="3" fontId="52" fillId="0" borderId="3" xfId="0" applyNumberFormat="1" applyFont="1" applyFill="1" applyBorder="1" applyAlignment="1">
      <alignment horizontal="right" vertical="top" wrapText="1"/>
    </xf>
    <xf numFmtId="3" fontId="51" fillId="0" borderId="3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4" fontId="51" fillId="0" borderId="3" xfId="0" applyNumberFormat="1" applyFont="1" applyBorder="1" applyAlignment="1">
      <alignment/>
    </xf>
    <xf numFmtId="4" fontId="51" fillId="0" borderId="16" xfId="0" applyNumberFormat="1" applyFont="1" applyBorder="1" applyAlignment="1">
      <alignment/>
    </xf>
    <xf numFmtId="3" fontId="51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39" fillId="0" borderId="22" xfId="0" applyFont="1" applyFill="1" applyBorder="1" applyAlignment="1">
      <alignment horizontal="center"/>
    </xf>
    <xf numFmtId="0" fontId="39" fillId="0" borderId="1" xfId="0" applyFont="1" applyFill="1" applyBorder="1" applyAlignment="1">
      <alignment/>
    </xf>
    <xf numFmtId="3" fontId="51" fillId="0" borderId="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51" fillId="0" borderId="1" xfId="0" applyFont="1" applyFill="1" applyBorder="1" applyAlignment="1">
      <alignment wrapText="1"/>
    </xf>
    <xf numFmtId="0" fontId="5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1" fillId="0" borderId="1" xfId="0" applyFont="1" applyFill="1" applyBorder="1" applyAlignment="1">
      <alignment shrinkToFit="1"/>
    </xf>
    <xf numFmtId="0" fontId="39" fillId="0" borderId="1" xfId="0" applyFont="1" applyFill="1" applyBorder="1" applyAlignment="1">
      <alignment wrapText="1"/>
    </xf>
    <xf numFmtId="0" fontId="51" fillId="0" borderId="23" xfId="0" applyFont="1" applyFill="1" applyBorder="1" applyAlignment="1">
      <alignment horizontal="center"/>
    </xf>
    <xf numFmtId="0" fontId="53" fillId="0" borderId="3" xfId="0" applyFont="1" applyFill="1" applyBorder="1" applyAlignment="1">
      <alignment wrapText="1"/>
    </xf>
    <xf numFmtId="3" fontId="51" fillId="0" borderId="3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0" fontId="51" fillId="0" borderId="3" xfId="0" applyFont="1" applyFill="1" applyBorder="1" applyAlignment="1">
      <alignment wrapText="1"/>
    </xf>
    <xf numFmtId="0" fontId="39" fillId="0" borderId="23" xfId="0" applyFont="1" applyFill="1" applyBorder="1" applyAlignment="1">
      <alignment horizontal="center"/>
    </xf>
    <xf numFmtId="0" fontId="39" fillId="0" borderId="3" xfId="0" applyFont="1" applyFill="1" applyBorder="1" applyAlignment="1">
      <alignment wrapText="1"/>
    </xf>
    <xf numFmtId="3" fontId="39" fillId="0" borderId="24" xfId="0" applyNumberFormat="1" applyFont="1" applyFill="1" applyBorder="1" applyAlignment="1">
      <alignment horizontal="right"/>
    </xf>
    <xf numFmtId="3" fontId="39" fillId="0" borderId="25" xfId="0" applyNumberFormat="1" applyFont="1" applyFill="1" applyBorder="1" applyAlignment="1">
      <alignment horizontal="right"/>
    </xf>
    <xf numFmtId="3" fontId="51" fillId="0" borderId="0" xfId="0" applyNumberFormat="1" applyFont="1" applyBorder="1" applyAlignment="1">
      <alignment/>
    </xf>
    <xf numFmtId="3" fontId="39" fillId="0" borderId="1" xfId="0" applyNumberFormat="1" applyFont="1" applyBorder="1" applyAlignment="1">
      <alignment wrapText="1"/>
    </xf>
    <xf numFmtId="3" fontId="39" fillId="0" borderId="9" xfId="0" applyNumberFormat="1" applyFont="1" applyBorder="1" applyAlignment="1">
      <alignment wrapText="1"/>
    </xf>
    <xf numFmtId="0" fontId="51" fillId="0" borderId="9" xfId="0" applyFont="1" applyBorder="1" applyAlignment="1">
      <alignment/>
    </xf>
    <xf numFmtId="3" fontId="51" fillId="0" borderId="1" xfId="0" applyNumberFormat="1" applyFont="1" applyBorder="1" applyAlignment="1">
      <alignment/>
    </xf>
    <xf numFmtId="3" fontId="39" fillId="0" borderId="1" xfId="0" applyNumberFormat="1" applyFont="1" applyBorder="1" applyAlignment="1">
      <alignment/>
    </xf>
    <xf numFmtId="3" fontId="39" fillId="0" borderId="9" xfId="0" applyNumberFormat="1" applyFont="1" applyBorder="1" applyAlignment="1">
      <alignment/>
    </xf>
    <xf numFmtId="3" fontId="51" fillId="0" borderId="24" xfId="0" applyNumberFormat="1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25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0" fontId="0" fillId="4" borderId="2" xfId="0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192" fontId="1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0" fontId="5" fillId="9" borderId="22" xfId="0" applyFont="1" applyFill="1" applyBorder="1" applyAlignment="1">
      <alignment wrapText="1"/>
    </xf>
    <xf numFmtId="0" fontId="5" fillId="9" borderId="1" xfId="0" applyFont="1" applyFill="1" applyBorder="1" applyAlignment="1">
      <alignment horizontal="center" vertical="center"/>
    </xf>
    <xf numFmtId="3" fontId="51" fillId="9" borderId="1" xfId="0" applyNumberFormat="1" applyFont="1" applyFill="1" applyBorder="1" applyAlignment="1">
      <alignment/>
    </xf>
    <xf numFmtId="3" fontId="39" fillId="9" borderId="1" xfId="0" applyNumberFormat="1" applyFont="1" applyFill="1" applyBorder="1" applyAlignment="1">
      <alignment wrapText="1"/>
    </xf>
    <xf numFmtId="3" fontId="5" fillId="9" borderId="1" xfId="0" applyNumberFormat="1" applyFont="1" applyFill="1" applyBorder="1" applyAlignment="1">
      <alignment wrapText="1"/>
    </xf>
    <xf numFmtId="3" fontId="39" fillId="9" borderId="9" xfId="0" applyNumberFormat="1" applyFont="1" applyFill="1" applyBorder="1" applyAlignment="1">
      <alignment wrapText="1"/>
    </xf>
    <xf numFmtId="3" fontId="39" fillId="9" borderId="1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4" borderId="0" xfId="0" applyNumberFormat="1" applyFill="1" applyBorder="1" applyAlignment="1">
      <alignment horizontal="center" vertical="top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9" fillId="0" borderId="19" xfId="0" applyFont="1" applyBorder="1" applyAlignment="1">
      <alignment horizontal="left"/>
    </xf>
    <xf numFmtId="0" fontId="39" fillId="0" borderId="27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22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0" borderId="28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6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 horizontal="left" wrapText="1"/>
    </xf>
    <xf numFmtId="0" fontId="51" fillId="2" borderId="28" xfId="0" applyFont="1" applyFill="1" applyBorder="1" applyAlignment="1">
      <alignment horizontal="left"/>
    </xf>
    <xf numFmtId="0" fontId="51" fillId="2" borderId="10" xfId="0" applyFont="1" applyFill="1" applyBorder="1" applyAlignment="1">
      <alignment horizontal="left"/>
    </xf>
    <xf numFmtId="0" fontId="51" fillId="2" borderId="30" xfId="0" applyFont="1" applyFill="1" applyBorder="1" applyAlignment="1">
      <alignment horizontal="left"/>
    </xf>
    <xf numFmtId="0" fontId="51" fillId="9" borderId="28" xfId="0" applyFont="1" applyFill="1" applyBorder="1" applyAlignment="1">
      <alignment horizontal="left"/>
    </xf>
    <xf numFmtId="0" fontId="51" fillId="9" borderId="10" xfId="0" applyFont="1" applyFill="1" applyBorder="1" applyAlignment="1">
      <alignment horizontal="left"/>
    </xf>
    <xf numFmtId="0" fontId="51" fillId="9" borderId="30" xfId="0" applyFont="1" applyFill="1" applyBorder="1" applyAlignment="1">
      <alignment horizontal="left"/>
    </xf>
    <xf numFmtId="0" fontId="51" fillId="9" borderId="28" xfId="0" applyFont="1" applyFill="1" applyBorder="1" applyAlignment="1">
      <alignment/>
    </xf>
    <xf numFmtId="0" fontId="51" fillId="9" borderId="10" xfId="0" applyFont="1" applyFill="1" applyBorder="1" applyAlignment="1">
      <alignment/>
    </xf>
    <xf numFmtId="0" fontId="51" fillId="9" borderId="30" xfId="0" applyFont="1" applyFill="1" applyBorder="1" applyAlignment="1">
      <alignment/>
    </xf>
    <xf numFmtId="0" fontId="39" fillId="10" borderId="31" xfId="0" applyFont="1" applyFill="1" applyBorder="1" applyAlignment="1">
      <alignment horizontal="left"/>
    </xf>
    <xf numFmtId="0" fontId="39" fillId="10" borderId="24" xfId="0" applyFont="1" applyFill="1" applyBorder="1" applyAlignment="1">
      <alignment horizontal="left"/>
    </xf>
    <xf numFmtId="0" fontId="39" fillId="0" borderId="31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4" borderId="9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4" borderId="1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92" fontId="2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3" fontId="0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5" fillId="0" borderId="2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9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3719192"/>
        <c:axId val="13710681"/>
      </c:bar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56287266"/>
        <c:axId val="36823347"/>
      </c:barChart>
      <c:catAx>
        <c:axId val="5628726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3347"/>
        <c:crossesAt val="0"/>
        <c:auto val="1"/>
        <c:lblOffset val="100"/>
        <c:noMultiLvlLbl val="0"/>
      </c:catAx>
      <c:valAx>
        <c:axId val="3682334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974668"/>
        <c:axId val="29901101"/>
      </c:line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7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7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7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54630784"/>
        <c:axId val="21915009"/>
      </c:barChart>
      <c:catAx>
        <c:axId val="54630784"/>
        <c:scaling>
          <c:orientation val="minMax"/>
        </c:scaling>
        <c:axPos val="b"/>
        <c:delete val="1"/>
        <c:majorTickMark val="out"/>
        <c:minorTickMark val="none"/>
        <c:tickLblPos val="nextTo"/>
        <c:crossAx val="21915009"/>
        <c:crossesAt val="0"/>
        <c:auto val="1"/>
        <c:lblOffset val="100"/>
        <c:noMultiLvlLbl val="0"/>
      </c:catAx>
      <c:valAx>
        <c:axId val="2191500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2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539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020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540067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02042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M12" sqref="M12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5">
      <c r="D1" s="945" t="s">
        <v>443</v>
      </c>
      <c r="E1" s="501"/>
      <c r="F1" s="501"/>
      <c r="G1" s="501"/>
      <c r="H1" s="501"/>
    </row>
    <row r="2" spans="4:8" ht="15">
      <c r="D2" s="945" t="s">
        <v>884</v>
      </c>
      <c r="E2" s="501"/>
      <c r="F2" s="501"/>
      <c r="G2" s="501"/>
      <c r="H2" s="501"/>
    </row>
    <row r="4" spans="1:5" ht="18">
      <c r="A4" s="794" t="s">
        <v>1028</v>
      </c>
      <c r="B4" s="794"/>
      <c r="C4" s="794"/>
      <c r="D4" s="794"/>
      <c r="E4" s="794"/>
    </row>
    <row r="7" spans="1:5" ht="18">
      <c r="A7" s="795" t="s">
        <v>1029</v>
      </c>
      <c r="B7" s="795"/>
      <c r="C7" s="795"/>
      <c r="D7" s="795"/>
      <c r="E7" s="795"/>
    </row>
    <row r="8" spans="2:3" ht="14.25">
      <c r="B8" s="501"/>
      <c r="C8" s="501"/>
    </row>
    <row r="9" spans="2:3" ht="14.25">
      <c r="B9" s="501"/>
      <c r="C9" s="501"/>
    </row>
    <row r="10" spans="1:3" ht="12.75">
      <c r="A10" s="63" t="s">
        <v>14</v>
      </c>
      <c r="C10" s="15"/>
    </row>
    <row r="11" spans="1:5" ht="25.5">
      <c r="A11" s="21"/>
      <c r="B11" s="49" t="s">
        <v>16</v>
      </c>
      <c r="C11" s="58" t="s">
        <v>18</v>
      </c>
      <c r="D11" s="5" t="s">
        <v>927</v>
      </c>
      <c r="E11" s="50" t="s">
        <v>19</v>
      </c>
    </row>
    <row r="12" spans="1:5" ht="12.75">
      <c r="A12" s="22" t="s">
        <v>339</v>
      </c>
      <c r="B12" s="345">
        <v>7525545</v>
      </c>
      <c r="C12" s="345">
        <v>7939058</v>
      </c>
      <c r="D12" s="345">
        <v>5614047</v>
      </c>
      <c r="E12" s="344">
        <f>+D12/C12*100</f>
        <v>70.71427113896888</v>
      </c>
    </row>
    <row r="13" spans="1:5" ht="12.75">
      <c r="A13" s="22" t="s">
        <v>338</v>
      </c>
      <c r="B13" s="323">
        <v>7525545</v>
      </c>
      <c r="C13" s="312">
        <v>7939058</v>
      </c>
      <c r="D13" s="312">
        <v>4847579</v>
      </c>
      <c r="E13" s="344">
        <f>+D13/C13*100</f>
        <v>61.05987637324226</v>
      </c>
    </row>
    <row r="14" spans="1:5" ht="12.75">
      <c r="A14" s="33" t="s">
        <v>657</v>
      </c>
      <c r="B14" s="27">
        <f>B12-B13</f>
        <v>0</v>
      </c>
      <c r="C14" s="312">
        <f>C12-C13</f>
        <v>0</v>
      </c>
      <c r="D14" s="312">
        <f>D12-D13</f>
        <v>766468</v>
      </c>
      <c r="E14" s="304">
        <v>0</v>
      </c>
    </row>
    <row r="15" spans="1:5" ht="12.75">
      <c r="A15" s="302"/>
      <c r="B15" s="432"/>
      <c r="C15" s="432"/>
      <c r="D15" s="432"/>
      <c r="E15" s="37"/>
    </row>
    <row r="16" spans="1:5" ht="12.75">
      <c r="A16" s="17"/>
      <c r="B16" s="53"/>
      <c r="C16" s="53"/>
      <c r="D16" s="53"/>
      <c r="E16" s="37"/>
    </row>
    <row r="17" spans="1:5" ht="15">
      <c r="A17" s="792"/>
      <c r="B17" s="793"/>
      <c r="C17" s="793"/>
      <c r="D17" s="793"/>
      <c r="E17" s="793"/>
    </row>
    <row r="18" spans="1:5" ht="12.75">
      <c r="A18" s="63" t="s">
        <v>646</v>
      </c>
      <c r="B18" s="317"/>
      <c r="C18" s="318"/>
      <c r="D18" s="318"/>
      <c r="E18" s="319"/>
    </row>
    <row r="19" spans="1:9" ht="25.5">
      <c r="A19" s="21"/>
      <c r="B19" s="49" t="s">
        <v>16</v>
      </c>
      <c r="C19" s="58" t="s">
        <v>18</v>
      </c>
      <c r="D19" s="5" t="s">
        <v>927</v>
      </c>
      <c r="E19" s="50" t="s">
        <v>19</v>
      </c>
      <c r="I19" s="120"/>
    </row>
    <row r="20" spans="1:9" ht="12.75">
      <c r="A20" s="108" t="s">
        <v>340</v>
      </c>
      <c r="B20" s="299">
        <v>3794165</v>
      </c>
      <c r="C20" s="299">
        <v>4166980</v>
      </c>
      <c r="D20" s="324">
        <v>2784987</v>
      </c>
      <c r="E20" s="121">
        <f>+D20/C20*100</f>
        <v>66.83466203341509</v>
      </c>
      <c r="I20" s="120"/>
    </row>
    <row r="21" spans="1:9" ht="12.75">
      <c r="A21" s="108" t="s">
        <v>338</v>
      </c>
      <c r="B21" s="324">
        <v>3794165</v>
      </c>
      <c r="C21" s="324">
        <v>4166980</v>
      </c>
      <c r="D21" s="324">
        <v>2037466</v>
      </c>
      <c r="E21" s="121">
        <f>+D21/C21*100</f>
        <v>48.895507057869246</v>
      </c>
      <c r="I21" s="120"/>
    </row>
    <row r="22" spans="1:5" ht="12.75">
      <c r="A22" s="108" t="s">
        <v>657</v>
      </c>
      <c r="B22" s="109">
        <f>B20-B21</f>
        <v>0</v>
      </c>
      <c r="C22" s="299">
        <f>C20-C21</f>
        <v>0</v>
      </c>
      <c r="D22" s="299">
        <f>D20-D21</f>
        <v>747521</v>
      </c>
      <c r="E22" s="233">
        <v>0</v>
      </c>
    </row>
    <row r="23" spans="2:3" ht="14.25">
      <c r="B23" s="501"/>
      <c r="C23" s="501"/>
    </row>
    <row r="24" spans="2:3" ht="14.25">
      <c r="B24" s="501"/>
      <c r="C24" s="501"/>
    </row>
    <row r="25" spans="2:3" ht="14.25">
      <c r="B25" s="501"/>
      <c r="C25" s="501"/>
    </row>
    <row r="26" spans="1:12" s="15" customFormat="1" ht="26.25" customHeight="1">
      <c r="A26" s="237" t="s">
        <v>631</v>
      </c>
      <c r="B26" s="49" t="s">
        <v>16</v>
      </c>
      <c r="C26" s="58" t="s">
        <v>18</v>
      </c>
      <c r="D26" s="5" t="s">
        <v>927</v>
      </c>
      <c r="E26" s="50" t="s">
        <v>19</v>
      </c>
      <c r="F26"/>
      <c r="G26"/>
      <c r="H26"/>
      <c r="I26"/>
      <c r="J26"/>
      <c r="K26"/>
      <c r="L26"/>
    </row>
    <row r="27" spans="1:12" s="15" customFormat="1" ht="16.5" customHeight="1">
      <c r="A27" s="589" t="s">
        <v>628</v>
      </c>
      <c r="B27" s="472">
        <v>3431507</v>
      </c>
      <c r="C27" s="506">
        <v>3431507</v>
      </c>
      <c r="D27" s="506">
        <v>2339730</v>
      </c>
      <c r="E27" s="300">
        <f>D27/C27*100</f>
        <v>68.1837455088974</v>
      </c>
      <c r="F27"/>
      <c r="G27"/>
      <c r="H27"/>
      <c r="I27"/>
      <c r="J27"/>
      <c r="K27"/>
      <c r="L27"/>
    </row>
    <row r="28" spans="1:12" s="15" customFormat="1" ht="15" customHeight="1">
      <c r="A28" s="589" t="s">
        <v>632</v>
      </c>
      <c r="B28" s="472">
        <v>252130</v>
      </c>
      <c r="C28" s="506">
        <v>265082</v>
      </c>
      <c r="D28" s="306">
        <v>154756</v>
      </c>
      <c r="E28" s="300">
        <f>D28/C28*100</f>
        <v>58.38042567960103</v>
      </c>
      <c r="F28"/>
      <c r="G28"/>
      <c r="H28"/>
      <c r="I28"/>
      <c r="J28"/>
      <c r="K28"/>
      <c r="L28"/>
    </row>
    <row r="29" spans="1:12" s="15" customFormat="1" ht="15.75" customHeight="1">
      <c r="A29" s="589" t="s">
        <v>629</v>
      </c>
      <c r="B29" s="472">
        <v>8000</v>
      </c>
      <c r="C29" s="506">
        <v>8000</v>
      </c>
      <c r="D29" s="306">
        <v>15354</v>
      </c>
      <c r="E29" s="300" t="s">
        <v>370</v>
      </c>
      <c r="F29"/>
      <c r="G29"/>
      <c r="H29"/>
      <c r="I29"/>
      <c r="J29"/>
      <c r="K29"/>
      <c r="L29"/>
    </row>
    <row r="30" spans="1:12" s="15" customFormat="1" ht="15.75" customHeight="1">
      <c r="A30" s="589" t="s">
        <v>633</v>
      </c>
      <c r="B30" s="472">
        <v>3814888</v>
      </c>
      <c r="C30" s="506">
        <v>4095012</v>
      </c>
      <c r="D30" s="306">
        <v>3077283</v>
      </c>
      <c r="E30" s="300">
        <f>D30/C30*100</f>
        <v>75.14710579602696</v>
      </c>
      <c r="F30"/>
      <c r="G30"/>
      <c r="H30"/>
      <c r="I30"/>
      <c r="J30"/>
      <c r="K30"/>
      <c r="L30"/>
    </row>
    <row r="31" spans="1:12" s="15" customFormat="1" ht="16.5" customHeight="1">
      <c r="A31" s="592" t="s">
        <v>634</v>
      </c>
      <c r="B31" s="544">
        <f>SUM(B27:B30)</f>
        <v>7506525</v>
      </c>
      <c r="C31" s="545">
        <f>SUM(C27:C30)</f>
        <v>7799601</v>
      </c>
      <c r="D31" s="546">
        <f>SUM(D27:D30)</f>
        <v>5587123</v>
      </c>
      <c r="E31" s="547">
        <f>D31/C31*100</f>
        <v>71.63344637757751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93" t="s">
        <v>668</v>
      </c>
      <c r="B33" s="548" t="s">
        <v>16</v>
      </c>
      <c r="C33" s="500" t="s">
        <v>18</v>
      </c>
      <c r="D33" s="549" t="s">
        <v>927</v>
      </c>
      <c r="E33" s="550" t="s">
        <v>19</v>
      </c>
      <c r="F33"/>
      <c r="G33"/>
      <c r="H33"/>
      <c r="I33"/>
      <c r="J33"/>
      <c r="K33"/>
      <c r="L33"/>
    </row>
    <row r="34" spans="1:12" s="15" customFormat="1" ht="36.75" customHeight="1">
      <c r="A34" s="589" t="s">
        <v>831</v>
      </c>
      <c r="B34" s="472">
        <v>19020</v>
      </c>
      <c r="C34" s="506">
        <v>139457</v>
      </c>
      <c r="D34" s="306">
        <v>26924</v>
      </c>
      <c r="E34" s="300">
        <f>D34/C34*100</f>
        <v>19.306309471736807</v>
      </c>
      <c r="F34"/>
      <c r="G34"/>
      <c r="H34"/>
      <c r="I34"/>
      <c r="J34"/>
      <c r="K34"/>
      <c r="L34"/>
    </row>
    <row r="35" spans="1:12" s="15" customFormat="1" ht="12.75">
      <c r="A35" s="539"/>
      <c r="B35" s="542"/>
      <c r="C35" s="407"/>
      <c r="D35" s="543"/>
      <c r="E35" s="420"/>
      <c r="F35"/>
      <c r="G35"/>
      <c r="H35"/>
      <c r="I35"/>
      <c r="J35"/>
      <c r="K35"/>
      <c r="L35"/>
    </row>
    <row r="36" spans="1:12" s="15" customFormat="1" ht="12.75">
      <c r="A36" s="590" t="s">
        <v>635</v>
      </c>
      <c r="B36" s="208">
        <f>B31+B34</f>
        <v>7525545</v>
      </c>
      <c r="C36" s="208">
        <f>C31+C34</f>
        <v>7939058</v>
      </c>
      <c r="D36" s="208">
        <f>D31+D34</f>
        <v>5614047</v>
      </c>
      <c r="E36" s="222">
        <f>D36/C36*100</f>
        <v>70.71427113896888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7" t="s">
        <v>636</v>
      </c>
      <c r="B39" s="49" t="s">
        <v>16</v>
      </c>
      <c r="C39" s="58" t="s">
        <v>18</v>
      </c>
      <c r="D39" s="5" t="s">
        <v>927</v>
      </c>
      <c r="E39" s="50" t="s">
        <v>19</v>
      </c>
      <c r="F39"/>
      <c r="G39"/>
      <c r="H39"/>
      <c r="I39"/>
      <c r="J39"/>
      <c r="K39"/>
      <c r="L39"/>
    </row>
    <row r="40" spans="1:12" s="15" customFormat="1" ht="16.5" customHeight="1">
      <c r="A40" s="589" t="s">
        <v>637</v>
      </c>
      <c r="B40" s="472">
        <v>6685304</v>
      </c>
      <c r="C40" s="506">
        <v>6851469</v>
      </c>
      <c r="D40" s="506">
        <v>4627935</v>
      </c>
      <c r="E40" s="300">
        <f>D40/C40*100</f>
        <v>67.54660934757203</v>
      </c>
      <c r="F40"/>
      <c r="G40"/>
      <c r="H40"/>
      <c r="I40"/>
      <c r="J40"/>
      <c r="K40"/>
      <c r="L40"/>
    </row>
    <row r="41" spans="1:12" s="15" customFormat="1" ht="15" customHeight="1">
      <c r="A41" s="589" t="s">
        <v>638</v>
      </c>
      <c r="B41" s="472">
        <v>628041</v>
      </c>
      <c r="C41" s="506">
        <v>875089</v>
      </c>
      <c r="D41" s="306">
        <v>119344</v>
      </c>
      <c r="E41" s="300">
        <f>D41/C41*100</f>
        <v>13.637927113699291</v>
      </c>
      <c r="F41"/>
      <c r="G41"/>
      <c r="H41"/>
      <c r="I41" s="120"/>
      <c r="J41"/>
      <c r="K41"/>
      <c r="L41"/>
    </row>
    <row r="42" spans="1:12" s="15" customFormat="1" ht="16.5" customHeight="1">
      <c r="A42" s="592" t="s">
        <v>891</v>
      </c>
      <c r="B42" s="544">
        <f>SUM(B40:B41)</f>
        <v>7313345</v>
      </c>
      <c r="C42" s="545">
        <f>SUM(C40:C41)</f>
        <v>7726558</v>
      </c>
      <c r="D42" s="546">
        <f>SUM(D40:D41)</f>
        <v>4747279</v>
      </c>
      <c r="E42" s="547">
        <f>D42/C42*100</f>
        <v>61.44105823058599</v>
      </c>
      <c r="F42"/>
      <c r="G42"/>
      <c r="H42"/>
      <c r="I42"/>
      <c r="J42"/>
      <c r="K42"/>
      <c r="L42"/>
    </row>
    <row r="43" spans="1:12" s="15" customFormat="1" ht="12.75">
      <c r="A43" s="28"/>
      <c r="E43"/>
      <c r="F43"/>
      <c r="G43"/>
      <c r="H43"/>
      <c r="I43"/>
      <c r="J43"/>
      <c r="K43"/>
      <c r="L43"/>
    </row>
    <row r="44" spans="1:12" s="15" customFormat="1" ht="25.5">
      <c r="A44" s="593" t="s">
        <v>651</v>
      </c>
      <c r="B44" s="548" t="s">
        <v>16</v>
      </c>
      <c r="C44" s="500" t="s">
        <v>18</v>
      </c>
      <c r="D44" s="549" t="s">
        <v>927</v>
      </c>
      <c r="E44" s="550" t="s">
        <v>19</v>
      </c>
      <c r="F44"/>
      <c r="G44"/>
      <c r="H44"/>
      <c r="I44"/>
      <c r="J44"/>
      <c r="K44"/>
      <c r="L44"/>
    </row>
    <row r="45" spans="1:12" s="15" customFormat="1" ht="23.25" customHeight="1">
      <c r="A45" s="472" t="s">
        <v>830</v>
      </c>
      <c r="B45" s="472">
        <v>212200</v>
      </c>
      <c r="C45" s="506">
        <v>212500</v>
      </c>
      <c r="D45" s="306">
        <v>100300</v>
      </c>
      <c r="E45" s="300">
        <f>D45/C45*100</f>
        <v>47.199999999999996</v>
      </c>
      <c r="F45"/>
      <c r="G45"/>
      <c r="H45"/>
      <c r="I45"/>
      <c r="J45"/>
      <c r="K45"/>
      <c r="L45"/>
    </row>
    <row r="46" spans="1:12" s="15" customFormat="1" ht="12.75">
      <c r="A46" s="539"/>
      <c r="B46" s="542"/>
      <c r="C46" s="407"/>
      <c r="D46" s="543"/>
      <c r="E46" s="420"/>
      <c r="F46"/>
      <c r="G46"/>
      <c r="H46"/>
      <c r="I46"/>
      <c r="J46"/>
      <c r="K46"/>
      <c r="L46"/>
    </row>
    <row r="47" spans="1:12" s="15" customFormat="1" ht="12.75">
      <c r="A47" s="590" t="s">
        <v>639</v>
      </c>
      <c r="B47" s="208">
        <f>B42+B45</f>
        <v>7525545</v>
      </c>
      <c r="C47" s="208">
        <f>C42+C45</f>
        <v>7939058</v>
      </c>
      <c r="D47" s="208">
        <f>D42+D45</f>
        <v>4847579</v>
      </c>
      <c r="E47" s="222">
        <f>D47/C47*100</f>
        <v>61.05987637324226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91" t="s">
        <v>657</v>
      </c>
      <c r="B50" s="272">
        <f>B36-B47</f>
        <v>0</v>
      </c>
      <c r="C50" s="272">
        <f>C36-C47</f>
        <v>0</v>
      </c>
      <c r="D50" s="272">
        <f>D36-D47</f>
        <v>766468</v>
      </c>
      <c r="E50" s="222" t="s">
        <v>370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29"/>
  <sheetViews>
    <sheetView workbookViewId="0" topLeftCell="A1">
      <selection activeCell="G18" sqref="G18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5" t="s">
        <v>1041</v>
      </c>
      <c r="C1" s="195"/>
      <c r="D1" s="195"/>
      <c r="E1" s="195"/>
      <c r="F1" s="195"/>
      <c r="I1" s="2"/>
    </row>
    <row r="2" spans="2:9" ht="15" customHeight="1">
      <c r="B2" s="195"/>
      <c r="C2" s="195"/>
      <c r="D2" s="195"/>
      <c r="E2" s="195"/>
      <c r="F2" s="195"/>
      <c r="I2" s="2"/>
    </row>
    <row r="3" spans="2:9" ht="15" customHeight="1">
      <c r="B3" s="195"/>
      <c r="C3" s="195"/>
      <c r="D3" s="195"/>
      <c r="E3" s="195"/>
      <c r="F3" s="195"/>
      <c r="I3" s="2"/>
    </row>
    <row r="4" spans="2:9" ht="15" customHeight="1">
      <c r="B4" s="195"/>
      <c r="C4" s="195"/>
      <c r="D4" s="195"/>
      <c r="E4" s="195"/>
      <c r="F4" s="195"/>
      <c r="I4" s="2"/>
    </row>
    <row r="5" spans="1:8" ht="16.5" customHeight="1">
      <c r="A5" s="905" t="s">
        <v>648</v>
      </c>
      <c r="B5" s="818"/>
      <c r="E5" s="289">
        <v>1015666738.71</v>
      </c>
      <c r="F5" s="2" t="s">
        <v>1110</v>
      </c>
      <c r="H5" s="151"/>
    </row>
    <row r="6" spans="2:8" ht="15" customHeight="1">
      <c r="B6" s="1"/>
      <c r="E6" s="151"/>
      <c r="H6" s="151"/>
    </row>
    <row r="7" spans="2:8" ht="15" customHeight="1">
      <c r="B7" s="1"/>
      <c r="E7" s="151"/>
      <c r="H7" s="151"/>
    </row>
    <row r="8" spans="1:7" ht="15.75">
      <c r="A8" s="1" t="s">
        <v>483</v>
      </c>
      <c r="C8" s="1"/>
      <c r="G8" s="313"/>
    </row>
    <row r="9" spans="1:7" ht="25.5">
      <c r="A9" s="896"/>
      <c r="B9" s="870"/>
      <c r="C9" s="51" t="s">
        <v>16</v>
      </c>
      <c r="D9" s="6" t="s">
        <v>18</v>
      </c>
      <c r="E9" s="5" t="s">
        <v>927</v>
      </c>
      <c r="F9" s="882" t="s">
        <v>19</v>
      </c>
      <c r="G9" s="883"/>
    </row>
    <row r="10" spans="1:8" ht="36" customHeight="1">
      <c r="A10" s="893" t="s">
        <v>46</v>
      </c>
      <c r="B10" s="811"/>
      <c r="C10" s="433">
        <v>0</v>
      </c>
      <c r="D10" s="433">
        <v>0</v>
      </c>
      <c r="E10" s="433">
        <v>33025976</v>
      </c>
      <c r="F10" s="886" t="s">
        <v>370</v>
      </c>
      <c r="G10" s="887"/>
      <c r="H10" s="505"/>
    </row>
    <row r="11" spans="1:8" ht="24.75" customHeight="1">
      <c r="A11" s="893" t="s">
        <v>745</v>
      </c>
      <c r="B11" s="811"/>
      <c r="C11" s="433">
        <v>0</v>
      </c>
      <c r="D11" s="433">
        <v>0</v>
      </c>
      <c r="E11" s="433">
        <v>100000000</v>
      </c>
      <c r="F11" s="886" t="s">
        <v>370</v>
      </c>
      <c r="G11" s="887"/>
      <c r="H11" s="505"/>
    </row>
    <row r="12" spans="1:8" ht="34.5" customHeight="1">
      <c r="A12" s="893" t="s">
        <v>746</v>
      </c>
      <c r="B12" s="811"/>
      <c r="C12" s="433">
        <v>0</v>
      </c>
      <c r="D12" s="433">
        <v>0</v>
      </c>
      <c r="E12" s="433">
        <v>119812752</v>
      </c>
      <c r="F12" s="886" t="s">
        <v>370</v>
      </c>
      <c r="G12" s="887"/>
      <c r="H12" s="505"/>
    </row>
    <row r="13" spans="1:8" ht="16.5" customHeight="1">
      <c r="A13" s="893" t="s">
        <v>980</v>
      </c>
      <c r="B13" s="811"/>
      <c r="C13" s="433">
        <v>0</v>
      </c>
      <c r="D13" s="433">
        <v>0</v>
      </c>
      <c r="E13" s="433">
        <v>6221158</v>
      </c>
      <c r="F13" s="886" t="s">
        <v>370</v>
      </c>
      <c r="G13" s="887"/>
      <c r="H13" s="505"/>
    </row>
    <row r="14" spans="1:7" ht="15" customHeight="1">
      <c r="A14" s="899" t="s">
        <v>396</v>
      </c>
      <c r="B14" s="870"/>
      <c r="C14" s="9">
        <v>0</v>
      </c>
      <c r="D14" s="9">
        <v>0</v>
      </c>
      <c r="E14" s="9">
        <f>SUM(E10:E13)</f>
        <v>259059886</v>
      </c>
      <c r="F14" s="884" t="s">
        <v>370</v>
      </c>
      <c r="G14" s="885"/>
    </row>
    <row r="15" spans="2:6" ht="15" customHeight="1">
      <c r="B15" s="248"/>
      <c r="C15" s="249"/>
      <c r="D15" s="249"/>
      <c r="E15" s="249"/>
      <c r="F15" s="292"/>
    </row>
    <row r="16" spans="2:6" ht="15" customHeight="1">
      <c r="B16" s="248"/>
      <c r="C16" s="249"/>
      <c r="D16" s="249"/>
      <c r="E16" s="249"/>
      <c r="F16" s="292"/>
    </row>
    <row r="17" spans="1:6" ht="15.75" customHeight="1">
      <c r="A17" s="1" t="s">
        <v>456</v>
      </c>
      <c r="B17" s="1"/>
      <c r="C17" s="249"/>
      <c r="D17" s="249"/>
      <c r="E17" s="486">
        <f>E5+E14</f>
        <v>1274726624.71</v>
      </c>
      <c r="F17" s="487" t="s">
        <v>1110</v>
      </c>
    </row>
    <row r="18" spans="2:7" ht="12.75" customHeight="1">
      <c r="B18" s="248"/>
      <c r="C18" s="249"/>
      <c r="D18" s="249"/>
      <c r="E18" s="249"/>
      <c r="F18" s="292"/>
      <c r="G18" t="s">
        <v>845</v>
      </c>
    </row>
    <row r="19" spans="2:6" ht="12.75" customHeight="1">
      <c r="B19" s="248"/>
      <c r="C19" s="249"/>
      <c r="D19" s="249"/>
      <c r="E19" s="249"/>
      <c r="F19" s="292"/>
    </row>
    <row r="20" ht="15.75">
      <c r="A20" s="1" t="s">
        <v>904</v>
      </c>
    </row>
    <row r="21" spans="1:7" ht="24" customHeight="1">
      <c r="A21" s="899"/>
      <c r="B21" s="899"/>
      <c r="C21" s="51" t="s">
        <v>16</v>
      </c>
      <c r="D21" s="6" t="s">
        <v>18</v>
      </c>
      <c r="E21" s="237" t="s">
        <v>927</v>
      </c>
      <c r="F21" s="882" t="s">
        <v>19</v>
      </c>
      <c r="G21" s="883"/>
    </row>
    <row r="22" spans="1:8" ht="16.5" customHeight="1">
      <c r="A22" s="897" t="s">
        <v>905</v>
      </c>
      <c r="B22" s="898"/>
      <c r="C22" s="314">
        <v>0</v>
      </c>
      <c r="D22" s="314">
        <v>0</v>
      </c>
      <c r="E22" s="306">
        <v>119015963</v>
      </c>
      <c r="F22" s="886" t="s">
        <v>370</v>
      </c>
      <c r="G22" s="887"/>
      <c r="H22" s="334"/>
    </row>
    <row r="23" spans="1:8" ht="23.25" customHeight="1">
      <c r="A23" s="893" t="s">
        <v>858</v>
      </c>
      <c r="B23" s="878"/>
      <c r="C23" s="314">
        <v>0</v>
      </c>
      <c r="D23" s="314">
        <v>0</v>
      </c>
      <c r="E23" s="306">
        <v>1000000</v>
      </c>
      <c r="F23" s="886" t="s">
        <v>370</v>
      </c>
      <c r="G23" s="887"/>
      <c r="H23" s="334"/>
    </row>
    <row r="24" spans="1:8" ht="23.25" customHeight="1">
      <c r="A24" s="893" t="s">
        <v>626</v>
      </c>
      <c r="B24" s="878"/>
      <c r="C24" s="314">
        <v>0</v>
      </c>
      <c r="D24" s="314">
        <v>0</v>
      </c>
      <c r="E24" s="306">
        <v>9505426</v>
      </c>
      <c r="F24" s="886" t="s">
        <v>370</v>
      </c>
      <c r="G24" s="887"/>
      <c r="H24" s="334"/>
    </row>
    <row r="25" spans="1:8" ht="36" customHeight="1">
      <c r="A25" s="893" t="s">
        <v>970</v>
      </c>
      <c r="B25" s="878"/>
      <c r="C25" s="314">
        <v>0</v>
      </c>
      <c r="D25" s="314">
        <v>0</v>
      </c>
      <c r="E25" s="306">
        <v>3000000</v>
      </c>
      <c r="F25" s="886" t="s">
        <v>370</v>
      </c>
      <c r="G25" s="887"/>
      <c r="H25" s="334"/>
    </row>
    <row r="26" spans="1:8" ht="24.75" customHeight="1">
      <c r="A26" s="894" t="s">
        <v>1017</v>
      </c>
      <c r="B26" s="895"/>
      <c r="C26" s="314">
        <v>0</v>
      </c>
      <c r="D26" s="314">
        <v>0</v>
      </c>
      <c r="E26" s="306">
        <v>140000</v>
      </c>
      <c r="F26" s="886" t="s">
        <v>370</v>
      </c>
      <c r="G26" s="887"/>
      <c r="H26" s="334"/>
    </row>
    <row r="27" spans="1:8" ht="24.75" customHeight="1">
      <c r="A27" s="894" t="s">
        <v>559</v>
      </c>
      <c r="B27" s="895"/>
      <c r="C27" s="314">
        <v>0</v>
      </c>
      <c r="D27" s="314">
        <v>0</v>
      </c>
      <c r="E27" s="306">
        <v>10000000</v>
      </c>
      <c r="F27" s="886" t="s">
        <v>370</v>
      </c>
      <c r="G27" s="887"/>
      <c r="H27" s="334"/>
    </row>
    <row r="28" spans="1:8" ht="16.5" customHeight="1">
      <c r="A28" s="903" t="s">
        <v>627</v>
      </c>
      <c r="B28" s="811"/>
      <c r="C28" s="314">
        <v>0</v>
      </c>
      <c r="D28" s="314">
        <v>0</v>
      </c>
      <c r="E28" s="306">
        <v>16233743</v>
      </c>
      <c r="F28" s="886" t="s">
        <v>370</v>
      </c>
      <c r="G28" s="887"/>
      <c r="H28" s="334"/>
    </row>
    <row r="29" spans="1:7" ht="15.75" customHeight="1">
      <c r="A29" s="899" t="s">
        <v>397</v>
      </c>
      <c r="B29" s="870"/>
      <c r="C29" s="9">
        <v>0</v>
      </c>
      <c r="D29" s="281">
        <v>0</v>
      </c>
      <c r="E29" s="9">
        <f>SUM(E22:E28)</f>
        <v>158895132</v>
      </c>
      <c r="F29" s="884" t="s">
        <v>370</v>
      </c>
      <c r="G29" s="885"/>
    </row>
    <row r="30" spans="1:6" ht="12.75" customHeight="1">
      <c r="A30" s="488"/>
      <c r="B30" s="437"/>
      <c r="C30" s="249"/>
      <c r="D30" s="328"/>
      <c r="E30" s="249"/>
      <c r="F30" s="250"/>
    </row>
    <row r="31" spans="1:6" ht="12.75" customHeight="1">
      <c r="A31" s="488"/>
      <c r="B31" s="437"/>
      <c r="C31" s="249"/>
      <c r="D31" s="328"/>
      <c r="E31" s="249"/>
      <c r="F31" s="250"/>
    </row>
    <row r="32" spans="1:6" ht="15.75" customHeight="1">
      <c r="A32" s="1" t="s">
        <v>1042</v>
      </c>
      <c r="B32" s="1"/>
      <c r="C32" s="249"/>
      <c r="D32" s="328"/>
      <c r="E32" s="486">
        <f>E17-E29</f>
        <v>1115831492.71</v>
      </c>
      <c r="F32" s="487" t="s">
        <v>1110</v>
      </c>
    </row>
    <row r="33" spans="5:6" ht="13.5" customHeight="1">
      <c r="E33" s="486"/>
      <c r="F33" s="487"/>
    </row>
    <row r="34" spans="5:6" ht="13.5" customHeight="1">
      <c r="E34" s="486"/>
      <c r="F34" s="487"/>
    </row>
    <row r="35" spans="1:5" ht="13.5" customHeight="1">
      <c r="A35" s="414" t="s">
        <v>924</v>
      </c>
      <c r="E35" s="291"/>
    </row>
    <row r="36" spans="1:6" ht="14.25" customHeight="1">
      <c r="A36" s="410" t="s">
        <v>863</v>
      </c>
      <c r="E36" s="308"/>
      <c r="F36" s="307"/>
    </row>
    <row r="37" ht="15">
      <c r="A37" s="290" t="s">
        <v>864</v>
      </c>
    </row>
    <row r="38" ht="15">
      <c r="A38" s="290"/>
    </row>
    <row r="39" ht="15">
      <c r="A39" s="290"/>
    </row>
    <row r="40" spans="1:6" ht="16.5" customHeight="1">
      <c r="A40" s="904" t="s">
        <v>894</v>
      </c>
      <c r="B40" s="818"/>
      <c r="C40" s="818"/>
      <c r="D40" s="818"/>
      <c r="E40" s="793"/>
      <c r="F40" s="440"/>
    </row>
    <row r="41" spans="1:7" ht="35.25" customHeight="1">
      <c r="A41" s="618" t="s">
        <v>913</v>
      </c>
      <c r="B41" s="900" t="s">
        <v>914</v>
      </c>
      <c r="C41" s="901"/>
      <c r="D41" s="901"/>
      <c r="E41" s="902"/>
      <c r="F41" s="619" t="s">
        <v>265</v>
      </c>
      <c r="G41" s="620" t="s">
        <v>266</v>
      </c>
    </row>
    <row r="42" spans="1:7" ht="18.75" customHeight="1">
      <c r="A42" s="344" t="s">
        <v>919</v>
      </c>
      <c r="B42" s="861" t="s">
        <v>450</v>
      </c>
      <c r="C42" s="862"/>
      <c r="D42" s="862"/>
      <c r="E42" s="863"/>
      <c r="F42" s="502">
        <v>26429000</v>
      </c>
      <c r="G42" s="718" t="s">
        <v>267</v>
      </c>
    </row>
    <row r="43" spans="1:7" ht="18.75" customHeight="1">
      <c r="A43" s="344" t="s">
        <v>915</v>
      </c>
      <c r="B43" s="861" t="s">
        <v>253</v>
      </c>
      <c r="C43" s="862"/>
      <c r="D43" s="862"/>
      <c r="E43" s="863"/>
      <c r="F43" s="502">
        <v>7000000</v>
      </c>
      <c r="G43" s="502">
        <v>6125000</v>
      </c>
    </row>
    <row r="44" spans="1:7" ht="18.75" customHeight="1">
      <c r="A44" s="344" t="s">
        <v>916</v>
      </c>
      <c r="B44" s="861" t="s">
        <v>899</v>
      </c>
      <c r="C44" s="862"/>
      <c r="D44" s="862"/>
      <c r="E44" s="863"/>
      <c r="F44" s="504">
        <v>2139000</v>
      </c>
      <c r="G44" s="502">
        <v>1925000</v>
      </c>
    </row>
    <row r="45" spans="1:7" ht="18.75" customHeight="1">
      <c r="A45" s="344" t="s">
        <v>380</v>
      </c>
      <c r="B45" s="861" t="s">
        <v>862</v>
      </c>
      <c r="C45" s="862"/>
      <c r="D45" s="862"/>
      <c r="E45" s="863"/>
      <c r="F45" s="504">
        <v>1703000</v>
      </c>
      <c r="G45" s="502">
        <v>1508860</v>
      </c>
    </row>
    <row r="46" spans="1:7" ht="18.75" customHeight="1">
      <c r="A46" s="344" t="s">
        <v>917</v>
      </c>
      <c r="B46" s="861" t="s">
        <v>901</v>
      </c>
      <c r="C46" s="862"/>
      <c r="D46" s="862"/>
      <c r="E46" s="863"/>
      <c r="F46" s="502">
        <v>666000</v>
      </c>
      <c r="G46" s="502">
        <v>579420</v>
      </c>
    </row>
    <row r="47" spans="1:7" ht="18.75" customHeight="1">
      <c r="A47" s="344" t="s">
        <v>449</v>
      </c>
      <c r="B47" s="861" t="s">
        <v>900</v>
      </c>
      <c r="C47" s="862"/>
      <c r="D47" s="862"/>
      <c r="E47" s="863"/>
      <c r="F47" s="504">
        <v>377000</v>
      </c>
      <c r="G47" s="502">
        <v>331760</v>
      </c>
    </row>
    <row r="48" spans="1:7" ht="18.75" customHeight="1">
      <c r="A48" s="344" t="s">
        <v>918</v>
      </c>
      <c r="B48" s="861" t="s">
        <v>451</v>
      </c>
      <c r="C48" s="862"/>
      <c r="D48" s="862"/>
      <c r="E48" s="863"/>
      <c r="F48" s="504">
        <v>1982000</v>
      </c>
      <c r="G48" s="502">
        <v>1813530</v>
      </c>
    </row>
    <row r="49" spans="1:7" ht="18.75" customHeight="1">
      <c r="A49" s="344" t="s">
        <v>448</v>
      </c>
      <c r="B49" s="861" t="s">
        <v>486</v>
      </c>
      <c r="C49" s="862"/>
      <c r="D49" s="862"/>
      <c r="E49" s="863"/>
      <c r="F49" s="504">
        <v>342000</v>
      </c>
      <c r="G49" s="502">
        <v>342000</v>
      </c>
    </row>
    <row r="50" spans="1:7" ht="18.75" customHeight="1">
      <c r="A50" s="344" t="s">
        <v>920</v>
      </c>
      <c r="B50" s="861" t="s">
        <v>424</v>
      </c>
      <c r="C50" s="862"/>
      <c r="D50" s="862"/>
      <c r="E50" s="863"/>
      <c r="F50" s="504">
        <v>341000</v>
      </c>
      <c r="G50" s="502">
        <v>341000</v>
      </c>
    </row>
    <row r="51" spans="1:7" ht="18.75" customHeight="1">
      <c r="A51" s="344" t="s">
        <v>921</v>
      </c>
      <c r="B51" s="861" t="s">
        <v>897</v>
      </c>
      <c r="C51" s="862"/>
      <c r="D51" s="862"/>
      <c r="E51" s="863"/>
      <c r="F51" s="504">
        <v>27427000</v>
      </c>
      <c r="G51" s="502">
        <v>20570250</v>
      </c>
    </row>
    <row r="52" spans="1:7" ht="18.75" customHeight="1">
      <c r="A52" s="344" t="s">
        <v>922</v>
      </c>
      <c r="B52" s="861" t="s">
        <v>473</v>
      </c>
      <c r="C52" s="862"/>
      <c r="D52" s="862"/>
      <c r="E52" s="863"/>
      <c r="F52" s="504">
        <v>10000000</v>
      </c>
      <c r="G52" s="502">
        <v>7500000</v>
      </c>
    </row>
    <row r="53" spans="1:7" ht="18.75" customHeight="1">
      <c r="A53" s="344" t="s">
        <v>923</v>
      </c>
      <c r="B53" s="861" t="s">
        <v>906</v>
      </c>
      <c r="C53" s="862"/>
      <c r="D53" s="862"/>
      <c r="E53" s="863"/>
      <c r="F53" s="504">
        <v>1411000</v>
      </c>
      <c r="G53" s="502">
        <v>1058250</v>
      </c>
    </row>
    <row r="54" spans="1:7" ht="18.75" customHeight="1">
      <c r="A54" s="344" t="s">
        <v>630</v>
      </c>
      <c r="B54" s="861" t="s">
        <v>866</v>
      </c>
      <c r="C54" s="862"/>
      <c r="D54" s="862"/>
      <c r="E54" s="863"/>
      <c r="F54" s="504">
        <v>238000</v>
      </c>
      <c r="G54" s="502">
        <v>202300</v>
      </c>
    </row>
    <row r="55" spans="1:7" ht="18.75" customHeight="1">
      <c r="A55" s="344">
        <v>236108</v>
      </c>
      <c r="B55" s="861" t="s">
        <v>706</v>
      </c>
      <c r="C55" s="862"/>
      <c r="D55" s="862"/>
      <c r="E55" s="863"/>
      <c r="F55" s="504">
        <v>11950000</v>
      </c>
      <c r="G55" s="502">
        <v>10755000</v>
      </c>
    </row>
    <row r="56" spans="1:7" ht="35.25" customHeight="1">
      <c r="A56" s="618" t="s">
        <v>913</v>
      </c>
      <c r="B56" s="900" t="s">
        <v>914</v>
      </c>
      <c r="C56" s="901"/>
      <c r="D56" s="901"/>
      <c r="E56" s="902"/>
      <c r="F56" s="619" t="s">
        <v>265</v>
      </c>
      <c r="G56" s="620" t="s">
        <v>266</v>
      </c>
    </row>
    <row r="57" spans="1:7" ht="18.75" customHeight="1">
      <c r="A57" s="344" t="s">
        <v>1055</v>
      </c>
      <c r="B57" s="861" t="s">
        <v>459</v>
      </c>
      <c r="C57" s="862" t="s">
        <v>459</v>
      </c>
      <c r="D57" s="862" t="s">
        <v>459</v>
      </c>
      <c r="E57" s="863" t="s">
        <v>459</v>
      </c>
      <c r="F57" s="890">
        <v>582340000</v>
      </c>
      <c r="G57" s="890">
        <v>538664500</v>
      </c>
    </row>
    <row r="58" spans="1:7" ht="18.75" customHeight="1">
      <c r="A58" s="344" t="s">
        <v>1056</v>
      </c>
      <c r="B58" s="861" t="s">
        <v>460</v>
      </c>
      <c r="C58" s="862" t="s">
        <v>460</v>
      </c>
      <c r="D58" s="862" t="s">
        <v>460</v>
      </c>
      <c r="E58" s="863" t="s">
        <v>460</v>
      </c>
      <c r="F58" s="891"/>
      <c r="G58" s="891"/>
    </row>
    <row r="59" spans="1:7" ht="18.75" customHeight="1">
      <c r="A59" s="344" t="s">
        <v>1057</v>
      </c>
      <c r="B59" s="861" t="s">
        <v>461</v>
      </c>
      <c r="C59" s="862" t="s">
        <v>461</v>
      </c>
      <c r="D59" s="862" t="s">
        <v>461</v>
      </c>
      <c r="E59" s="863" t="s">
        <v>461</v>
      </c>
      <c r="F59" s="891"/>
      <c r="G59" s="891"/>
    </row>
    <row r="60" spans="1:7" ht="18.75" customHeight="1">
      <c r="A60" s="344" t="s">
        <v>1058</v>
      </c>
      <c r="B60" s="861" t="s">
        <v>462</v>
      </c>
      <c r="C60" s="862" t="s">
        <v>462</v>
      </c>
      <c r="D60" s="862" t="s">
        <v>462</v>
      </c>
      <c r="E60" s="863" t="s">
        <v>462</v>
      </c>
      <c r="F60" s="891"/>
      <c r="G60" s="891"/>
    </row>
    <row r="61" spans="1:7" ht="18.75" customHeight="1">
      <c r="A61" s="344" t="s">
        <v>1059</v>
      </c>
      <c r="B61" s="861" t="s">
        <v>465</v>
      </c>
      <c r="C61" s="862" t="s">
        <v>465</v>
      </c>
      <c r="D61" s="862" t="s">
        <v>465</v>
      </c>
      <c r="E61" s="863" t="s">
        <v>465</v>
      </c>
      <c r="F61" s="891"/>
      <c r="G61" s="891"/>
    </row>
    <row r="62" spans="1:7" ht="18.75" customHeight="1">
      <c r="A62" s="344" t="s">
        <v>1061</v>
      </c>
      <c r="B62" s="861" t="s">
        <v>464</v>
      </c>
      <c r="C62" s="862" t="s">
        <v>464</v>
      </c>
      <c r="D62" s="862" t="s">
        <v>464</v>
      </c>
      <c r="E62" s="863" t="s">
        <v>464</v>
      </c>
      <c r="F62" s="891"/>
      <c r="G62" s="891"/>
    </row>
    <row r="63" spans="1:7" ht="18.75" customHeight="1">
      <c r="A63" s="344">
        <v>236102</v>
      </c>
      <c r="B63" s="861" t="s">
        <v>463</v>
      </c>
      <c r="C63" s="862" t="s">
        <v>463</v>
      </c>
      <c r="D63" s="862" t="s">
        <v>463</v>
      </c>
      <c r="E63" s="863" t="s">
        <v>463</v>
      </c>
      <c r="F63" s="891"/>
      <c r="G63" s="891"/>
    </row>
    <row r="64" spans="1:7" ht="18.75" customHeight="1">
      <c r="A64" s="344">
        <v>236103</v>
      </c>
      <c r="B64" s="861" t="s">
        <v>466</v>
      </c>
      <c r="C64" s="862" t="s">
        <v>466</v>
      </c>
      <c r="D64" s="862" t="s">
        <v>466</v>
      </c>
      <c r="E64" s="863" t="s">
        <v>466</v>
      </c>
      <c r="F64" s="891"/>
      <c r="G64" s="891"/>
    </row>
    <row r="65" spans="1:7" ht="18.75" customHeight="1">
      <c r="A65" s="344">
        <v>236104</v>
      </c>
      <c r="B65" s="861" t="s">
        <v>469</v>
      </c>
      <c r="C65" s="862" t="s">
        <v>469</v>
      </c>
      <c r="D65" s="862" t="s">
        <v>469</v>
      </c>
      <c r="E65" s="863" t="s">
        <v>469</v>
      </c>
      <c r="F65" s="891"/>
      <c r="G65" s="891"/>
    </row>
    <row r="66" spans="1:7" ht="18.75" customHeight="1">
      <c r="A66" s="344">
        <v>236105</v>
      </c>
      <c r="B66" s="861" t="s">
        <v>470</v>
      </c>
      <c r="C66" s="862" t="s">
        <v>470</v>
      </c>
      <c r="D66" s="862" t="s">
        <v>470</v>
      </c>
      <c r="E66" s="863" t="s">
        <v>470</v>
      </c>
      <c r="F66" s="891"/>
      <c r="G66" s="891"/>
    </row>
    <row r="67" spans="1:7" ht="18.75" customHeight="1">
      <c r="A67" s="344">
        <v>236106</v>
      </c>
      <c r="B67" s="861" t="s">
        <v>471</v>
      </c>
      <c r="C67" s="862" t="s">
        <v>471</v>
      </c>
      <c r="D67" s="862" t="s">
        <v>471</v>
      </c>
      <c r="E67" s="863" t="s">
        <v>471</v>
      </c>
      <c r="F67" s="891"/>
      <c r="G67" s="891"/>
    </row>
    <row r="68" spans="1:7" ht="18.75" customHeight="1">
      <c r="A68" s="344">
        <v>236107</v>
      </c>
      <c r="B68" s="861" t="s">
        <v>472</v>
      </c>
      <c r="C68" s="862" t="s">
        <v>472</v>
      </c>
      <c r="D68" s="862" t="s">
        <v>472</v>
      </c>
      <c r="E68" s="863" t="s">
        <v>472</v>
      </c>
      <c r="F68" s="891"/>
      <c r="G68" s="891"/>
    </row>
    <row r="69" spans="1:7" ht="18.75" customHeight="1">
      <c r="A69" s="344" t="s">
        <v>922</v>
      </c>
      <c r="B69" s="861" t="s">
        <v>473</v>
      </c>
      <c r="C69" s="862" t="s">
        <v>473</v>
      </c>
      <c r="D69" s="862" t="s">
        <v>473</v>
      </c>
      <c r="E69" s="863" t="s">
        <v>473</v>
      </c>
      <c r="F69" s="891"/>
      <c r="G69" s="891"/>
    </row>
    <row r="70" spans="1:7" ht="18.75" customHeight="1">
      <c r="A70" s="344">
        <v>236109</v>
      </c>
      <c r="B70" s="861" t="s">
        <v>474</v>
      </c>
      <c r="C70" s="862" t="s">
        <v>474</v>
      </c>
      <c r="D70" s="862" t="s">
        <v>474</v>
      </c>
      <c r="E70" s="863" t="s">
        <v>474</v>
      </c>
      <c r="F70" s="891"/>
      <c r="G70" s="891"/>
    </row>
    <row r="71" spans="1:7" ht="18.75" customHeight="1">
      <c r="A71" s="344">
        <v>236110</v>
      </c>
      <c r="B71" s="861" t="s">
        <v>475</v>
      </c>
      <c r="C71" s="862" t="s">
        <v>475</v>
      </c>
      <c r="D71" s="862" t="s">
        <v>475</v>
      </c>
      <c r="E71" s="863" t="s">
        <v>475</v>
      </c>
      <c r="F71" s="891"/>
      <c r="G71" s="891"/>
    </row>
    <row r="72" spans="1:7" ht="21" customHeight="1">
      <c r="A72" s="344">
        <v>236111</v>
      </c>
      <c r="B72" s="861" t="s">
        <v>476</v>
      </c>
      <c r="C72" s="862" t="s">
        <v>476</v>
      </c>
      <c r="D72" s="862" t="s">
        <v>476</v>
      </c>
      <c r="E72" s="863" t="s">
        <v>476</v>
      </c>
      <c r="F72" s="891"/>
      <c r="G72" s="891"/>
    </row>
    <row r="73" spans="1:7" ht="18.75" customHeight="1">
      <c r="A73" s="344">
        <v>236112</v>
      </c>
      <c r="B73" s="861" t="s">
        <v>477</v>
      </c>
      <c r="C73" s="862" t="s">
        <v>477</v>
      </c>
      <c r="D73" s="862" t="s">
        <v>477</v>
      </c>
      <c r="E73" s="863" t="s">
        <v>477</v>
      </c>
      <c r="F73" s="891"/>
      <c r="G73" s="891"/>
    </row>
    <row r="74" spans="1:7" ht="18.75" customHeight="1">
      <c r="A74" s="344">
        <v>236113</v>
      </c>
      <c r="B74" s="861" t="s">
        <v>478</v>
      </c>
      <c r="C74" s="862" t="s">
        <v>478</v>
      </c>
      <c r="D74" s="862" t="s">
        <v>478</v>
      </c>
      <c r="E74" s="863" t="s">
        <v>478</v>
      </c>
      <c r="F74" s="891"/>
      <c r="G74" s="891"/>
    </row>
    <row r="75" spans="1:7" ht="18.75" customHeight="1">
      <c r="A75" s="344">
        <v>236114</v>
      </c>
      <c r="B75" s="861" t="s">
        <v>479</v>
      </c>
      <c r="C75" s="862" t="s">
        <v>479</v>
      </c>
      <c r="D75" s="862" t="s">
        <v>479</v>
      </c>
      <c r="E75" s="863" t="s">
        <v>479</v>
      </c>
      <c r="F75" s="891"/>
      <c r="G75" s="891"/>
    </row>
    <row r="76" spans="1:7" ht="18.75" customHeight="1">
      <c r="A76" s="344">
        <v>236115</v>
      </c>
      <c r="B76" s="861" t="s">
        <v>480</v>
      </c>
      <c r="C76" s="862" t="s">
        <v>480</v>
      </c>
      <c r="D76" s="862" t="s">
        <v>480</v>
      </c>
      <c r="E76" s="863" t="s">
        <v>480</v>
      </c>
      <c r="F76" s="891"/>
      <c r="G76" s="891"/>
    </row>
    <row r="77" spans="1:7" ht="18.75" customHeight="1">
      <c r="A77" s="344">
        <v>236116</v>
      </c>
      <c r="B77" s="861" t="s">
        <v>482</v>
      </c>
      <c r="C77" s="862" t="s">
        <v>482</v>
      </c>
      <c r="D77" s="862" t="s">
        <v>482</v>
      </c>
      <c r="E77" s="863" t="s">
        <v>482</v>
      </c>
      <c r="F77" s="892"/>
      <c r="G77" s="892"/>
    </row>
    <row r="78" spans="1:7" ht="18.75" customHeight="1">
      <c r="A78" s="344">
        <v>236117</v>
      </c>
      <c r="B78" s="861" t="s">
        <v>930</v>
      </c>
      <c r="C78" s="862"/>
      <c r="D78" s="862"/>
      <c r="E78" s="863"/>
      <c r="F78" s="890">
        <v>1198600000</v>
      </c>
      <c r="G78" s="890">
        <v>1108705000</v>
      </c>
    </row>
    <row r="79" spans="1:7" ht="18.75" customHeight="1">
      <c r="A79" s="344">
        <v>236118</v>
      </c>
      <c r="B79" s="861" t="s">
        <v>931</v>
      </c>
      <c r="C79" s="862"/>
      <c r="D79" s="862"/>
      <c r="E79" s="863"/>
      <c r="F79" s="907"/>
      <c r="G79" s="907"/>
    </row>
    <row r="80" spans="1:7" ht="18.75" customHeight="1">
      <c r="A80" s="344">
        <v>236119</v>
      </c>
      <c r="B80" s="861" t="s">
        <v>932</v>
      </c>
      <c r="C80" s="862"/>
      <c r="D80" s="862"/>
      <c r="E80" s="863"/>
      <c r="F80" s="907"/>
      <c r="G80" s="907"/>
    </row>
    <row r="81" spans="1:7" ht="18.75" customHeight="1">
      <c r="A81" s="344">
        <v>236120</v>
      </c>
      <c r="B81" s="861" t="s">
        <v>933</v>
      </c>
      <c r="C81" s="862"/>
      <c r="D81" s="862"/>
      <c r="E81" s="863"/>
      <c r="F81" s="907"/>
      <c r="G81" s="907"/>
    </row>
    <row r="82" spans="1:7" ht="18.75" customHeight="1">
      <c r="A82" s="344">
        <v>236121</v>
      </c>
      <c r="B82" s="861" t="s">
        <v>934</v>
      </c>
      <c r="C82" s="862"/>
      <c r="D82" s="862"/>
      <c r="E82" s="863"/>
      <c r="F82" s="907"/>
      <c r="G82" s="907"/>
    </row>
    <row r="83" spans="1:7" ht="18.75" customHeight="1">
      <c r="A83" s="344">
        <v>236122</v>
      </c>
      <c r="B83" s="861" t="s">
        <v>935</v>
      </c>
      <c r="C83" s="862"/>
      <c r="D83" s="862"/>
      <c r="E83" s="863"/>
      <c r="F83" s="907"/>
      <c r="G83" s="907"/>
    </row>
    <row r="84" spans="1:7" ht="18.75" customHeight="1">
      <c r="A84" s="344">
        <v>236123</v>
      </c>
      <c r="B84" s="861" t="s">
        <v>936</v>
      </c>
      <c r="C84" s="862"/>
      <c r="D84" s="862"/>
      <c r="E84" s="863"/>
      <c r="F84" s="907"/>
      <c r="G84" s="907"/>
    </row>
    <row r="85" spans="1:7" ht="18.75" customHeight="1">
      <c r="A85" s="344">
        <v>236124</v>
      </c>
      <c r="B85" s="861" t="s">
        <v>937</v>
      </c>
      <c r="C85" s="862"/>
      <c r="D85" s="862"/>
      <c r="E85" s="863"/>
      <c r="F85" s="907"/>
      <c r="G85" s="907"/>
    </row>
    <row r="86" spans="1:7" ht="18.75" customHeight="1">
      <c r="A86" s="344">
        <v>236125</v>
      </c>
      <c r="B86" s="861" t="s">
        <v>938</v>
      </c>
      <c r="C86" s="862"/>
      <c r="D86" s="862"/>
      <c r="E86" s="863"/>
      <c r="F86" s="907"/>
      <c r="G86" s="907"/>
    </row>
    <row r="87" spans="1:7" ht="18.75" customHeight="1">
      <c r="A87" s="344">
        <v>236126</v>
      </c>
      <c r="B87" s="861" t="s">
        <v>939</v>
      </c>
      <c r="C87" s="862"/>
      <c r="D87" s="862"/>
      <c r="E87" s="863"/>
      <c r="F87" s="907"/>
      <c r="G87" s="907"/>
    </row>
    <row r="88" spans="1:7" ht="18.75" customHeight="1">
      <c r="A88" s="344">
        <v>236127</v>
      </c>
      <c r="B88" s="861" t="s">
        <v>940</v>
      </c>
      <c r="C88" s="862"/>
      <c r="D88" s="862"/>
      <c r="E88" s="863"/>
      <c r="F88" s="907"/>
      <c r="G88" s="907"/>
    </row>
    <row r="89" spans="1:7" ht="18.75" customHeight="1">
      <c r="A89" s="344">
        <v>236128</v>
      </c>
      <c r="B89" s="861" t="s">
        <v>941</v>
      </c>
      <c r="C89" s="862"/>
      <c r="D89" s="862"/>
      <c r="E89" s="863"/>
      <c r="F89" s="907"/>
      <c r="G89" s="907"/>
    </row>
    <row r="90" spans="1:7" ht="18.75" customHeight="1">
      <c r="A90" s="344">
        <v>236129</v>
      </c>
      <c r="B90" s="861" t="s">
        <v>942</v>
      </c>
      <c r="C90" s="862"/>
      <c r="D90" s="862"/>
      <c r="E90" s="863"/>
      <c r="F90" s="907"/>
      <c r="G90" s="907"/>
    </row>
    <row r="91" spans="1:7" ht="18.75" customHeight="1">
      <c r="A91" s="344">
        <v>236130</v>
      </c>
      <c r="B91" s="861" t="s">
        <v>943</v>
      </c>
      <c r="C91" s="862"/>
      <c r="D91" s="862"/>
      <c r="E91" s="863"/>
      <c r="F91" s="907"/>
      <c r="G91" s="907"/>
    </row>
    <row r="92" spans="1:7" ht="18.75" customHeight="1">
      <c r="A92" s="344">
        <v>236131</v>
      </c>
      <c r="B92" s="861" t="s">
        <v>944</v>
      </c>
      <c r="C92" s="862"/>
      <c r="D92" s="862"/>
      <c r="E92" s="863"/>
      <c r="F92" s="907"/>
      <c r="G92" s="907"/>
    </row>
    <row r="93" spans="1:7" ht="18.75" customHeight="1">
      <c r="A93" s="344">
        <v>236132</v>
      </c>
      <c r="B93" s="861" t="s">
        <v>945</v>
      </c>
      <c r="C93" s="862"/>
      <c r="D93" s="862"/>
      <c r="E93" s="863"/>
      <c r="F93" s="907"/>
      <c r="G93" s="907"/>
    </row>
    <row r="94" spans="1:7" ht="18.75" customHeight="1">
      <c r="A94" s="344">
        <v>236133</v>
      </c>
      <c r="B94" s="861" t="s">
        <v>946</v>
      </c>
      <c r="C94" s="862"/>
      <c r="D94" s="862"/>
      <c r="E94" s="863"/>
      <c r="F94" s="907"/>
      <c r="G94" s="907"/>
    </row>
    <row r="95" spans="1:7" ht="18.75" customHeight="1">
      <c r="A95" s="344">
        <v>236134</v>
      </c>
      <c r="B95" s="861" t="s">
        <v>947</v>
      </c>
      <c r="C95" s="862"/>
      <c r="D95" s="862"/>
      <c r="E95" s="863"/>
      <c r="F95" s="907"/>
      <c r="G95" s="907"/>
    </row>
    <row r="96" spans="1:7" ht="18.75" customHeight="1">
      <c r="A96" s="344">
        <v>236135</v>
      </c>
      <c r="B96" s="861" t="s">
        <v>948</v>
      </c>
      <c r="C96" s="862"/>
      <c r="D96" s="862"/>
      <c r="E96" s="863"/>
      <c r="F96" s="907"/>
      <c r="G96" s="907"/>
    </row>
    <row r="97" spans="1:7" ht="18.75" customHeight="1">
      <c r="A97" s="344">
        <v>236136</v>
      </c>
      <c r="B97" s="861" t="s">
        <v>950</v>
      </c>
      <c r="C97" s="862"/>
      <c r="D97" s="862"/>
      <c r="E97" s="863"/>
      <c r="F97" s="907"/>
      <c r="G97" s="907"/>
    </row>
    <row r="98" spans="1:7" ht="18.75" customHeight="1">
      <c r="A98" s="344">
        <v>236137</v>
      </c>
      <c r="B98" s="861" t="s">
        <v>951</v>
      </c>
      <c r="C98" s="862"/>
      <c r="D98" s="862"/>
      <c r="E98" s="863"/>
      <c r="F98" s="907"/>
      <c r="G98" s="907"/>
    </row>
    <row r="99" spans="1:7" ht="18.75" customHeight="1">
      <c r="A99" s="344" t="s">
        <v>88</v>
      </c>
      <c r="B99" s="861" t="s">
        <v>89</v>
      </c>
      <c r="C99" s="862"/>
      <c r="D99" s="862"/>
      <c r="E99" s="863"/>
      <c r="F99" s="502">
        <v>248917000</v>
      </c>
      <c r="G99" s="502">
        <v>211579450</v>
      </c>
    </row>
    <row r="100" spans="1:7" ht="18.75" customHeight="1">
      <c r="A100" s="344">
        <v>236138</v>
      </c>
      <c r="B100" s="864" t="s">
        <v>382</v>
      </c>
      <c r="C100" s="865"/>
      <c r="D100" s="865"/>
      <c r="E100" s="866"/>
      <c r="F100" s="504">
        <v>396850000</v>
      </c>
      <c r="G100" s="502">
        <v>142866000</v>
      </c>
    </row>
    <row r="101" spans="1:7" ht="18.75" customHeight="1">
      <c r="A101" s="344">
        <v>236139</v>
      </c>
      <c r="B101" s="864" t="s">
        <v>383</v>
      </c>
      <c r="C101" s="865"/>
      <c r="D101" s="865"/>
      <c r="E101" s="866"/>
      <c r="F101" s="504">
        <v>456850000</v>
      </c>
      <c r="G101" s="502">
        <v>150760500</v>
      </c>
    </row>
    <row r="102" spans="1:7" ht="18.75" customHeight="1">
      <c r="A102" s="344">
        <v>236140</v>
      </c>
      <c r="B102" s="864" t="s">
        <v>384</v>
      </c>
      <c r="C102" s="865"/>
      <c r="D102" s="865"/>
      <c r="E102" s="866"/>
      <c r="F102" s="504">
        <v>309000000</v>
      </c>
      <c r="G102" s="502">
        <v>123600000</v>
      </c>
    </row>
    <row r="103" spans="1:7" ht="18.75" customHeight="1">
      <c r="A103" s="344">
        <v>236141</v>
      </c>
      <c r="B103" s="864" t="s">
        <v>385</v>
      </c>
      <c r="C103" s="865"/>
      <c r="D103" s="865"/>
      <c r="E103" s="866"/>
      <c r="F103" s="504">
        <v>164750000</v>
      </c>
      <c r="G103" s="502">
        <v>64252500</v>
      </c>
    </row>
    <row r="104" spans="1:7" ht="24.75" customHeight="1">
      <c r="A104" s="344">
        <v>236146</v>
      </c>
      <c r="B104" s="858" t="s">
        <v>704</v>
      </c>
      <c r="C104" s="859"/>
      <c r="D104" s="859"/>
      <c r="E104" s="860"/>
      <c r="F104" s="504">
        <v>300000</v>
      </c>
      <c r="G104" s="502">
        <v>300000</v>
      </c>
    </row>
    <row r="105" spans="1:7" ht="24.75" customHeight="1">
      <c r="A105" s="344">
        <v>236148</v>
      </c>
      <c r="B105" s="858" t="s">
        <v>269</v>
      </c>
      <c r="C105" s="859"/>
      <c r="D105" s="859"/>
      <c r="E105" s="860"/>
      <c r="F105" s="504">
        <v>465000</v>
      </c>
      <c r="G105" s="502">
        <v>395250</v>
      </c>
    </row>
    <row r="106" spans="1:7" ht="18.75" customHeight="1">
      <c r="A106" s="908" t="s">
        <v>910</v>
      </c>
      <c r="B106" s="909"/>
      <c r="C106" s="909"/>
      <c r="D106" s="909"/>
      <c r="E106" s="910"/>
      <c r="F106" s="610">
        <f>SUM(F42:F105)</f>
        <v>3450077000</v>
      </c>
      <c r="G106" s="610">
        <f>SUM(G43:G105)</f>
        <v>2394175570</v>
      </c>
    </row>
    <row r="107" ht="15.75" customHeight="1"/>
    <row r="108" spans="1:7" ht="18.75" customHeight="1">
      <c r="A108" s="869" t="s">
        <v>895</v>
      </c>
      <c r="B108" s="870"/>
      <c r="C108" s="870"/>
      <c r="D108" s="870"/>
      <c r="E108" s="870"/>
      <c r="F108" s="871" t="s">
        <v>903</v>
      </c>
      <c r="G108" s="872"/>
    </row>
    <row r="109" spans="1:7" ht="18.75" customHeight="1">
      <c r="A109" s="864" t="s">
        <v>865</v>
      </c>
      <c r="B109" s="865"/>
      <c r="C109" s="865"/>
      <c r="D109" s="865"/>
      <c r="E109" s="866"/>
      <c r="F109" s="867">
        <v>14000000</v>
      </c>
      <c r="G109" s="868"/>
    </row>
    <row r="110" spans="1:7" ht="18.75" customHeight="1">
      <c r="A110" s="864" t="s">
        <v>867</v>
      </c>
      <c r="B110" s="865"/>
      <c r="C110" s="865"/>
      <c r="D110" s="865"/>
      <c r="E110" s="866"/>
      <c r="F110" s="867">
        <v>19069000</v>
      </c>
      <c r="G110" s="868"/>
    </row>
    <row r="111" spans="1:7" ht="27" customHeight="1">
      <c r="A111" s="864" t="s">
        <v>268</v>
      </c>
      <c r="B111" s="865"/>
      <c r="C111" s="865"/>
      <c r="D111" s="865"/>
      <c r="E111" s="866"/>
      <c r="F111" s="867">
        <v>1500000</v>
      </c>
      <c r="G111" s="868"/>
    </row>
    <row r="112" spans="1:7" ht="18.75" customHeight="1">
      <c r="A112" s="864" t="s">
        <v>747</v>
      </c>
      <c r="B112" s="865"/>
      <c r="C112" s="865"/>
      <c r="D112" s="865"/>
      <c r="E112" s="866"/>
      <c r="F112" s="867">
        <v>6735000</v>
      </c>
      <c r="G112" s="868"/>
    </row>
    <row r="113" spans="1:7" ht="18.75" customHeight="1">
      <c r="A113" s="864" t="s">
        <v>748</v>
      </c>
      <c r="B113" s="865"/>
      <c r="C113" s="865"/>
      <c r="D113" s="865"/>
      <c r="E113" s="866"/>
      <c r="F113" s="867">
        <v>10000000</v>
      </c>
      <c r="G113" s="868"/>
    </row>
    <row r="114" spans="1:7" ht="18.75" customHeight="1">
      <c r="A114" s="864" t="s">
        <v>749</v>
      </c>
      <c r="B114" s="865"/>
      <c r="C114" s="865"/>
      <c r="D114" s="865"/>
      <c r="E114" s="866"/>
      <c r="F114" s="867">
        <v>50000000</v>
      </c>
      <c r="G114" s="868"/>
    </row>
    <row r="115" spans="1:7" ht="18.75" customHeight="1">
      <c r="A115" s="864" t="s">
        <v>750</v>
      </c>
      <c r="B115" s="865"/>
      <c r="C115" s="865"/>
      <c r="D115" s="865"/>
      <c r="E115" s="866"/>
      <c r="F115" s="867">
        <v>50000000</v>
      </c>
      <c r="G115" s="868"/>
    </row>
    <row r="116" spans="1:7" ht="18.75" customHeight="1">
      <c r="A116" s="864" t="s">
        <v>751</v>
      </c>
      <c r="B116" s="865"/>
      <c r="C116" s="865"/>
      <c r="D116" s="865"/>
      <c r="E116" s="866"/>
      <c r="F116" s="867">
        <v>10000000</v>
      </c>
      <c r="G116" s="868"/>
    </row>
    <row r="117" spans="1:7" ht="18.75" customHeight="1">
      <c r="A117" s="879" t="s">
        <v>912</v>
      </c>
      <c r="B117" s="880"/>
      <c r="C117" s="880"/>
      <c r="D117" s="880"/>
      <c r="E117" s="881"/>
      <c r="F117" s="888">
        <f>SUM(F109:F116)</f>
        <v>161304000</v>
      </c>
      <c r="G117" s="889"/>
    </row>
    <row r="118" spans="2:6" ht="15.75" customHeight="1">
      <c r="B118" s="416"/>
      <c r="C118" s="411"/>
      <c r="D118" s="411"/>
      <c r="E118" s="411"/>
      <c r="F118" s="413"/>
    </row>
    <row r="119" spans="1:7" ht="15.75" customHeight="1">
      <c r="A119" s="873" t="s">
        <v>911</v>
      </c>
      <c r="B119" s="874"/>
      <c r="C119" s="874"/>
      <c r="D119" s="874"/>
      <c r="E119" s="875"/>
      <c r="F119" s="911">
        <f>F106+F117</f>
        <v>3611381000</v>
      </c>
      <c r="G119" s="811"/>
    </row>
    <row r="120" spans="2:6" ht="17.25" customHeight="1">
      <c r="B120" s="416"/>
      <c r="C120" s="411"/>
      <c r="D120" s="411"/>
      <c r="E120" s="411"/>
      <c r="F120" s="413"/>
    </row>
    <row r="121" spans="1:7" ht="17.25" customHeight="1">
      <c r="A121" s="879" t="s">
        <v>481</v>
      </c>
      <c r="B121" s="880"/>
      <c r="C121" s="880"/>
      <c r="D121" s="880"/>
      <c r="E121" s="881"/>
      <c r="F121" s="871" t="s">
        <v>903</v>
      </c>
      <c r="G121" s="872"/>
    </row>
    <row r="122" spans="1:7" ht="17.25" customHeight="1">
      <c r="A122" s="876" t="s">
        <v>559</v>
      </c>
      <c r="B122" s="877"/>
      <c r="C122" s="877"/>
      <c r="D122" s="877"/>
      <c r="E122" s="878"/>
      <c r="F122" s="867">
        <v>16799000</v>
      </c>
      <c r="G122" s="868"/>
    </row>
    <row r="123" spans="1:7" ht="17.25" customHeight="1">
      <c r="A123" s="876" t="s">
        <v>1032</v>
      </c>
      <c r="B123" s="877"/>
      <c r="C123" s="877"/>
      <c r="D123" s="877"/>
      <c r="E123" s="878"/>
      <c r="F123" s="867">
        <v>10800000</v>
      </c>
      <c r="G123" s="868"/>
    </row>
    <row r="124" spans="2:6" ht="17.25" customHeight="1">
      <c r="B124" s="416"/>
      <c r="C124" s="411"/>
      <c r="D124" s="411"/>
      <c r="E124" s="411"/>
      <c r="F124" s="413"/>
    </row>
    <row r="125" spans="1:7" ht="18.75" customHeight="1">
      <c r="A125" s="879" t="s">
        <v>45</v>
      </c>
      <c r="B125" s="880"/>
      <c r="C125" s="880"/>
      <c r="D125" s="880"/>
      <c r="E125" s="881"/>
      <c r="F125" s="871" t="s">
        <v>903</v>
      </c>
      <c r="G125" s="872"/>
    </row>
    <row r="126" spans="1:7" ht="18.75" customHeight="1">
      <c r="A126" s="906" t="s">
        <v>902</v>
      </c>
      <c r="B126" s="810"/>
      <c r="C126" s="810"/>
      <c r="D126" s="810"/>
      <c r="E126" s="811"/>
      <c r="F126" s="867">
        <v>7705000</v>
      </c>
      <c r="G126" s="868"/>
    </row>
    <row r="127" spans="2:6" ht="12" customHeight="1">
      <c r="B127" s="349"/>
      <c r="C127" s="349"/>
      <c r="D127" s="349"/>
      <c r="E127" s="349"/>
      <c r="F127" s="412"/>
    </row>
    <row r="128" spans="2:6" ht="18.75" customHeight="1">
      <c r="B128" s="349"/>
      <c r="C128" s="349"/>
      <c r="D128" s="349"/>
      <c r="E128" s="349"/>
      <c r="F128" s="436"/>
    </row>
    <row r="129" spans="2:6" ht="18.75" customHeight="1">
      <c r="B129" s="349"/>
      <c r="C129" s="349"/>
      <c r="D129" s="349"/>
      <c r="E129" s="349"/>
      <c r="F129" s="412"/>
    </row>
  </sheetData>
  <mergeCells count="134">
    <mergeCell ref="F12:G12"/>
    <mergeCell ref="A12:B12"/>
    <mergeCell ref="B102:E102"/>
    <mergeCell ref="A121:E121"/>
    <mergeCell ref="F121:G121"/>
    <mergeCell ref="F108:G108"/>
    <mergeCell ref="F109:G109"/>
    <mergeCell ref="B60:E60"/>
    <mergeCell ref="B56:E56"/>
    <mergeCell ref="B57:E57"/>
    <mergeCell ref="F119:G119"/>
    <mergeCell ref="A114:E114"/>
    <mergeCell ref="F114:G114"/>
    <mergeCell ref="A115:E115"/>
    <mergeCell ref="F115:G115"/>
    <mergeCell ref="A116:E116"/>
    <mergeCell ref="F116:G116"/>
    <mergeCell ref="A126:E126"/>
    <mergeCell ref="G78:G98"/>
    <mergeCell ref="B104:E104"/>
    <mergeCell ref="A106:E106"/>
    <mergeCell ref="A111:E111"/>
    <mergeCell ref="F78:F98"/>
    <mergeCell ref="B103:E103"/>
    <mergeCell ref="B80:E80"/>
    <mergeCell ref="B94:E94"/>
    <mergeCell ref="A122:E122"/>
    <mergeCell ref="B91:E91"/>
    <mergeCell ref="B101:E101"/>
    <mergeCell ref="B97:E97"/>
    <mergeCell ref="B99:E99"/>
    <mergeCell ref="B100:E100"/>
    <mergeCell ref="B96:E96"/>
    <mergeCell ref="B92:E92"/>
    <mergeCell ref="B95:E95"/>
    <mergeCell ref="B93:E93"/>
    <mergeCell ref="B90:E90"/>
    <mergeCell ref="B84:E84"/>
    <mergeCell ref="B81:E81"/>
    <mergeCell ref="B86:E86"/>
    <mergeCell ref="B82:E82"/>
    <mergeCell ref="B83:E83"/>
    <mergeCell ref="B85:E85"/>
    <mergeCell ref="B88:E88"/>
    <mergeCell ref="B89:E89"/>
    <mergeCell ref="B87:E87"/>
    <mergeCell ref="B79:E79"/>
    <mergeCell ref="B53:E53"/>
    <mergeCell ref="B61:E61"/>
    <mergeCell ref="B64:E64"/>
    <mergeCell ref="B65:E65"/>
    <mergeCell ref="B67:E67"/>
    <mergeCell ref="B68:E68"/>
    <mergeCell ref="B71:E71"/>
    <mergeCell ref="B59:E59"/>
    <mergeCell ref="B58:E58"/>
    <mergeCell ref="B66:E66"/>
    <mergeCell ref="A5:B5"/>
    <mergeCell ref="B78:E78"/>
    <mergeCell ref="B47:E47"/>
    <mergeCell ref="B48:E48"/>
    <mergeCell ref="A26:B26"/>
    <mergeCell ref="B45:E45"/>
    <mergeCell ref="B62:E62"/>
    <mergeCell ref="B63:E63"/>
    <mergeCell ref="B55:E55"/>
    <mergeCell ref="B75:E75"/>
    <mergeCell ref="B76:E76"/>
    <mergeCell ref="B72:E72"/>
    <mergeCell ref="B77:E77"/>
    <mergeCell ref="B69:E69"/>
    <mergeCell ref="B70:E70"/>
    <mergeCell ref="B73:E73"/>
    <mergeCell ref="B74:E74"/>
    <mergeCell ref="A11:B11"/>
    <mergeCell ref="A21:B21"/>
    <mergeCell ref="B49:E49"/>
    <mergeCell ref="B50:E50"/>
    <mergeCell ref="B44:E44"/>
    <mergeCell ref="A29:B29"/>
    <mergeCell ref="B46:E46"/>
    <mergeCell ref="A24:B24"/>
    <mergeCell ref="A40:E40"/>
    <mergeCell ref="A9:B9"/>
    <mergeCell ref="B43:E43"/>
    <mergeCell ref="A22:B22"/>
    <mergeCell ref="A14:B14"/>
    <mergeCell ref="A10:B10"/>
    <mergeCell ref="A23:B23"/>
    <mergeCell ref="B41:E41"/>
    <mergeCell ref="A28:B28"/>
    <mergeCell ref="A13:B13"/>
    <mergeCell ref="B42:E42"/>
    <mergeCell ref="B54:E54"/>
    <mergeCell ref="A25:B25"/>
    <mergeCell ref="F26:G26"/>
    <mergeCell ref="F28:G28"/>
    <mergeCell ref="A27:B27"/>
    <mergeCell ref="B51:E51"/>
    <mergeCell ref="B52:E52"/>
    <mergeCell ref="F57:F77"/>
    <mergeCell ref="F22:G22"/>
    <mergeCell ref="F23:G23"/>
    <mergeCell ref="F24:G24"/>
    <mergeCell ref="F25:G25"/>
    <mergeCell ref="F27:G27"/>
    <mergeCell ref="G57:G77"/>
    <mergeCell ref="F126:G126"/>
    <mergeCell ref="F9:G9"/>
    <mergeCell ref="F14:G14"/>
    <mergeCell ref="F10:G10"/>
    <mergeCell ref="F11:G11"/>
    <mergeCell ref="F13:G13"/>
    <mergeCell ref="F112:G112"/>
    <mergeCell ref="F117:G117"/>
    <mergeCell ref="F21:G21"/>
    <mergeCell ref="F29:G29"/>
    <mergeCell ref="F125:G125"/>
    <mergeCell ref="F110:G110"/>
    <mergeCell ref="F111:G111"/>
    <mergeCell ref="A119:E119"/>
    <mergeCell ref="A123:E123"/>
    <mergeCell ref="F123:G123"/>
    <mergeCell ref="A125:E125"/>
    <mergeCell ref="F122:G122"/>
    <mergeCell ref="A117:E117"/>
    <mergeCell ref="A110:E110"/>
    <mergeCell ref="B105:E105"/>
    <mergeCell ref="B98:E98"/>
    <mergeCell ref="A113:E113"/>
    <mergeCell ref="F113:G113"/>
    <mergeCell ref="A108:E108"/>
    <mergeCell ref="A112:E112"/>
    <mergeCell ref="A109:E109"/>
  </mergeCells>
  <printOptions horizontalCentered="1"/>
  <pageMargins left="0.3937007874015748" right="0.3937007874015748" top="0.3937007874015748" bottom="0.3937007874015748" header="0.5118110236220472" footer="0.5118110236220472"/>
  <pageSetup firstPageNumber="27" useFirstPageNumber="1" horizontalDpi="600" verticalDpi="600" orientation="portrait" paperSize="9" scale="75" r:id="rId1"/>
  <headerFooter alignWithMargins="0">
    <oddFooter>&amp;C&amp;P</oddFooter>
  </headerFooter>
  <rowBreaks count="2" manualBreakCount="2">
    <brk id="55" max="6" man="1"/>
    <brk id="10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38" t="s">
        <v>1043</v>
      </c>
      <c r="B1" s="818"/>
      <c r="C1" s="818"/>
      <c r="D1" s="818"/>
      <c r="E1" s="818"/>
      <c r="F1" s="818"/>
      <c r="G1" s="818"/>
      <c r="H1" s="818"/>
      <c r="I1" s="818"/>
      <c r="J1" s="818"/>
      <c r="K1" s="818"/>
    </row>
    <row r="2" spans="2:14" ht="13.5" customHeight="1" hidden="1">
      <c r="B2" s="489"/>
      <c r="C2" s="489"/>
      <c r="G2" s="923" t="s">
        <v>85</v>
      </c>
      <c r="H2" s="924"/>
      <c r="I2" s="924"/>
      <c r="J2" s="927"/>
      <c r="K2" s="925" t="s">
        <v>86</v>
      </c>
      <c r="L2" s="926"/>
      <c r="M2" s="923" t="s">
        <v>87</v>
      </c>
      <c r="N2" s="927"/>
    </row>
    <row r="3" spans="2:14" ht="13.5" customHeight="1">
      <c r="B3" s="489"/>
      <c r="C3" s="489"/>
      <c r="G3" s="923" t="s">
        <v>85</v>
      </c>
      <c r="H3" s="924"/>
      <c r="I3" s="924"/>
      <c r="J3" s="924"/>
      <c r="K3" s="925" t="s">
        <v>86</v>
      </c>
      <c r="L3" s="926"/>
      <c r="M3" s="923" t="s">
        <v>87</v>
      </c>
      <c r="N3" s="927"/>
    </row>
    <row r="4" spans="1:14" ht="65.25" customHeight="1">
      <c r="A4" s="719" t="s">
        <v>913</v>
      </c>
      <c r="B4" s="719" t="s">
        <v>914</v>
      </c>
      <c r="C4" s="720" t="s">
        <v>752</v>
      </c>
      <c r="D4" s="720" t="s">
        <v>753</v>
      </c>
      <c r="E4" s="721" t="s">
        <v>754</v>
      </c>
      <c r="F4" s="721" t="s">
        <v>755</v>
      </c>
      <c r="G4" s="721" t="s">
        <v>756</v>
      </c>
      <c r="H4" s="721" t="s">
        <v>757</v>
      </c>
      <c r="I4" s="722" t="s">
        <v>758</v>
      </c>
      <c r="J4" s="722" t="s">
        <v>759</v>
      </c>
      <c r="K4" s="721" t="s">
        <v>760</v>
      </c>
      <c r="L4" s="721" t="s">
        <v>761</v>
      </c>
      <c r="M4" s="721" t="s">
        <v>762</v>
      </c>
      <c r="N4" s="721" t="s">
        <v>763</v>
      </c>
    </row>
    <row r="5" spans="1:16" ht="24" customHeight="1">
      <c r="A5" s="723" t="s">
        <v>764</v>
      </c>
      <c r="B5" s="724" t="s">
        <v>765</v>
      </c>
      <c r="C5" s="725">
        <v>1308</v>
      </c>
      <c r="D5" s="725">
        <v>1308</v>
      </c>
      <c r="E5" s="726">
        <v>0</v>
      </c>
      <c r="F5" s="725">
        <v>0</v>
      </c>
      <c r="G5" s="930">
        <v>1939</v>
      </c>
      <c r="H5" s="932">
        <v>1939</v>
      </c>
      <c r="I5" s="932">
        <v>0</v>
      </c>
      <c r="J5" s="932">
        <v>0</v>
      </c>
      <c r="K5" s="727">
        <v>1428</v>
      </c>
      <c r="L5" s="728">
        <v>0</v>
      </c>
      <c r="M5" s="934">
        <v>1871</v>
      </c>
      <c r="N5" s="936">
        <v>0</v>
      </c>
      <c r="O5" s="15"/>
      <c r="P5" s="15"/>
    </row>
    <row r="6" spans="1:16" ht="24" customHeight="1">
      <c r="A6" s="723" t="s">
        <v>764</v>
      </c>
      <c r="B6" s="724" t="s">
        <v>766</v>
      </c>
      <c r="C6" s="725">
        <v>475</v>
      </c>
      <c r="D6" s="725">
        <v>361</v>
      </c>
      <c r="E6" s="726">
        <v>0</v>
      </c>
      <c r="F6" s="725">
        <v>0</v>
      </c>
      <c r="G6" s="931"/>
      <c r="H6" s="933"/>
      <c r="I6" s="933"/>
      <c r="J6" s="933"/>
      <c r="K6" s="727">
        <v>361</v>
      </c>
      <c r="L6" s="728">
        <v>0</v>
      </c>
      <c r="M6" s="935"/>
      <c r="N6" s="937"/>
      <c r="O6" s="15"/>
      <c r="P6" s="15"/>
    </row>
    <row r="7" spans="1:15" ht="24" customHeight="1">
      <c r="A7" s="723" t="s">
        <v>767</v>
      </c>
      <c r="B7" s="729" t="s">
        <v>768</v>
      </c>
      <c r="C7" s="725">
        <v>53452</v>
      </c>
      <c r="D7" s="725">
        <v>53452</v>
      </c>
      <c r="E7" s="726">
        <v>0</v>
      </c>
      <c r="F7" s="725">
        <v>0</v>
      </c>
      <c r="G7" s="730">
        <v>0</v>
      </c>
      <c r="H7" s="731">
        <v>0</v>
      </c>
      <c r="I7" s="732">
        <v>0</v>
      </c>
      <c r="J7" s="732">
        <v>0</v>
      </c>
      <c r="K7" s="727">
        <v>31004</v>
      </c>
      <c r="L7" s="728">
        <v>9385</v>
      </c>
      <c r="M7" s="732">
        <v>38358</v>
      </c>
      <c r="N7" s="733">
        <v>8701</v>
      </c>
      <c r="O7" s="15"/>
    </row>
    <row r="8" spans="1:16" ht="24" customHeight="1">
      <c r="A8" s="723" t="s">
        <v>769</v>
      </c>
      <c r="B8" s="734" t="s">
        <v>770</v>
      </c>
      <c r="C8" s="725">
        <v>32292</v>
      </c>
      <c r="D8" s="728">
        <v>32292</v>
      </c>
      <c r="E8" s="735">
        <v>50.4</v>
      </c>
      <c r="F8" s="728">
        <v>16287</v>
      </c>
      <c r="G8" s="736">
        <v>34637</v>
      </c>
      <c r="H8" s="731">
        <v>34637</v>
      </c>
      <c r="I8" s="732">
        <v>0</v>
      </c>
      <c r="J8" s="731">
        <v>0</v>
      </c>
      <c r="K8" s="727">
        <v>32297</v>
      </c>
      <c r="L8" s="728">
        <v>0</v>
      </c>
      <c r="M8" s="732">
        <v>16005</v>
      </c>
      <c r="N8" s="736">
        <v>0</v>
      </c>
      <c r="O8" s="15"/>
      <c r="P8" s="15"/>
    </row>
    <row r="9" spans="1:16" ht="33" customHeight="1">
      <c r="A9" s="723" t="s">
        <v>771</v>
      </c>
      <c r="B9" s="724" t="s">
        <v>772</v>
      </c>
      <c r="C9" s="725">
        <v>190</v>
      </c>
      <c r="D9" s="725">
        <v>190</v>
      </c>
      <c r="E9" s="726">
        <v>25</v>
      </c>
      <c r="F9" s="725">
        <v>47</v>
      </c>
      <c r="G9" s="730">
        <v>190</v>
      </c>
      <c r="H9" s="731">
        <v>190</v>
      </c>
      <c r="I9" s="732">
        <v>0</v>
      </c>
      <c r="J9" s="731">
        <v>0</v>
      </c>
      <c r="K9" s="727">
        <v>190</v>
      </c>
      <c r="L9" s="728">
        <v>0</v>
      </c>
      <c r="M9" s="732">
        <v>142</v>
      </c>
      <c r="N9" s="736">
        <v>0</v>
      </c>
      <c r="O9" s="15"/>
      <c r="P9" s="15"/>
    </row>
    <row r="10" spans="1:16" ht="24" customHeight="1">
      <c r="A10" s="723" t="s">
        <v>773</v>
      </c>
      <c r="B10" s="734" t="s">
        <v>774</v>
      </c>
      <c r="C10" s="725">
        <v>7797</v>
      </c>
      <c r="D10" s="728">
        <v>7797</v>
      </c>
      <c r="E10" s="735">
        <v>12.5</v>
      </c>
      <c r="F10" s="728">
        <v>974</v>
      </c>
      <c r="G10" s="736">
        <v>6600</v>
      </c>
      <c r="H10" s="731">
        <v>6600</v>
      </c>
      <c r="I10" s="732">
        <v>0</v>
      </c>
      <c r="J10" s="731">
        <v>0</v>
      </c>
      <c r="K10" s="727">
        <v>7311</v>
      </c>
      <c r="L10" s="728">
        <v>0</v>
      </c>
      <c r="M10" s="732">
        <v>5331</v>
      </c>
      <c r="N10" s="736">
        <v>0</v>
      </c>
      <c r="O10" s="15"/>
      <c r="P10" s="15"/>
    </row>
    <row r="11" spans="1:14" ht="24" customHeight="1">
      <c r="A11" s="723" t="s">
        <v>775</v>
      </c>
      <c r="B11" s="729" t="s">
        <v>776</v>
      </c>
      <c r="C11" s="725">
        <v>13000</v>
      </c>
      <c r="D11" s="725">
        <v>13000</v>
      </c>
      <c r="E11" s="726">
        <v>25</v>
      </c>
      <c r="F11" s="725">
        <v>2593</v>
      </c>
      <c r="G11" s="730">
        <v>13000</v>
      </c>
      <c r="H11" s="731">
        <v>13000</v>
      </c>
      <c r="I11" s="732">
        <v>0</v>
      </c>
      <c r="J11" s="732">
        <v>0</v>
      </c>
      <c r="K11" s="727">
        <v>10372</v>
      </c>
      <c r="L11" s="728">
        <v>0</v>
      </c>
      <c r="M11" s="732">
        <v>7781</v>
      </c>
      <c r="N11" s="733">
        <v>0</v>
      </c>
    </row>
    <row r="12" spans="1:14" ht="27" customHeight="1">
      <c r="A12" s="723" t="s">
        <v>777</v>
      </c>
      <c r="B12" s="729" t="s">
        <v>778</v>
      </c>
      <c r="C12" s="725">
        <v>20000</v>
      </c>
      <c r="D12" s="725">
        <v>20000</v>
      </c>
      <c r="E12" s="726">
        <v>25</v>
      </c>
      <c r="F12" s="725">
        <v>5000</v>
      </c>
      <c r="G12" s="730">
        <v>20000</v>
      </c>
      <c r="H12" s="731">
        <v>20000</v>
      </c>
      <c r="I12" s="732">
        <v>0</v>
      </c>
      <c r="J12" s="732">
        <v>0</v>
      </c>
      <c r="K12" s="727">
        <v>19816</v>
      </c>
      <c r="L12" s="728">
        <v>0</v>
      </c>
      <c r="M12" s="732">
        <v>14730</v>
      </c>
      <c r="N12" s="733">
        <v>0</v>
      </c>
    </row>
    <row r="13" spans="1:14" ht="27" customHeight="1">
      <c r="A13" s="723" t="s">
        <v>779</v>
      </c>
      <c r="B13" s="729" t="s">
        <v>780</v>
      </c>
      <c r="C13" s="725">
        <v>998</v>
      </c>
      <c r="D13" s="725">
        <v>861</v>
      </c>
      <c r="E13" s="726">
        <v>20</v>
      </c>
      <c r="F13" s="725">
        <v>172</v>
      </c>
      <c r="G13" s="730">
        <v>946</v>
      </c>
      <c r="H13" s="731">
        <v>946</v>
      </c>
      <c r="I13" s="732">
        <v>0</v>
      </c>
      <c r="J13" s="732">
        <v>0</v>
      </c>
      <c r="K13" s="727">
        <v>868</v>
      </c>
      <c r="L13" s="728">
        <v>0</v>
      </c>
      <c r="M13" s="732">
        <v>695</v>
      </c>
      <c r="N13" s="733">
        <v>0</v>
      </c>
    </row>
    <row r="14" spans="1:15" ht="27" customHeight="1">
      <c r="A14" s="723" t="s">
        <v>781</v>
      </c>
      <c r="B14" s="737" t="s">
        <v>782</v>
      </c>
      <c r="C14" s="725">
        <v>3791</v>
      </c>
      <c r="D14" s="725">
        <v>3791</v>
      </c>
      <c r="E14" s="726">
        <v>0</v>
      </c>
      <c r="F14" s="725">
        <v>0</v>
      </c>
      <c r="G14" s="730">
        <v>600</v>
      </c>
      <c r="H14" s="731">
        <v>600</v>
      </c>
      <c r="I14" s="732">
        <v>0</v>
      </c>
      <c r="J14" s="732">
        <v>0</v>
      </c>
      <c r="K14" s="727">
        <v>3521</v>
      </c>
      <c r="L14" s="728">
        <v>0</v>
      </c>
      <c r="M14" s="732">
        <v>3412</v>
      </c>
      <c r="N14" s="733">
        <v>147</v>
      </c>
      <c r="O14" s="15"/>
    </row>
    <row r="15" spans="1:15" ht="24" customHeight="1">
      <c r="A15" s="723" t="s">
        <v>783</v>
      </c>
      <c r="B15" s="729" t="s">
        <v>784</v>
      </c>
      <c r="C15" s="725">
        <v>9936</v>
      </c>
      <c r="D15" s="725">
        <v>9936</v>
      </c>
      <c r="E15" s="726">
        <v>0</v>
      </c>
      <c r="F15" s="725">
        <v>0</v>
      </c>
      <c r="G15" s="730">
        <v>500</v>
      </c>
      <c r="H15" s="731">
        <v>500</v>
      </c>
      <c r="I15" s="732">
        <v>0</v>
      </c>
      <c r="J15" s="732">
        <v>0</v>
      </c>
      <c r="K15" s="727">
        <v>3901</v>
      </c>
      <c r="L15" s="728">
        <v>1916</v>
      </c>
      <c r="M15" s="732">
        <v>3896</v>
      </c>
      <c r="N15" s="733">
        <v>2927</v>
      </c>
      <c r="O15" s="15"/>
    </row>
    <row r="16" spans="1:15" ht="24" customHeight="1">
      <c r="A16" s="723" t="s">
        <v>785</v>
      </c>
      <c r="B16" s="729" t="s">
        <v>786</v>
      </c>
      <c r="C16" s="725">
        <v>11850</v>
      </c>
      <c r="D16" s="725">
        <v>11850</v>
      </c>
      <c r="E16" s="726">
        <v>25</v>
      </c>
      <c r="F16" s="725">
        <v>3000</v>
      </c>
      <c r="G16" s="730">
        <v>11850</v>
      </c>
      <c r="H16" s="731">
        <v>11842</v>
      </c>
      <c r="I16" s="732">
        <v>0</v>
      </c>
      <c r="J16" s="732">
        <v>0</v>
      </c>
      <c r="K16" s="727">
        <v>11842</v>
      </c>
      <c r="L16" s="728">
        <v>0</v>
      </c>
      <c r="M16" s="732">
        <v>8881</v>
      </c>
      <c r="N16" s="733">
        <v>0</v>
      </c>
      <c r="O16" s="15"/>
    </row>
    <row r="17" spans="1:15" ht="24" customHeight="1">
      <c r="A17" s="723" t="s">
        <v>787</v>
      </c>
      <c r="B17" s="729" t="s">
        <v>788</v>
      </c>
      <c r="C17" s="725">
        <v>41159</v>
      </c>
      <c r="D17" s="725">
        <v>683</v>
      </c>
      <c r="E17" s="726">
        <v>100</v>
      </c>
      <c r="F17" s="725">
        <v>683</v>
      </c>
      <c r="G17" s="730">
        <v>45000</v>
      </c>
      <c r="H17" s="731">
        <v>758</v>
      </c>
      <c r="I17" s="732">
        <v>0</v>
      </c>
      <c r="J17" s="732">
        <v>0</v>
      </c>
      <c r="K17" s="727">
        <v>683</v>
      </c>
      <c r="L17" s="728">
        <v>0</v>
      </c>
      <c r="M17" s="732">
        <v>0</v>
      </c>
      <c r="N17" s="733">
        <v>0</v>
      </c>
      <c r="O17" s="15"/>
    </row>
    <row r="18" spans="1:15" ht="24" customHeight="1">
      <c r="A18" s="723" t="s">
        <v>789</v>
      </c>
      <c r="B18" s="729" t="s">
        <v>790</v>
      </c>
      <c r="C18" s="725">
        <v>28582</v>
      </c>
      <c r="D18" s="725">
        <v>26500</v>
      </c>
      <c r="E18" s="726">
        <v>25</v>
      </c>
      <c r="F18" s="725">
        <v>6625</v>
      </c>
      <c r="G18" s="730">
        <v>30000</v>
      </c>
      <c r="H18" s="731">
        <v>29000</v>
      </c>
      <c r="I18" s="732">
        <v>0</v>
      </c>
      <c r="J18" s="732">
        <v>0</v>
      </c>
      <c r="K18" s="727">
        <v>25725</v>
      </c>
      <c r="L18" s="728">
        <v>0</v>
      </c>
      <c r="M18" s="732">
        <v>19214</v>
      </c>
      <c r="N18" s="733">
        <v>0</v>
      </c>
      <c r="O18" s="15"/>
    </row>
    <row r="19" spans="1:15" ht="23.25" customHeight="1">
      <c r="A19" s="738" t="s">
        <v>791</v>
      </c>
      <c r="B19" s="739" t="s">
        <v>792</v>
      </c>
      <c r="C19" s="740">
        <v>4700</v>
      </c>
      <c r="D19" s="740">
        <v>4700</v>
      </c>
      <c r="E19" s="741">
        <v>12.5</v>
      </c>
      <c r="F19" s="740">
        <v>587</v>
      </c>
      <c r="G19" s="742">
        <v>4700</v>
      </c>
      <c r="H19" s="743">
        <v>3601</v>
      </c>
      <c r="I19" s="743">
        <v>0</v>
      </c>
      <c r="J19" s="743">
        <v>0</v>
      </c>
      <c r="K19" s="741">
        <v>2521</v>
      </c>
      <c r="L19" s="740">
        <v>0</v>
      </c>
      <c r="M19" s="743">
        <v>2206</v>
      </c>
      <c r="N19" s="742">
        <v>0</v>
      </c>
      <c r="O19" s="15"/>
    </row>
    <row r="20" spans="1:15" ht="24" customHeight="1">
      <c r="A20" s="723" t="s">
        <v>793</v>
      </c>
      <c r="B20" s="729" t="s">
        <v>794</v>
      </c>
      <c r="C20" s="725">
        <v>1404</v>
      </c>
      <c r="D20" s="725">
        <v>1404</v>
      </c>
      <c r="E20" s="726">
        <v>0</v>
      </c>
      <c r="F20" s="725">
        <v>0</v>
      </c>
      <c r="G20" s="730">
        <v>1404</v>
      </c>
      <c r="H20" s="731">
        <v>200</v>
      </c>
      <c r="I20" s="732">
        <v>1204</v>
      </c>
      <c r="J20" s="732">
        <v>0</v>
      </c>
      <c r="K20" s="727">
        <v>188</v>
      </c>
      <c r="L20" s="728">
        <v>0</v>
      </c>
      <c r="M20" s="732">
        <v>0</v>
      </c>
      <c r="N20" s="733">
        <v>188</v>
      </c>
      <c r="O20" s="15"/>
    </row>
    <row r="21" spans="1:15" ht="24" customHeight="1">
      <c r="A21" s="723" t="s">
        <v>795</v>
      </c>
      <c r="B21" s="724" t="s">
        <v>796</v>
      </c>
      <c r="C21" s="725">
        <v>897</v>
      </c>
      <c r="D21" s="725">
        <v>897</v>
      </c>
      <c r="E21" s="744">
        <v>20</v>
      </c>
      <c r="F21" s="725">
        <v>179</v>
      </c>
      <c r="G21" s="730">
        <v>897</v>
      </c>
      <c r="H21" s="731">
        <v>897</v>
      </c>
      <c r="I21" s="732">
        <v>0</v>
      </c>
      <c r="J21" s="732">
        <v>0</v>
      </c>
      <c r="K21" s="727">
        <v>609</v>
      </c>
      <c r="L21" s="728">
        <v>62</v>
      </c>
      <c r="M21" s="732">
        <v>0</v>
      </c>
      <c r="N21" s="733">
        <v>486</v>
      </c>
      <c r="O21" s="15"/>
    </row>
    <row r="22" spans="1:15" ht="24" customHeight="1">
      <c r="A22" s="723" t="s">
        <v>797</v>
      </c>
      <c r="B22" s="729" t="s">
        <v>798</v>
      </c>
      <c r="C22" s="725">
        <v>1050</v>
      </c>
      <c r="D22" s="725">
        <v>1050</v>
      </c>
      <c r="E22" s="726">
        <v>0</v>
      </c>
      <c r="F22" s="725">
        <v>0</v>
      </c>
      <c r="G22" s="730">
        <v>1050</v>
      </c>
      <c r="H22" s="731">
        <v>245</v>
      </c>
      <c r="I22" s="732">
        <v>805</v>
      </c>
      <c r="J22" s="732">
        <v>0</v>
      </c>
      <c r="K22" s="727">
        <v>204</v>
      </c>
      <c r="L22" s="728">
        <v>384</v>
      </c>
      <c r="M22" s="732">
        <v>0</v>
      </c>
      <c r="N22" s="733">
        <v>0</v>
      </c>
      <c r="O22" s="15"/>
    </row>
    <row r="23" spans="1:15" ht="24" customHeight="1">
      <c r="A23" s="745">
        <v>236100</v>
      </c>
      <c r="B23" s="729" t="s">
        <v>1020</v>
      </c>
      <c r="C23" s="725">
        <v>5919</v>
      </c>
      <c r="D23" s="725">
        <v>5919</v>
      </c>
      <c r="E23" s="744">
        <v>48</v>
      </c>
      <c r="F23" s="725">
        <v>2889</v>
      </c>
      <c r="G23" s="730">
        <v>5919</v>
      </c>
      <c r="H23" s="731">
        <v>4370</v>
      </c>
      <c r="I23" s="732">
        <v>1549</v>
      </c>
      <c r="J23" s="732">
        <v>0</v>
      </c>
      <c r="K23" s="727">
        <v>244</v>
      </c>
      <c r="L23" s="728">
        <v>5526</v>
      </c>
      <c r="M23" s="732">
        <v>0</v>
      </c>
      <c r="N23" s="733">
        <v>0</v>
      </c>
      <c r="O23" s="15"/>
    </row>
    <row r="24" spans="1:15" ht="24" customHeight="1">
      <c r="A24" s="745">
        <v>236101</v>
      </c>
      <c r="B24" s="724" t="s">
        <v>799</v>
      </c>
      <c r="C24" s="725">
        <v>1302</v>
      </c>
      <c r="D24" s="725">
        <v>1302</v>
      </c>
      <c r="E24" s="744">
        <v>25</v>
      </c>
      <c r="F24" s="725">
        <v>326</v>
      </c>
      <c r="G24" s="730">
        <v>570</v>
      </c>
      <c r="H24" s="731">
        <v>570</v>
      </c>
      <c r="I24" s="732">
        <v>0</v>
      </c>
      <c r="J24" s="732">
        <v>0</v>
      </c>
      <c r="K24" s="727">
        <v>109</v>
      </c>
      <c r="L24" s="728">
        <v>597</v>
      </c>
      <c r="M24" s="732">
        <v>727</v>
      </c>
      <c r="N24" s="733">
        <v>0</v>
      </c>
      <c r="O24" s="15"/>
    </row>
    <row r="25" spans="1:14" ht="24.75" customHeight="1">
      <c r="A25" s="723" t="s">
        <v>919</v>
      </c>
      <c r="B25" s="729" t="s">
        <v>800</v>
      </c>
      <c r="C25" s="725">
        <v>70029</v>
      </c>
      <c r="D25" s="725">
        <v>70029</v>
      </c>
      <c r="E25" s="726">
        <v>0</v>
      </c>
      <c r="F25" s="725">
        <v>0</v>
      </c>
      <c r="G25" s="730">
        <v>60629</v>
      </c>
      <c r="H25" s="731">
        <v>34200</v>
      </c>
      <c r="I25" s="732">
        <v>0</v>
      </c>
      <c r="J25" s="732">
        <v>26429</v>
      </c>
      <c r="K25" s="727">
        <v>35316</v>
      </c>
      <c r="L25" s="728">
        <v>7449</v>
      </c>
      <c r="M25" s="732">
        <v>11596</v>
      </c>
      <c r="N25" s="733">
        <v>15016</v>
      </c>
    </row>
    <row r="26" spans="1:16" ht="27" customHeight="1">
      <c r="A26" s="723" t="s">
        <v>915</v>
      </c>
      <c r="B26" s="724" t="s">
        <v>801</v>
      </c>
      <c r="C26" s="725">
        <v>28230</v>
      </c>
      <c r="D26" s="728">
        <v>25215</v>
      </c>
      <c r="E26" s="735">
        <v>12.5</v>
      </c>
      <c r="F26" s="728">
        <v>3152</v>
      </c>
      <c r="G26" s="736">
        <v>21000</v>
      </c>
      <c r="H26" s="731">
        <v>14000</v>
      </c>
      <c r="I26" s="732">
        <v>0</v>
      </c>
      <c r="J26" s="731">
        <v>7000</v>
      </c>
      <c r="K26" s="727">
        <v>21859</v>
      </c>
      <c r="L26" s="728">
        <v>595</v>
      </c>
      <c r="M26" s="732">
        <v>18257</v>
      </c>
      <c r="N26" s="736">
        <v>0</v>
      </c>
      <c r="O26" s="15"/>
      <c r="P26" s="15"/>
    </row>
    <row r="27" spans="1:15" ht="27" customHeight="1">
      <c r="A27" s="723" t="s">
        <v>916</v>
      </c>
      <c r="B27" s="729" t="s">
        <v>802</v>
      </c>
      <c r="C27" s="725">
        <v>121654</v>
      </c>
      <c r="D27" s="725">
        <v>156581</v>
      </c>
      <c r="E27" s="744">
        <v>10</v>
      </c>
      <c r="F27" s="725">
        <v>15591</v>
      </c>
      <c r="G27" s="730">
        <v>20680</v>
      </c>
      <c r="H27" s="731">
        <v>11380</v>
      </c>
      <c r="I27" s="732">
        <v>7161</v>
      </c>
      <c r="J27" s="732">
        <v>2139</v>
      </c>
      <c r="K27" s="727">
        <v>31346</v>
      </c>
      <c r="L27" s="728">
        <v>21159</v>
      </c>
      <c r="M27" s="732">
        <v>22856</v>
      </c>
      <c r="N27" s="733">
        <v>15429</v>
      </c>
      <c r="O27" s="15"/>
    </row>
    <row r="28" spans="1:15" ht="27" customHeight="1">
      <c r="A28" s="723" t="s">
        <v>380</v>
      </c>
      <c r="B28" s="729" t="s">
        <v>803</v>
      </c>
      <c r="C28" s="725">
        <v>54264</v>
      </c>
      <c r="D28" s="746">
        <v>47102</v>
      </c>
      <c r="E28" s="744">
        <v>11.4</v>
      </c>
      <c r="F28" s="725">
        <v>5377</v>
      </c>
      <c r="G28" s="730">
        <v>8103</v>
      </c>
      <c r="H28" s="731">
        <v>5503</v>
      </c>
      <c r="I28" s="732">
        <v>897</v>
      </c>
      <c r="J28" s="732">
        <v>1703</v>
      </c>
      <c r="K28" s="727">
        <v>16554</v>
      </c>
      <c r="L28" s="728">
        <v>1643</v>
      </c>
      <c r="M28" s="732">
        <v>12070</v>
      </c>
      <c r="N28" s="733">
        <v>1198</v>
      </c>
      <c r="O28" s="15"/>
    </row>
    <row r="29" spans="1:15" ht="27" customHeight="1">
      <c r="A29" s="723" t="s">
        <v>917</v>
      </c>
      <c r="B29" s="729" t="s">
        <v>804</v>
      </c>
      <c r="C29" s="725">
        <v>136100</v>
      </c>
      <c r="D29" s="725">
        <v>130366</v>
      </c>
      <c r="E29" s="744">
        <v>13</v>
      </c>
      <c r="F29" s="725">
        <v>16947</v>
      </c>
      <c r="G29" s="730">
        <v>19515</v>
      </c>
      <c r="H29" s="731">
        <v>11215</v>
      </c>
      <c r="I29" s="732">
        <v>7634</v>
      </c>
      <c r="J29" s="732">
        <v>666</v>
      </c>
      <c r="K29" s="727">
        <v>32282</v>
      </c>
      <c r="L29" s="728">
        <v>17132</v>
      </c>
      <c r="M29" s="732">
        <v>23539</v>
      </c>
      <c r="N29" s="733">
        <v>12492</v>
      </c>
      <c r="O29" s="15"/>
    </row>
    <row r="30" spans="1:15" ht="26.25" customHeight="1">
      <c r="A30" s="723" t="s">
        <v>449</v>
      </c>
      <c r="B30" s="729" t="s">
        <v>805</v>
      </c>
      <c r="C30" s="725">
        <v>40978</v>
      </c>
      <c r="D30" s="725">
        <v>33984</v>
      </c>
      <c r="E30" s="744">
        <v>12</v>
      </c>
      <c r="F30" s="725">
        <v>3947</v>
      </c>
      <c r="G30" s="730">
        <v>5800</v>
      </c>
      <c r="H30" s="731">
        <v>2000</v>
      </c>
      <c r="I30" s="732">
        <v>3423</v>
      </c>
      <c r="J30" s="732">
        <v>377</v>
      </c>
      <c r="K30" s="727">
        <v>7099</v>
      </c>
      <c r="L30" s="728">
        <v>1799</v>
      </c>
      <c r="M30" s="732">
        <v>6734</v>
      </c>
      <c r="N30" s="733">
        <v>1751</v>
      </c>
      <c r="O30" s="15"/>
    </row>
    <row r="31" spans="1:14" ht="27" customHeight="1">
      <c r="A31" s="723" t="s">
        <v>918</v>
      </c>
      <c r="B31" s="729" t="s">
        <v>806</v>
      </c>
      <c r="C31" s="725">
        <v>97037</v>
      </c>
      <c r="D31" s="725">
        <v>69870</v>
      </c>
      <c r="E31" s="726">
        <v>9.5</v>
      </c>
      <c r="F31" s="725">
        <v>5651</v>
      </c>
      <c r="G31" s="730">
        <v>8988</v>
      </c>
      <c r="H31" s="731">
        <v>7006</v>
      </c>
      <c r="I31" s="732">
        <v>0</v>
      </c>
      <c r="J31" s="732">
        <v>1982</v>
      </c>
      <c r="K31" s="727">
        <v>14245</v>
      </c>
      <c r="L31" s="728">
        <v>27134</v>
      </c>
      <c r="M31" s="732">
        <v>12498</v>
      </c>
      <c r="N31" s="733">
        <v>24891</v>
      </c>
    </row>
    <row r="32" spans="1:15" ht="21" customHeight="1">
      <c r="A32" s="723" t="s">
        <v>448</v>
      </c>
      <c r="B32" s="729" t="s">
        <v>486</v>
      </c>
      <c r="C32" s="725">
        <v>9625</v>
      </c>
      <c r="D32" s="725">
        <v>9625</v>
      </c>
      <c r="E32" s="726">
        <v>0</v>
      </c>
      <c r="F32" s="725">
        <v>0</v>
      </c>
      <c r="G32" s="730">
        <v>1000</v>
      </c>
      <c r="H32" s="731">
        <v>658</v>
      </c>
      <c r="I32" s="732">
        <v>0</v>
      </c>
      <c r="J32" s="732">
        <v>342</v>
      </c>
      <c r="K32" s="727">
        <v>4716</v>
      </c>
      <c r="L32" s="728">
        <v>828</v>
      </c>
      <c r="M32" s="732">
        <v>4486</v>
      </c>
      <c r="N32" s="733">
        <v>1960</v>
      </c>
      <c r="O32" s="15"/>
    </row>
    <row r="33" spans="1:15" ht="24" customHeight="1">
      <c r="A33" s="723" t="s">
        <v>920</v>
      </c>
      <c r="B33" s="729" t="s">
        <v>807</v>
      </c>
      <c r="C33" s="725">
        <v>4616</v>
      </c>
      <c r="D33" s="725">
        <v>4616</v>
      </c>
      <c r="E33" s="726">
        <v>100</v>
      </c>
      <c r="F33" s="725">
        <v>4616</v>
      </c>
      <c r="G33" s="730">
        <v>4616</v>
      </c>
      <c r="H33" s="731">
        <v>4275</v>
      </c>
      <c r="I33" s="732">
        <v>0</v>
      </c>
      <c r="J33" s="732">
        <v>341</v>
      </c>
      <c r="K33" s="727">
        <v>4274</v>
      </c>
      <c r="L33" s="728">
        <v>0</v>
      </c>
      <c r="M33" s="732">
        <v>0</v>
      </c>
      <c r="N33" s="733">
        <v>0</v>
      </c>
      <c r="O33" s="15"/>
    </row>
    <row r="34" spans="1:15" ht="24" customHeight="1">
      <c r="A34" s="723" t="s">
        <v>922</v>
      </c>
      <c r="B34" s="729" t="s">
        <v>808</v>
      </c>
      <c r="C34" s="725">
        <v>202050</v>
      </c>
      <c r="D34" s="725">
        <v>202050</v>
      </c>
      <c r="E34" s="726">
        <v>25</v>
      </c>
      <c r="F34" s="725">
        <v>50512</v>
      </c>
      <c r="G34" s="730">
        <v>30000</v>
      </c>
      <c r="H34" s="731">
        <v>10200</v>
      </c>
      <c r="I34" s="732">
        <v>9800</v>
      </c>
      <c r="J34" s="732">
        <v>10000</v>
      </c>
      <c r="K34" s="727">
        <v>8456</v>
      </c>
      <c r="L34" s="728">
        <v>10429</v>
      </c>
      <c r="M34" s="732">
        <v>0</v>
      </c>
      <c r="N34" s="733">
        <v>0</v>
      </c>
      <c r="O34" s="15"/>
    </row>
    <row r="35" spans="1:15" ht="24" customHeight="1">
      <c r="A35" s="723" t="s">
        <v>923</v>
      </c>
      <c r="B35" s="729" t="s">
        <v>906</v>
      </c>
      <c r="C35" s="725">
        <v>9131</v>
      </c>
      <c r="D35" s="725">
        <v>9131</v>
      </c>
      <c r="E35" s="744">
        <v>25</v>
      </c>
      <c r="F35" s="725">
        <v>2283</v>
      </c>
      <c r="G35" s="730">
        <v>9131</v>
      </c>
      <c r="H35" s="731">
        <v>7720</v>
      </c>
      <c r="I35" s="732">
        <v>0</v>
      </c>
      <c r="J35" s="732">
        <v>1411</v>
      </c>
      <c r="K35" s="727">
        <v>4565</v>
      </c>
      <c r="L35" s="728">
        <v>2</v>
      </c>
      <c r="M35" s="732">
        <v>0</v>
      </c>
      <c r="N35" s="733">
        <v>51</v>
      </c>
      <c r="O35" s="15"/>
    </row>
    <row r="36" spans="1:15" ht="24" customHeight="1">
      <c r="A36" s="723" t="s">
        <v>630</v>
      </c>
      <c r="B36" s="729" t="s">
        <v>809</v>
      </c>
      <c r="C36" s="725">
        <v>778</v>
      </c>
      <c r="D36" s="725">
        <v>778</v>
      </c>
      <c r="E36" s="744">
        <v>15</v>
      </c>
      <c r="F36" s="725">
        <v>117</v>
      </c>
      <c r="G36" s="730">
        <v>795</v>
      </c>
      <c r="H36" s="731">
        <v>0</v>
      </c>
      <c r="I36" s="732">
        <v>557</v>
      </c>
      <c r="J36" s="731">
        <v>238</v>
      </c>
      <c r="K36" s="727">
        <v>0</v>
      </c>
      <c r="L36" s="728">
        <v>557</v>
      </c>
      <c r="M36" s="732">
        <v>0</v>
      </c>
      <c r="N36" s="733">
        <v>0</v>
      </c>
      <c r="O36" s="15"/>
    </row>
    <row r="37" spans="2:14" ht="13.5" customHeight="1">
      <c r="B37" s="489"/>
      <c r="C37" s="489"/>
      <c r="G37" s="923" t="s">
        <v>85</v>
      </c>
      <c r="H37" s="924"/>
      <c r="I37" s="924"/>
      <c r="J37" s="924"/>
      <c r="K37" s="925" t="s">
        <v>86</v>
      </c>
      <c r="L37" s="926"/>
      <c r="M37" s="923" t="s">
        <v>87</v>
      </c>
      <c r="N37" s="927"/>
    </row>
    <row r="38" spans="1:14" ht="65.25" customHeight="1">
      <c r="A38" s="719" t="s">
        <v>913</v>
      </c>
      <c r="B38" s="719" t="s">
        <v>914</v>
      </c>
      <c r="C38" s="720" t="s">
        <v>810</v>
      </c>
      <c r="D38" s="720" t="s">
        <v>811</v>
      </c>
      <c r="E38" s="721" t="s">
        <v>754</v>
      </c>
      <c r="F38" s="721" t="s">
        <v>755</v>
      </c>
      <c r="G38" s="721" t="s">
        <v>756</v>
      </c>
      <c r="H38" s="721" t="s">
        <v>757</v>
      </c>
      <c r="I38" s="722" t="s">
        <v>812</v>
      </c>
      <c r="J38" s="722" t="s">
        <v>759</v>
      </c>
      <c r="K38" s="721" t="s">
        <v>760</v>
      </c>
      <c r="L38" s="721" t="s">
        <v>761</v>
      </c>
      <c r="M38" s="721" t="s">
        <v>762</v>
      </c>
      <c r="N38" s="721" t="s">
        <v>763</v>
      </c>
    </row>
    <row r="39" spans="1:15" ht="24" customHeight="1">
      <c r="A39" s="745">
        <v>236108</v>
      </c>
      <c r="B39" s="729" t="s">
        <v>706</v>
      </c>
      <c r="C39" s="725">
        <v>12000</v>
      </c>
      <c r="D39" s="725">
        <v>12000</v>
      </c>
      <c r="E39" s="744">
        <v>10</v>
      </c>
      <c r="F39" s="725">
        <v>1200</v>
      </c>
      <c r="G39" s="742">
        <v>12000</v>
      </c>
      <c r="H39" s="731">
        <v>0</v>
      </c>
      <c r="I39" s="732">
        <v>50</v>
      </c>
      <c r="J39" s="747">
        <v>11950</v>
      </c>
      <c r="K39" s="727">
        <v>0</v>
      </c>
      <c r="L39" s="728">
        <v>8</v>
      </c>
      <c r="M39" s="732">
        <v>0</v>
      </c>
      <c r="N39" s="733">
        <v>0</v>
      </c>
      <c r="O39" s="15"/>
    </row>
    <row r="40" spans="1:15" ht="24" customHeight="1">
      <c r="A40" s="723" t="s">
        <v>1055</v>
      </c>
      <c r="B40" s="724" t="s">
        <v>813</v>
      </c>
      <c r="C40" s="725">
        <v>141589</v>
      </c>
      <c r="D40" s="725">
        <v>141589</v>
      </c>
      <c r="E40" s="744">
        <v>7.6</v>
      </c>
      <c r="F40" s="725">
        <v>10768</v>
      </c>
      <c r="G40" s="928">
        <v>700000</v>
      </c>
      <c r="H40" s="731">
        <v>1200</v>
      </c>
      <c r="I40" s="732">
        <v>0</v>
      </c>
      <c r="J40" s="916">
        <v>582340</v>
      </c>
      <c r="K40" s="727">
        <v>439</v>
      </c>
      <c r="L40" s="728">
        <v>6</v>
      </c>
      <c r="M40" s="732">
        <v>0</v>
      </c>
      <c r="N40" s="733">
        <v>0</v>
      </c>
      <c r="O40" s="15"/>
    </row>
    <row r="41" spans="1:15" ht="24" customHeight="1">
      <c r="A41" s="723" t="s">
        <v>1056</v>
      </c>
      <c r="B41" s="724" t="s">
        <v>814</v>
      </c>
      <c r="C41" s="725">
        <v>98462</v>
      </c>
      <c r="D41" s="725">
        <v>98462</v>
      </c>
      <c r="E41" s="744">
        <v>7.5</v>
      </c>
      <c r="F41" s="725">
        <v>7385</v>
      </c>
      <c r="G41" s="917"/>
      <c r="H41" s="731">
        <v>4200</v>
      </c>
      <c r="I41" s="732">
        <v>10800</v>
      </c>
      <c r="J41" s="929"/>
      <c r="K41" s="727">
        <v>4176</v>
      </c>
      <c r="L41" s="728">
        <v>9451</v>
      </c>
      <c r="M41" s="732">
        <v>0</v>
      </c>
      <c r="N41" s="733">
        <v>0</v>
      </c>
      <c r="O41" s="15"/>
    </row>
    <row r="42" spans="1:15" ht="24" customHeight="1">
      <c r="A42" s="723" t="s">
        <v>1057</v>
      </c>
      <c r="B42" s="724" t="s">
        <v>815</v>
      </c>
      <c r="C42" s="725">
        <v>267801</v>
      </c>
      <c r="D42" s="725">
        <v>267801</v>
      </c>
      <c r="E42" s="744">
        <v>7.5</v>
      </c>
      <c r="F42" s="725">
        <v>20085</v>
      </c>
      <c r="G42" s="917"/>
      <c r="H42" s="731">
        <v>6000</v>
      </c>
      <c r="I42" s="732">
        <v>1000</v>
      </c>
      <c r="J42" s="929"/>
      <c r="K42" s="727">
        <v>5917</v>
      </c>
      <c r="L42" s="728">
        <v>194</v>
      </c>
      <c r="M42" s="732">
        <v>0</v>
      </c>
      <c r="N42" s="733">
        <v>0</v>
      </c>
      <c r="O42" s="15"/>
    </row>
    <row r="43" spans="1:15" ht="21" customHeight="1">
      <c r="A43" s="723" t="s">
        <v>1058</v>
      </c>
      <c r="B43" s="724" t="s">
        <v>816</v>
      </c>
      <c r="C43" s="725">
        <v>84204</v>
      </c>
      <c r="D43" s="725">
        <v>84204</v>
      </c>
      <c r="E43" s="744">
        <v>10.4</v>
      </c>
      <c r="F43" s="725">
        <v>8783</v>
      </c>
      <c r="G43" s="917"/>
      <c r="H43" s="731">
        <v>2700</v>
      </c>
      <c r="I43" s="732">
        <v>28300</v>
      </c>
      <c r="J43" s="929"/>
      <c r="K43" s="727">
        <v>1858</v>
      </c>
      <c r="L43" s="728">
        <v>28979</v>
      </c>
      <c r="M43" s="732">
        <v>0</v>
      </c>
      <c r="N43" s="733">
        <v>0</v>
      </c>
      <c r="O43" s="15"/>
    </row>
    <row r="44" spans="1:15" ht="24" customHeight="1">
      <c r="A44" s="723" t="s">
        <v>1059</v>
      </c>
      <c r="B44" s="724" t="s">
        <v>817</v>
      </c>
      <c r="C44" s="725">
        <v>305088</v>
      </c>
      <c r="D44" s="725">
        <v>305088</v>
      </c>
      <c r="E44" s="744">
        <v>7.5</v>
      </c>
      <c r="F44" s="725">
        <v>22882</v>
      </c>
      <c r="G44" s="917"/>
      <c r="H44" s="731">
        <v>5500</v>
      </c>
      <c r="I44" s="732">
        <v>4500</v>
      </c>
      <c r="J44" s="929"/>
      <c r="K44" s="727">
        <v>5088</v>
      </c>
      <c r="L44" s="728">
        <v>2523</v>
      </c>
      <c r="M44" s="732">
        <v>0</v>
      </c>
      <c r="N44" s="733">
        <v>0</v>
      </c>
      <c r="O44" s="15"/>
    </row>
    <row r="45" spans="1:15" ht="24" customHeight="1">
      <c r="A45" s="723" t="s">
        <v>1060</v>
      </c>
      <c r="B45" s="724" t="s">
        <v>818</v>
      </c>
      <c r="C45" s="725">
        <v>20000</v>
      </c>
      <c r="D45" s="725">
        <v>0</v>
      </c>
      <c r="E45" s="744">
        <v>15</v>
      </c>
      <c r="F45" s="725">
        <v>0</v>
      </c>
      <c r="G45" s="917"/>
      <c r="H45" s="731">
        <v>2000</v>
      </c>
      <c r="I45" s="732">
        <v>0</v>
      </c>
      <c r="J45" s="929"/>
      <c r="K45" s="727">
        <v>332</v>
      </c>
      <c r="L45" s="728">
        <v>99</v>
      </c>
      <c r="M45" s="732">
        <v>0</v>
      </c>
      <c r="N45" s="733">
        <v>0</v>
      </c>
      <c r="O45" s="15"/>
    </row>
    <row r="46" spans="1:15" ht="24" customHeight="1">
      <c r="A46" s="723" t="s">
        <v>1061</v>
      </c>
      <c r="B46" s="724" t="s">
        <v>819</v>
      </c>
      <c r="C46" s="725">
        <v>51598</v>
      </c>
      <c r="D46" s="725">
        <v>51598</v>
      </c>
      <c r="E46" s="744">
        <v>10</v>
      </c>
      <c r="F46" s="725">
        <v>5160</v>
      </c>
      <c r="G46" s="917"/>
      <c r="H46" s="731">
        <v>2100</v>
      </c>
      <c r="I46" s="732">
        <v>0</v>
      </c>
      <c r="J46" s="929"/>
      <c r="K46" s="727">
        <v>598</v>
      </c>
      <c r="L46" s="728">
        <v>0</v>
      </c>
      <c r="M46" s="732">
        <v>0</v>
      </c>
      <c r="N46" s="733">
        <v>0</v>
      </c>
      <c r="O46" s="15"/>
    </row>
    <row r="47" spans="1:15" ht="24" customHeight="1">
      <c r="A47" s="745">
        <v>236102</v>
      </c>
      <c r="B47" s="724" t="s">
        <v>820</v>
      </c>
      <c r="C47" s="725">
        <v>164689</v>
      </c>
      <c r="D47" s="725">
        <v>164689</v>
      </c>
      <c r="E47" s="744">
        <v>7.5</v>
      </c>
      <c r="F47" s="725">
        <v>12352</v>
      </c>
      <c r="G47" s="917"/>
      <c r="H47" s="731">
        <v>6000</v>
      </c>
      <c r="I47" s="732">
        <v>30000</v>
      </c>
      <c r="J47" s="929"/>
      <c r="K47" s="727">
        <v>5236</v>
      </c>
      <c r="L47" s="728">
        <v>30389</v>
      </c>
      <c r="M47" s="732">
        <v>0</v>
      </c>
      <c r="N47" s="733">
        <v>0</v>
      </c>
      <c r="O47" s="15"/>
    </row>
    <row r="48" spans="1:15" ht="24" customHeight="1">
      <c r="A48" s="745">
        <v>236103</v>
      </c>
      <c r="B48" s="724" t="s">
        <v>821</v>
      </c>
      <c r="C48" s="725">
        <v>140000</v>
      </c>
      <c r="D48" s="725">
        <v>140000</v>
      </c>
      <c r="E48" s="744">
        <v>7.5</v>
      </c>
      <c r="F48" s="725">
        <v>10500</v>
      </c>
      <c r="G48" s="917"/>
      <c r="H48" s="731">
        <v>250</v>
      </c>
      <c r="I48" s="732">
        <v>1500</v>
      </c>
      <c r="J48" s="929"/>
      <c r="K48" s="727">
        <v>234</v>
      </c>
      <c r="L48" s="728">
        <v>1378</v>
      </c>
      <c r="M48" s="732">
        <v>0</v>
      </c>
      <c r="N48" s="733">
        <v>0</v>
      </c>
      <c r="O48" s="15"/>
    </row>
    <row r="49" spans="1:15" ht="24" customHeight="1">
      <c r="A49" s="745">
        <v>236104</v>
      </c>
      <c r="B49" s="724" t="s">
        <v>822</v>
      </c>
      <c r="C49" s="725">
        <v>80000</v>
      </c>
      <c r="D49" s="725">
        <v>80000</v>
      </c>
      <c r="E49" s="744">
        <v>7.5</v>
      </c>
      <c r="F49" s="725">
        <v>6000</v>
      </c>
      <c r="G49" s="917"/>
      <c r="H49" s="731">
        <v>50</v>
      </c>
      <c r="I49" s="732">
        <v>650</v>
      </c>
      <c r="J49" s="929"/>
      <c r="K49" s="727">
        <v>0</v>
      </c>
      <c r="L49" s="728">
        <v>376</v>
      </c>
      <c r="M49" s="732">
        <v>0</v>
      </c>
      <c r="N49" s="733">
        <v>0</v>
      </c>
      <c r="O49" s="15"/>
    </row>
    <row r="50" spans="1:15" ht="24" customHeight="1">
      <c r="A50" s="745">
        <v>236105</v>
      </c>
      <c r="B50" s="724" t="s">
        <v>823</v>
      </c>
      <c r="C50" s="725">
        <v>150000</v>
      </c>
      <c r="D50" s="725">
        <v>150000</v>
      </c>
      <c r="E50" s="744">
        <v>7.5</v>
      </c>
      <c r="F50" s="725">
        <v>11250</v>
      </c>
      <c r="G50" s="917"/>
      <c r="H50" s="731">
        <v>250</v>
      </c>
      <c r="I50" s="732">
        <v>0</v>
      </c>
      <c r="J50" s="929"/>
      <c r="K50" s="727">
        <v>220</v>
      </c>
      <c r="L50" s="728">
        <v>0</v>
      </c>
      <c r="M50" s="732">
        <v>0</v>
      </c>
      <c r="N50" s="733">
        <v>0</v>
      </c>
      <c r="O50" s="15"/>
    </row>
    <row r="51" spans="1:15" ht="24" customHeight="1">
      <c r="A51" s="745">
        <v>236106</v>
      </c>
      <c r="B51" s="724" t="s">
        <v>824</v>
      </c>
      <c r="C51" s="725">
        <v>50000</v>
      </c>
      <c r="D51" s="725">
        <v>50000</v>
      </c>
      <c r="E51" s="744">
        <v>7.5</v>
      </c>
      <c r="F51" s="725">
        <v>3750</v>
      </c>
      <c r="G51" s="917"/>
      <c r="H51" s="731">
        <v>800</v>
      </c>
      <c r="I51" s="732">
        <v>0</v>
      </c>
      <c r="J51" s="929"/>
      <c r="K51" s="727">
        <v>774</v>
      </c>
      <c r="L51" s="728">
        <v>0</v>
      </c>
      <c r="M51" s="732">
        <v>0</v>
      </c>
      <c r="N51" s="733">
        <v>0</v>
      </c>
      <c r="O51" s="15"/>
    </row>
    <row r="52" spans="1:15" ht="24" customHeight="1">
      <c r="A52" s="745">
        <v>236107</v>
      </c>
      <c r="B52" s="724" t="s">
        <v>825</v>
      </c>
      <c r="C52" s="725">
        <v>55000</v>
      </c>
      <c r="D52" s="725">
        <v>55000</v>
      </c>
      <c r="E52" s="744">
        <v>7.5</v>
      </c>
      <c r="F52" s="725">
        <v>4125</v>
      </c>
      <c r="G52" s="917"/>
      <c r="H52" s="731">
        <v>1650</v>
      </c>
      <c r="I52" s="732">
        <v>0</v>
      </c>
      <c r="J52" s="929"/>
      <c r="K52" s="727">
        <v>1648</v>
      </c>
      <c r="L52" s="728">
        <v>0</v>
      </c>
      <c r="M52" s="732">
        <v>0</v>
      </c>
      <c r="N52" s="733">
        <v>0</v>
      </c>
      <c r="O52" s="15"/>
    </row>
    <row r="53" spans="1:15" ht="24" customHeight="1">
      <c r="A53" s="745">
        <v>236109</v>
      </c>
      <c r="B53" s="724" t="s">
        <v>826</v>
      </c>
      <c r="C53" s="725">
        <v>50000</v>
      </c>
      <c r="D53" s="725">
        <v>50000</v>
      </c>
      <c r="E53" s="744">
        <v>7.5</v>
      </c>
      <c r="F53" s="725">
        <v>3750</v>
      </c>
      <c r="G53" s="917"/>
      <c r="H53" s="731">
        <v>0</v>
      </c>
      <c r="I53" s="732">
        <v>1500</v>
      </c>
      <c r="J53" s="929"/>
      <c r="K53" s="727">
        <v>0</v>
      </c>
      <c r="L53" s="728">
        <v>1079</v>
      </c>
      <c r="M53" s="732">
        <v>0</v>
      </c>
      <c r="N53" s="733">
        <v>0</v>
      </c>
      <c r="O53" s="15"/>
    </row>
    <row r="54" spans="1:15" ht="24" customHeight="1">
      <c r="A54" s="745">
        <v>236112</v>
      </c>
      <c r="B54" s="724" t="s">
        <v>827</v>
      </c>
      <c r="C54" s="725">
        <v>140000</v>
      </c>
      <c r="D54" s="725">
        <v>140000</v>
      </c>
      <c r="E54" s="744">
        <v>7.5</v>
      </c>
      <c r="F54" s="725">
        <v>10500</v>
      </c>
      <c r="G54" s="917"/>
      <c r="H54" s="731">
        <v>510</v>
      </c>
      <c r="I54" s="732">
        <v>1000</v>
      </c>
      <c r="J54" s="929"/>
      <c r="K54" s="727">
        <v>319</v>
      </c>
      <c r="L54" s="728">
        <v>1096</v>
      </c>
      <c r="M54" s="732">
        <v>0</v>
      </c>
      <c r="N54" s="733">
        <v>0</v>
      </c>
      <c r="O54" s="15"/>
    </row>
    <row r="55" spans="1:15" ht="24" customHeight="1">
      <c r="A55" s="745">
        <v>236113</v>
      </c>
      <c r="B55" s="724" t="s">
        <v>828</v>
      </c>
      <c r="C55" s="725">
        <v>40000</v>
      </c>
      <c r="D55" s="725">
        <v>40000</v>
      </c>
      <c r="E55" s="744">
        <v>7.5</v>
      </c>
      <c r="F55" s="725">
        <v>3000</v>
      </c>
      <c r="G55" s="917"/>
      <c r="H55" s="731">
        <v>100</v>
      </c>
      <c r="I55" s="732">
        <v>1500</v>
      </c>
      <c r="J55" s="929"/>
      <c r="K55" s="727">
        <v>1</v>
      </c>
      <c r="L55" s="728">
        <v>1440</v>
      </c>
      <c r="M55" s="732">
        <v>0</v>
      </c>
      <c r="N55" s="733">
        <v>0</v>
      </c>
      <c r="O55" s="15"/>
    </row>
    <row r="56" spans="1:15" ht="24" customHeight="1">
      <c r="A56" s="745">
        <v>236114</v>
      </c>
      <c r="B56" s="724" t="s">
        <v>829</v>
      </c>
      <c r="C56" s="725">
        <v>60000</v>
      </c>
      <c r="D56" s="725">
        <v>60000</v>
      </c>
      <c r="E56" s="744">
        <v>7.5</v>
      </c>
      <c r="F56" s="725">
        <v>4500</v>
      </c>
      <c r="G56" s="917"/>
      <c r="H56" s="731">
        <v>600</v>
      </c>
      <c r="I56" s="732">
        <v>0</v>
      </c>
      <c r="J56" s="929"/>
      <c r="K56" s="727">
        <v>583</v>
      </c>
      <c r="L56" s="728">
        <v>0</v>
      </c>
      <c r="M56" s="732">
        <v>0</v>
      </c>
      <c r="N56" s="733">
        <v>0</v>
      </c>
      <c r="O56" s="15"/>
    </row>
    <row r="57" spans="1:15" ht="24" customHeight="1">
      <c r="A57" s="745">
        <v>236115</v>
      </c>
      <c r="B57" s="724" t="s">
        <v>834</v>
      </c>
      <c r="C57" s="725">
        <v>50000</v>
      </c>
      <c r="D57" s="725">
        <v>50000</v>
      </c>
      <c r="E57" s="744">
        <v>7.5</v>
      </c>
      <c r="F57" s="725">
        <v>3750</v>
      </c>
      <c r="G57" s="917"/>
      <c r="H57" s="731">
        <v>0</v>
      </c>
      <c r="I57" s="732">
        <v>1000</v>
      </c>
      <c r="J57" s="929"/>
      <c r="K57" s="727">
        <v>0</v>
      </c>
      <c r="L57" s="728">
        <v>623</v>
      </c>
      <c r="M57" s="732">
        <v>0</v>
      </c>
      <c r="N57" s="733">
        <v>0</v>
      </c>
      <c r="O57" s="15"/>
    </row>
    <row r="58" spans="1:15" ht="24" customHeight="1">
      <c r="A58" s="745">
        <v>236116</v>
      </c>
      <c r="B58" s="724" t="s">
        <v>835</v>
      </c>
      <c r="C58" s="725">
        <v>100000</v>
      </c>
      <c r="D58" s="725">
        <v>100000</v>
      </c>
      <c r="E58" s="744">
        <v>7.5</v>
      </c>
      <c r="F58" s="725">
        <v>7500</v>
      </c>
      <c r="G58" s="918"/>
      <c r="H58" s="731">
        <v>0</v>
      </c>
      <c r="I58" s="732">
        <v>2000</v>
      </c>
      <c r="J58" s="917"/>
      <c r="K58" s="727">
        <v>0</v>
      </c>
      <c r="L58" s="728">
        <v>1243</v>
      </c>
      <c r="M58" s="732">
        <v>0</v>
      </c>
      <c r="N58" s="733">
        <v>0</v>
      </c>
      <c r="O58" s="15"/>
    </row>
    <row r="59" spans="1:15" ht="24" customHeight="1">
      <c r="A59" s="745">
        <v>236118</v>
      </c>
      <c r="B59" s="724" t="s">
        <v>836</v>
      </c>
      <c r="C59" s="725">
        <v>140000</v>
      </c>
      <c r="D59" s="725">
        <v>140000</v>
      </c>
      <c r="E59" s="744">
        <v>7.5</v>
      </c>
      <c r="F59" s="725">
        <v>10500</v>
      </c>
      <c r="G59" s="913">
        <v>1200000</v>
      </c>
      <c r="H59" s="731">
        <v>0</v>
      </c>
      <c r="I59" s="732">
        <v>1000</v>
      </c>
      <c r="J59" s="916">
        <v>1198600</v>
      </c>
      <c r="K59" s="727">
        <v>0</v>
      </c>
      <c r="L59" s="728">
        <v>15</v>
      </c>
      <c r="M59" s="732">
        <v>0</v>
      </c>
      <c r="N59" s="733">
        <v>0</v>
      </c>
      <c r="O59" s="15"/>
    </row>
    <row r="60" spans="1:15" ht="24" customHeight="1">
      <c r="A60" s="745">
        <v>236126</v>
      </c>
      <c r="B60" s="724" t="s">
        <v>837</v>
      </c>
      <c r="C60" s="725">
        <v>115000</v>
      </c>
      <c r="D60" s="725">
        <v>115000</v>
      </c>
      <c r="E60" s="744">
        <v>7.5</v>
      </c>
      <c r="F60" s="725">
        <v>8625</v>
      </c>
      <c r="G60" s="914"/>
      <c r="H60" s="731">
        <v>200</v>
      </c>
      <c r="I60" s="732">
        <v>0</v>
      </c>
      <c r="J60" s="917"/>
      <c r="K60" s="727">
        <v>104</v>
      </c>
      <c r="L60" s="728">
        <v>0</v>
      </c>
      <c r="M60" s="732">
        <v>0</v>
      </c>
      <c r="N60" s="733">
        <v>0</v>
      </c>
      <c r="O60" s="15"/>
    </row>
    <row r="61" spans="1:15" ht="24" customHeight="1">
      <c r="A61" s="745">
        <v>236127</v>
      </c>
      <c r="B61" s="724" t="s">
        <v>838</v>
      </c>
      <c r="C61" s="725">
        <v>104300</v>
      </c>
      <c r="D61" s="725">
        <v>104300</v>
      </c>
      <c r="E61" s="744">
        <v>7.5</v>
      </c>
      <c r="F61" s="725">
        <v>7823</v>
      </c>
      <c r="G61" s="915"/>
      <c r="H61" s="731">
        <v>200</v>
      </c>
      <c r="I61" s="732">
        <v>0</v>
      </c>
      <c r="J61" s="918"/>
      <c r="K61" s="727">
        <v>134</v>
      </c>
      <c r="L61" s="728">
        <v>0</v>
      </c>
      <c r="M61" s="732">
        <v>0</v>
      </c>
      <c r="N61" s="733">
        <v>0</v>
      </c>
      <c r="O61" s="15"/>
    </row>
    <row r="62" spans="1:15" ht="24" customHeight="1">
      <c r="A62" s="745" t="s">
        <v>88</v>
      </c>
      <c r="B62" s="724" t="s">
        <v>89</v>
      </c>
      <c r="C62" s="725">
        <v>245000</v>
      </c>
      <c r="D62" s="725">
        <v>245000</v>
      </c>
      <c r="E62" s="744">
        <v>15</v>
      </c>
      <c r="F62" s="725">
        <f>C62*0.15</f>
        <v>36750</v>
      </c>
      <c r="G62" s="730">
        <v>251000</v>
      </c>
      <c r="H62" s="731">
        <v>2083</v>
      </c>
      <c r="I62" s="732">
        <v>0</v>
      </c>
      <c r="J62" s="732">
        <v>248917</v>
      </c>
      <c r="K62" s="727">
        <v>2079</v>
      </c>
      <c r="L62" s="728">
        <v>0</v>
      </c>
      <c r="M62" s="732">
        <v>0</v>
      </c>
      <c r="N62" s="733">
        <v>0</v>
      </c>
      <c r="O62" s="15"/>
    </row>
    <row r="63" spans="1:15" ht="24" customHeight="1">
      <c r="A63" s="745">
        <v>236138</v>
      </c>
      <c r="B63" s="724" t="s">
        <v>382</v>
      </c>
      <c r="C63" s="725">
        <v>397000</v>
      </c>
      <c r="D63" s="725">
        <v>397000</v>
      </c>
      <c r="E63" s="744">
        <v>64</v>
      </c>
      <c r="F63" s="725">
        <v>255000</v>
      </c>
      <c r="G63" s="730">
        <v>397000</v>
      </c>
      <c r="H63" s="731">
        <v>0</v>
      </c>
      <c r="I63" s="732">
        <v>150</v>
      </c>
      <c r="J63" s="732">
        <v>396850</v>
      </c>
      <c r="K63" s="727">
        <v>0</v>
      </c>
      <c r="L63" s="728">
        <v>172</v>
      </c>
      <c r="M63" s="732">
        <v>0</v>
      </c>
      <c r="N63" s="733">
        <v>0</v>
      </c>
      <c r="O63" s="15"/>
    </row>
    <row r="64" spans="1:15" ht="24" customHeight="1">
      <c r="A64" s="745">
        <v>236139</v>
      </c>
      <c r="B64" s="724" t="s">
        <v>383</v>
      </c>
      <c r="C64" s="725">
        <v>457000</v>
      </c>
      <c r="D64" s="725">
        <v>457000</v>
      </c>
      <c r="E64" s="744">
        <v>67</v>
      </c>
      <c r="F64" s="725">
        <v>304000</v>
      </c>
      <c r="G64" s="730">
        <v>457000</v>
      </c>
      <c r="H64" s="731">
        <v>0</v>
      </c>
      <c r="I64" s="732">
        <v>150</v>
      </c>
      <c r="J64" s="732">
        <v>456850</v>
      </c>
      <c r="K64" s="727">
        <v>0</v>
      </c>
      <c r="L64" s="728">
        <v>254</v>
      </c>
      <c r="M64" s="732">
        <v>0</v>
      </c>
      <c r="N64" s="733">
        <v>0</v>
      </c>
      <c r="O64" s="15"/>
    </row>
    <row r="65" spans="1:15" ht="24" customHeight="1">
      <c r="A65" s="745">
        <v>236140</v>
      </c>
      <c r="B65" s="724" t="s">
        <v>384</v>
      </c>
      <c r="C65" s="725">
        <v>309000</v>
      </c>
      <c r="D65" s="725">
        <v>309000</v>
      </c>
      <c r="E65" s="744">
        <v>60</v>
      </c>
      <c r="F65" s="725">
        <v>185000</v>
      </c>
      <c r="G65" s="730">
        <v>309000</v>
      </c>
      <c r="H65" s="731">
        <v>0</v>
      </c>
      <c r="I65" s="732">
        <v>0</v>
      </c>
      <c r="J65" s="732">
        <v>309000</v>
      </c>
      <c r="K65" s="727">
        <v>0</v>
      </c>
      <c r="L65" s="728">
        <v>82</v>
      </c>
      <c r="M65" s="732">
        <v>0</v>
      </c>
      <c r="N65" s="733">
        <v>0</v>
      </c>
      <c r="O65" s="15"/>
    </row>
    <row r="66" spans="1:15" ht="24" customHeight="1">
      <c r="A66" s="745">
        <v>236141</v>
      </c>
      <c r="B66" s="724" t="s">
        <v>385</v>
      </c>
      <c r="C66" s="725">
        <v>165000</v>
      </c>
      <c r="D66" s="725">
        <v>165000</v>
      </c>
      <c r="E66" s="744">
        <v>61</v>
      </c>
      <c r="F66" s="725">
        <v>101000</v>
      </c>
      <c r="G66" s="730">
        <v>165000</v>
      </c>
      <c r="H66" s="731">
        <v>0</v>
      </c>
      <c r="I66" s="732">
        <v>250</v>
      </c>
      <c r="J66" s="732">
        <v>164750</v>
      </c>
      <c r="K66" s="727">
        <v>0</v>
      </c>
      <c r="L66" s="728">
        <v>208</v>
      </c>
      <c r="M66" s="732">
        <v>0</v>
      </c>
      <c r="N66" s="733">
        <v>0</v>
      </c>
      <c r="O66" s="15"/>
    </row>
    <row r="67" spans="1:15" ht="24" customHeight="1">
      <c r="A67" s="745">
        <v>236146</v>
      </c>
      <c r="B67" s="748" t="s">
        <v>704</v>
      </c>
      <c r="C67" s="725">
        <v>940740</v>
      </c>
      <c r="D67" s="725">
        <v>940740</v>
      </c>
      <c r="E67" s="744">
        <v>0</v>
      </c>
      <c r="F67" s="725">
        <v>0</v>
      </c>
      <c r="G67" s="730">
        <v>400</v>
      </c>
      <c r="H67" s="731">
        <v>0</v>
      </c>
      <c r="I67" s="732">
        <v>100</v>
      </c>
      <c r="J67" s="732">
        <v>300</v>
      </c>
      <c r="K67" s="727">
        <v>0</v>
      </c>
      <c r="L67" s="728">
        <v>26</v>
      </c>
      <c r="M67" s="732">
        <v>0</v>
      </c>
      <c r="N67" s="733">
        <v>0</v>
      </c>
      <c r="O67" s="15"/>
    </row>
    <row r="68" spans="1:15" ht="24" customHeight="1">
      <c r="A68" s="745">
        <v>236148</v>
      </c>
      <c r="B68" s="724" t="s">
        <v>269</v>
      </c>
      <c r="C68" s="725">
        <v>6951</v>
      </c>
      <c r="D68" s="725">
        <v>6951</v>
      </c>
      <c r="E68" s="744">
        <v>15</v>
      </c>
      <c r="F68" s="725">
        <v>1042</v>
      </c>
      <c r="G68" s="730">
        <v>1000</v>
      </c>
      <c r="H68" s="731">
        <v>0</v>
      </c>
      <c r="I68" s="732">
        <v>535</v>
      </c>
      <c r="J68" s="732">
        <v>465</v>
      </c>
      <c r="K68" s="727">
        <v>0</v>
      </c>
      <c r="L68" s="728">
        <v>9</v>
      </c>
      <c r="M68" s="732">
        <v>0</v>
      </c>
      <c r="N68" s="733">
        <v>0</v>
      </c>
      <c r="O68" s="15"/>
    </row>
    <row r="69" spans="1:15" ht="49.5" customHeight="1">
      <c r="A69" s="919" t="s">
        <v>839</v>
      </c>
      <c r="B69" s="920"/>
      <c r="C69" s="725"/>
      <c r="D69" s="725"/>
      <c r="E69" s="744"/>
      <c r="F69" s="725"/>
      <c r="G69" s="730">
        <v>-46349</v>
      </c>
      <c r="H69" s="731"/>
      <c r="I69" s="732"/>
      <c r="J69" s="732"/>
      <c r="K69" s="727"/>
      <c r="L69" s="728"/>
      <c r="M69" s="732"/>
      <c r="N69" s="733"/>
      <c r="O69" s="15"/>
    </row>
    <row r="70" spans="1:15" ht="27" customHeight="1">
      <c r="A70" s="921" t="s">
        <v>1102</v>
      </c>
      <c r="B70" s="922"/>
      <c r="C70" s="9">
        <f>SUM(C5:C69)</f>
        <v>5955016</v>
      </c>
      <c r="D70" s="9">
        <f>SUM(D5:D69)</f>
        <v>5877062</v>
      </c>
      <c r="E70" s="749" t="s">
        <v>370</v>
      </c>
      <c r="F70" s="9">
        <f aca="true" t="shared" si="0" ref="F70:N70">SUM(F5:F69)</f>
        <v>1214535</v>
      </c>
      <c r="G70" s="9">
        <f t="shared" si="0"/>
        <v>3816110</v>
      </c>
      <c r="H70" s="9">
        <f t="shared" si="0"/>
        <v>274445</v>
      </c>
      <c r="I70" s="9">
        <f>SUM(I5:I69)</f>
        <v>119015</v>
      </c>
      <c r="J70" s="9">
        <f>SUM(J5:J69)</f>
        <v>3422650</v>
      </c>
      <c r="K70" s="9">
        <f t="shared" si="0"/>
        <v>363646</v>
      </c>
      <c r="L70" s="9">
        <f t="shared" si="0"/>
        <v>186247</v>
      </c>
      <c r="M70" s="9">
        <f t="shared" si="0"/>
        <v>235285</v>
      </c>
      <c r="N70" s="9">
        <f t="shared" si="0"/>
        <v>85237</v>
      </c>
      <c r="O70" s="15"/>
    </row>
    <row r="72" spans="2:14" ht="12.75">
      <c r="B72" s="912" t="s">
        <v>840</v>
      </c>
      <c r="C72" s="912"/>
      <c r="D72" s="912"/>
      <c r="E72" s="912"/>
      <c r="F72" s="912"/>
      <c r="G72" s="912"/>
      <c r="H72" s="912"/>
      <c r="I72" s="912"/>
      <c r="J72" s="912"/>
      <c r="K72" s="912"/>
      <c r="L72" s="912"/>
      <c r="M72" s="912"/>
      <c r="N72" s="912"/>
    </row>
    <row r="73" ht="12.75" customHeight="1">
      <c r="B73" t="s">
        <v>841</v>
      </c>
    </row>
  </sheetData>
  <mergeCells count="23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7:J37"/>
    <mergeCell ref="K37:L37"/>
    <mergeCell ref="M37:N37"/>
    <mergeCell ref="G40:G58"/>
    <mergeCell ref="J40:J58"/>
    <mergeCell ref="B72:N72"/>
    <mergeCell ref="G59:G61"/>
    <mergeCell ref="J59:J61"/>
    <mergeCell ref="A69:B69"/>
    <mergeCell ref="A70:B70"/>
  </mergeCells>
  <printOptions/>
  <pageMargins left="0.7874015748031497" right="0.7874015748031497" top="0.5905511811023623" bottom="0.5905511811023623" header="0.5118110236220472" footer="0.5118110236220472"/>
  <pageSetup firstPageNumber="30" useFirstPageNumber="1" horizontalDpi="600" verticalDpi="600" orientation="landscape" paperSize="9" scale="56" r:id="rId1"/>
  <headerFooter alignWithMargins="0">
    <oddFooter>&amp;C&amp;P</oddFooter>
  </headerFooter>
  <rowBreaks count="1" manualBreakCount="1">
    <brk id="3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N17" sqref="N17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38" t="s">
        <v>1044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  <c r="L1" s="938"/>
      <c r="M1" s="938"/>
      <c r="N1" s="938"/>
      <c r="O1" s="938"/>
      <c r="P1" s="938"/>
      <c r="Q1" s="938"/>
    </row>
    <row r="2" spans="2:17" ht="30" customHeight="1">
      <c r="B2" s="489"/>
      <c r="F2" s="923" t="s">
        <v>85</v>
      </c>
      <c r="G2" s="924"/>
      <c r="H2" s="924"/>
      <c r="I2" s="924"/>
      <c r="J2" s="923" t="s">
        <v>521</v>
      </c>
      <c r="K2" s="942"/>
      <c r="L2" s="925" t="s">
        <v>522</v>
      </c>
      <c r="M2" s="943"/>
      <c r="N2" s="943"/>
      <c r="O2" s="944"/>
      <c r="P2" s="925" t="s">
        <v>87</v>
      </c>
      <c r="Q2" s="944"/>
    </row>
    <row r="3" spans="1:17" ht="57" customHeight="1">
      <c r="A3" s="719" t="s">
        <v>913</v>
      </c>
      <c r="B3" s="719" t="s">
        <v>523</v>
      </c>
      <c r="C3" s="721" t="s">
        <v>524</v>
      </c>
      <c r="D3" s="721" t="s">
        <v>754</v>
      </c>
      <c r="E3" s="721" t="s">
        <v>755</v>
      </c>
      <c r="F3" s="721" t="s">
        <v>525</v>
      </c>
      <c r="G3" s="721" t="s">
        <v>526</v>
      </c>
      <c r="H3" s="722" t="s">
        <v>527</v>
      </c>
      <c r="I3" s="722" t="s">
        <v>759</v>
      </c>
      <c r="J3" s="722" t="s">
        <v>528</v>
      </c>
      <c r="K3" s="750" t="s">
        <v>529</v>
      </c>
      <c r="L3" s="750" t="s">
        <v>530</v>
      </c>
      <c r="M3" s="750" t="s">
        <v>531</v>
      </c>
      <c r="N3" s="750" t="s">
        <v>532</v>
      </c>
      <c r="O3" s="750" t="s">
        <v>533</v>
      </c>
      <c r="P3" s="750" t="s">
        <v>534</v>
      </c>
      <c r="Q3" s="721" t="s">
        <v>535</v>
      </c>
    </row>
    <row r="4" spans="1:18" ht="27" customHeight="1">
      <c r="A4" s="939" t="s">
        <v>536</v>
      </c>
      <c r="B4" s="729" t="s">
        <v>537</v>
      </c>
      <c r="C4" s="725">
        <v>185000</v>
      </c>
      <c r="D4" s="726">
        <v>25</v>
      </c>
      <c r="E4" s="725">
        <v>46250</v>
      </c>
      <c r="F4" s="730">
        <v>120000</v>
      </c>
      <c r="G4" s="731">
        <v>117700</v>
      </c>
      <c r="H4" s="732">
        <v>0</v>
      </c>
      <c r="I4" s="732">
        <v>0</v>
      </c>
      <c r="J4" s="727">
        <v>110993</v>
      </c>
      <c r="K4" s="728">
        <v>14</v>
      </c>
      <c r="L4" s="732">
        <v>62985</v>
      </c>
      <c r="M4" s="732">
        <v>62985</v>
      </c>
      <c r="N4" s="732">
        <v>0</v>
      </c>
      <c r="O4" s="732">
        <v>0</v>
      </c>
      <c r="P4" s="751">
        <v>122741</v>
      </c>
      <c r="Q4" s="751">
        <v>0</v>
      </c>
      <c r="R4" s="15"/>
    </row>
    <row r="5" spans="1:18" ht="27" customHeight="1">
      <c r="A5" s="940"/>
      <c r="B5" s="729" t="s">
        <v>538</v>
      </c>
      <c r="C5" s="725"/>
      <c r="D5" s="726"/>
      <c r="E5" s="725"/>
      <c r="F5" s="730">
        <v>-2300</v>
      </c>
      <c r="G5" s="731"/>
      <c r="H5" s="732"/>
      <c r="I5" s="732"/>
      <c r="J5" s="727"/>
      <c r="K5" s="728"/>
      <c r="L5" s="732"/>
      <c r="M5" s="732"/>
      <c r="N5" s="732"/>
      <c r="O5" s="732"/>
      <c r="P5" s="751"/>
      <c r="Q5" s="751"/>
      <c r="R5" s="15"/>
    </row>
    <row r="6" spans="1:18" ht="27" customHeight="1">
      <c r="A6" s="939" t="s">
        <v>539</v>
      </c>
      <c r="B6" s="729" t="s">
        <v>540</v>
      </c>
      <c r="C6" s="725">
        <v>22408</v>
      </c>
      <c r="D6" s="726">
        <v>25</v>
      </c>
      <c r="E6" s="725">
        <v>5602</v>
      </c>
      <c r="F6" s="730">
        <v>25000</v>
      </c>
      <c r="G6" s="731">
        <v>12000</v>
      </c>
      <c r="H6" s="732">
        <v>0</v>
      </c>
      <c r="I6" s="732">
        <v>0</v>
      </c>
      <c r="J6" s="727">
        <v>4628</v>
      </c>
      <c r="K6" s="728">
        <v>0</v>
      </c>
      <c r="L6" s="732">
        <v>11112</v>
      </c>
      <c r="M6" s="732">
        <v>11112</v>
      </c>
      <c r="N6" s="732">
        <v>0</v>
      </c>
      <c r="O6" s="732">
        <v>0</v>
      </c>
      <c r="P6" s="751">
        <v>0</v>
      </c>
      <c r="Q6" s="751">
        <v>11785</v>
      </c>
      <c r="R6" s="15"/>
    </row>
    <row r="7" spans="1:18" ht="27" customHeight="1">
      <c r="A7" s="940"/>
      <c r="B7" s="729" t="s">
        <v>538</v>
      </c>
      <c r="C7" s="725"/>
      <c r="D7" s="726"/>
      <c r="E7" s="725"/>
      <c r="F7" s="730">
        <v>-13000</v>
      </c>
      <c r="G7" s="731"/>
      <c r="H7" s="732"/>
      <c r="I7" s="732"/>
      <c r="J7" s="727"/>
      <c r="K7" s="728"/>
      <c r="L7" s="732"/>
      <c r="M7" s="732"/>
      <c r="N7" s="732"/>
      <c r="O7" s="732"/>
      <c r="P7" s="751"/>
      <c r="Q7" s="751"/>
      <c r="R7" s="15"/>
    </row>
    <row r="8" spans="1:18" ht="27" customHeight="1">
      <c r="A8" s="723" t="s">
        <v>921</v>
      </c>
      <c r="B8" s="729" t="s">
        <v>897</v>
      </c>
      <c r="C8" s="725">
        <v>40818</v>
      </c>
      <c r="D8" s="726">
        <v>25</v>
      </c>
      <c r="E8" s="725">
        <v>10105</v>
      </c>
      <c r="F8" s="730">
        <v>43000</v>
      </c>
      <c r="G8" s="731">
        <v>15573</v>
      </c>
      <c r="H8" s="732">
        <v>0</v>
      </c>
      <c r="I8" s="732">
        <v>27427</v>
      </c>
      <c r="J8" s="727">
        <v>13503</v>
      </c>
      <c r="K8" s="728">
        <v>0</v>
      </c>
      <c r="L8" s="732">
        <v>14681</v>
      </c>
      <c r="M8" s="732">
        <v>14681</v>
      </c>
      <c r="N8" s="732">
        <v>0</v>
      </c>
      <c r="O8" s="732">
        <v>0</v>
      </c>
      <c r="P8" s="751">
        <v>0</v>
      </c>
      <c r="Q8" s="751">
        <v>19898</v>
      </c>
      <c r="R8" s="15"/>
    </row>
    <row r="9" spans="1:18" ht="27" customHeight="1">
      <c r="A9" s="752"/>
      <c r="B9" s="752" t="s">
        <v>1102</v>
      </c>
      <c r="C9" s="9">
        <f>SUM(C4:C8)</f>
        <v>248226</v>
      </c>
      <c r="D9" s="749" t="s">
        <v>370</v>
      </c>
      <c r="E9" s="9">
        <f aca="true" t="shared" si="0" ref="E9:Q9">SUM(E4:E8)</f>
        <v>61957</v>
      </c>
      <c r="F9" s="9">
        <f t="shared" si="0"/>
        <v>172700</v>
      </c>
      <c r="G9" s="9">
        <f t="shared" si="0"/>
        <v>145273</v>
      </c>
      <c r="H9" s="9">
        <f t="shared" si="0"/>
        <v>0</v>
      </c>
      <c r="I9" s="9">
        <f t="shared" si="0"/>
        <v>27427</v>
      </c>
      <c r="J9" s="9">
        <f t="shared" si="0"/>
        <v>129124</v>
      </c>
      <c r="K9" s="9">
        <f t="shared" si="0"/>
        <v>14</v>
      </c>
      <c r="L9" s="9">
        <f t="shared" si="0"/>
        <v>88778</v>
      </c>
      <c r="M9" s="9">
        <f t="shared" si="0"/>
        <v>88778</v>
      </c>
      <c r="N9" s="9">
        <f t="shared" si="0"/>
        <v>0</v>
      </c>
      <c r="O9" s="9">
        <f t="shared" si="0"/>
        <v>0</v>
      </c>
      <c r="P9" s="9">
        <f t="shared" si="0"/>
        <v>122741</v>
      </c>
      <c r="Q9" s="9">
        <f t="shared" si="0"/>
        <v>31683</v>
      </c>
      <c r="R9" s="15"/>
    </row>
    <row r="10" spans="14:17" ht="21.75" customHeight="1">
      <c r="N10" s="941" t="s">
        <v>541</v>
      </c>
      <c r="O10" s="941"/>
      <c r="P10" s="941"/>
      <c r="Q10" s="941"/>
    </row>
  </sheetData>
  <mergeCells count="8">
    <mergeCell ref="A4:A5"/>
    <mergeCell ref="A6:A7"/>
    <mergeCell ref="N10:Q10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59" r:id="rId1"/>
  <headerFooter alignWithMargins="0">
    <oddFooter>&amp;C32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11"/>
  <sheetViews>
    <sheetView workbookViewId="0" topLeftCell="A1">
      <selection activeCell="E55" sqref="E5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9" customFormat="1" ht="18">
      <c r="A1" s="798" t="s">
        <v>984</v>
      </c>
      <c r="B1" s="798"/>
      <c r="C1" s="798"/>
      <c r="D1" s="798"/>
      <c r="E1" s="798"/>
      <c r="F1" s="818"/>
      <c r="G1" s="818"/>
      <c r="H1" s="28"/>
      <c r="I1" s="9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301" t="s">
        <v>1045</v>
      </c>
      <c r="B2" s="28"/>
      <c r="C2" s="28"/>
      <c r="D2" s="28"/>
      <c r="E2" s="92"/>
      <c r="I2" s="23"/>
    </row>
    <row r="3" spans="1:9" ht="12.75" customHeight="1">
      <c r="A3" s="64"/>
      <c r="B3" s="28"/>
      <c r="C3" s="28"/>
      <c r="E3" s="92"/>
      <c r="I3" s="23"/>
    </row>
    <row r="4" spans="1:5" s="28" customFormat="1" ht="14.25" customHeight="1">
      <c r="A4" s="63" t="s">
        <v>1090</v>
      </c>
      <c r="E4" s="63"/>
    </row>
    <row r="5" ht="12" customHeight="1">
      <c r="E5" s="63" t="s">
        <v>381</v>
      </c>
    </row>
    <row r="6" spans="1:5" ht="23.25" customHeight="1">
      <c r="A6" s="86" t="s">
        <v>33</v>
      </c>
      <c r="B6" s="87" t="s">
        <v>34</v>
      </c>
      <c r="C6" s="529" t="s">
        <v>955</v>
      </c>
      <c r="D6" s="88" t="s">
        <v>508</v>
      </c>
      <c r="E6" s="88" t="s">
        <v>35</v>
      </c>
    </row>
    <row r="7" spans="1:5" ht="13.5" customHeight="1">
      <c r="A7" s="86"/>
      <c r="B7" s="87" t="s">
        <v>1048</v>
      </c>
      <c r="C7" s="528">
        <v>1700</v>
      </c>
      <c r="D7" s="272">
        <v>30000</v>
      </c>
      <c r="E7" s="90"/>
    </row>
    <row r="8" spans="1:5" ht="12.75">
      <c r="A8" s="453">
        <v>39469</v>
      </c>
      <c r="B8" s="454" t="s">
        <v>557</v>
      </c>
      <c r="C8" s="438">
        <v>8001</v>
      </c>
      <c r="D8" s="464">
        <v>-618</v>
      </c>
      <c r="E8" s="465">
        <v>29382</v>
      </c>
    </row>
    <row r="9" spans="1:5" ht="25.5">
      <c r="A9" s="91">
        <v>39469</v>
      </c>
      <c r="B9" s="455" t="s">
        <v>558</v>
      </c>
      <c r="C9" s="438">
        <v>1800</v>
      </c>
      <c r="D9" s="466">
        <v>-20</v>
      </c>
      <c r="E9" s="465">
        <v>29362</v>
      </c>
    </row>
    <row r="10" spans="1:5" ht="25.5">
      <c r="A10" s="91">
        <v>39469</v>
      </c>
      <c r="B10" s="455" t="s">
        <v>561</v>
      </c>
      <c r="C10" s="438">
        <v>1800</v>
      </c>
      <c r="D10" s="159">
        <v>-20</v>
      </c>
      <c r="E10" s="467">
        <v>29342</v>
      </c>
    </row>
    <row r="11" spans="1:5" ht="25.5">
      <c r="A11" s="89">
        <v>39469</v>
      </c>
      <c r="B11" s="455" t="s">
        <v>562</v>
      </c>
      <c r="C11" s="438">
        <v>1800</v>
      </c>
      <c r="D11" s="159">
        <v>-100</v>
      </c>
      <c r="E11" s="467">
        <v>29242</v>
      </c>
    </row>
    <row r="12" spans="1:5" ht="25.5">
      <c r="A12" s="457">
        <v>39476</v>
      </c>
      <c r="B12" s="458" t="s">
        <v>565</v>
      </c>
      <c r="C12" s="461">
        <v>6000</v>
      </c>
      <c r="D12" s="468">
        <v>-1130</v>
      </c>
      <c r="E12" s="469">
        <v>28112</v>
      </c>
    </row>
    <row r="13" spans="1:5" ht="12.75">
      <c r="A13" s="89">
        <v>39497</v>
      </c>
      <c r="B13" s="443" t="s">
        <v>566</v>
      </c>
      <c r="C13" s="438">
        <v>8001</v>
      </c>
      <c r="D13" s="159">
        <v>-500</v>
      </c>
      <c r="E13" s="467">
        <v>27612</v>
      </c>
    </row>
    <row r="14" spans="1:5" ht="12.75">
      <c r="A14" s="89">
        <v>39497</v>
      </c>
      <c r="B14" s="507" t="s">
        <v>567</v>
      </c>
      <c r="C14" s="43">
        <v>2000</v>
      </c>
      <c r="D14" s="159">
        <v>-800</v>
      </c>
      <c r="E14" s="467">
        <v>26812</v>
      </c>
    </row>
    <row r="15" spans="1:5" ht="12.75">
      <c r="A15" s="89">
        <v>39497</v>
      </c>
      <c r="B15" s="4" t="s">
        <v>568</v>
      </c>
      <c r="C15" s="43">
        <v>3000</v>
      </c>
      <c r="D15" s="159">
        <v>-20</v>
      </c>
      <c r="E15" s="467">
        <v>26792</v>
      </c>
    </row>
    <row r="16" spans="1:5" ht="12.75">
      <c r="A16" s="89">
        <v>39497</v>
      </c>
      <c r="B16" s="4" t="s">
        <v>569</v>
      </c>
      <c r="C16" s="438">
        <v>3000</v>
      </c>
      <c r="D16" s="159">
        <v>-230</v>
      </c>
      <c r="E16" s="467">
        <v>26562</v>
      </c>
    </row>
    <row r="17" spans="1:5" ht="12.75">
      <c r="A17" s="89">
        <v>39497</v>
      </c>
      <c r="B17" s="4" t="s">
        <v>570</v>
      </c>
      <c r="C17" s="438">
        <v>3000</v>
      </c>
      <c r="D17" s="470">
        <v>-380</v>
      </c>
      <c r="E17" s="467">
        <v>26182</v>
      </c>
    </row>
    <row r="18" spans="1:5" ht="12.75">
      <c r="A18" s="457">
        <v>39504</v>
      </c>
      <c r="B18" s="459" t="s">
        <v>571</v>
      </c>
      <c r="C18" s="462">
        <v>8001</v>
      </c>
      <c r="D18" s="471">
        <v>-600</v>
      </c>
      <c r="E18" s="469">
        <v>25582</v>
      </c>
    </row>
    <row r="19" spans="1:5" ht="12.75" customHeight="1">
      <c r="A19" s="89">
        <v>39504</v>
      </c>
      <c r="B19" s="460" t="s">
        <v>572</v>
      </c>
      <c r="C19" s="463">
        <v>8002</v>
      </c>
      <c r="D19" s="471">
        <v>-1700</v>
      </c>
      <c r="E19" s="465">
        <v>23882</v>
      </c>
    </row>
    <row r="20" spans="1:5" ht="12.75">
      <c r="A20" s="89">
        <v>39504</v>
      </c>
      <c r="B20" s="4" t="s">
        <v>573</v>
      </c>
      <c r="C20" s="438">
        <v>8002</v>
      </c>
      <c r="D20" s="470">
        <v>-600</v>
      </c>
      <c r="E20" s="467">
        <v>23282</v>
      </c>
    </row>
    <row r="21" spans="1:5" ht="12.75">
      <c r="A21" s="89">
        <v>39511</v>
      </c>
      <c r="B21" s="4" t="s">
        <v>971</v>
      </c>
      <c r="C21" s="438">
        <v>8000</v>
      </c>
      <c r="D21" s="470">
        <v>-1000</v>
      </c>
      <c r="E21" s="467">
        <v>22282</v>
      </c>
    </row>
    <row r="22" spans="1:5" ht="12.75">
      <c r="A22" s="89">
        <v>39511</v>
      </c>
      <c r="B22" s="4" t="s">
        <v>972</v>
      </c>
      <c r="C22" s="438">
        <v>1000</v>
      </c>
      <c r="D22" s="470">
        <v>-41</v>
      </c>
      <c r="E22" s="467">
        <v>22241</v>
      </c>
    </row>
    <row r="23" spans="1:5" ht="12.75">
      <c r="A23" s="89">
        <v>39525</v>
      </c>
      <c r="B23" s="4" t="s">
        <v>973</v>
      </c>
      <c r="C23" s="438">
        <v>8001</v>
      </c>
      <c r="D23" s="470">
        <v>-203</v>
      </c>
      <c r="E23" s="467">
        <v>22038</v>
      </c>
    </row>
    <row r="24" spans="1:5" ht="12.75">
      <c r="A24" s="89">
        <v>39525</v>
      </c>
      <c r="B24" s="4" t="s">
        <v>974</v>
      </c>
      <c r="C24" s="438">
        <v>4000</v>
      </c>
      <c r="D24" s="470">
        <v>-500</v>
      </c>
      <c r="E24" s="467">
        <v>21538</v>
      </c>
    </row>
    <row r="25" spans="1:5" ht="12.75">
      <c r="A25" s="89">
        <v>39525</v>
      </c>
      <c r="B25" s="4" t="s">
        <v>975</v>
      </c>
      <c r="C25" s="438">
        <v>3000</v>
      </c>
      <c r="D25" s="470">
        <v>-22</v>
      </c>
      <c r="E25" s="467">
        <v>21516</v>
      </c>
    </row>
    <row r="26" spans="1:5" ht="12.75">
      <c r="A26" s="89">
        <v>39539</v>
      </c>
      <c r="B26" s="456" t="s">
        <v>843</v>
      </c>
      <c r="C26" s="438">
        <v>1800</v>
      </c>
      <c r="D26" s="470">
        <v>-55</v>
      </c>
      <c r="E26" s="467">
        <v>21461</v>
      </c>
    </row>
    <row r="27" spans="1:5" ht="12.75">
      <c r="A27" s="89">
        <v>39539</v>
      </c>
      <c r="B27" s="456" t="s">
        <v>844</v>
      </c>
      <c r="C27" s="438">
        <v>1600</v>
      </c>
      <c r="D27" s="470">
        <v>-1021.6</v>
      </c>
      <c r="E27" s="467">
        <v>20439.4</v>
      </c>
    </row>
    <row r="28" spans="1:5" ht="25.5">
      <c r="A28" s="89">
        <v>39539</v>
      </c>
      <c r="B28" s="456" t="s">
        <v>846</v>
      </c>
      <c r="C28" s="603">
        <v>4000</v>
      </c>
      <c r="D28" s="470">
        <v>-306</v>
      </c>
      <c r="E28" s="467">
        <v>20133.4</v>
      </c>
    </row>
    <row r="29" spans="1:5" ht="12.75">
      <c r="A29" s="89">
        <v>39553</v>
      </c>
      <c r="B29" s="4" t="s">
        <v>847</v>
      </c>
      <c r="C29" s="43">
        <v>3000</v>
      </c>
      <c r="D29" s="159">
        <v>-95</v>
      </c>
      <c r="E29" s="467">
        <v>20038.4</v>
      </c>
    </row>
    <row r="30" spans="1:5" ht="12.75">
      <c r="A30" s="601">
        <v>39560</v>
      </c>
      <c r="B30" s="456" t="s">
        <v>848</v>
      </c>
      <c r="C30" s="604" t="s">
        <v>515</v>
      </c>
      <c r="D30" s="606">
        <v>-700</v>
      </c>
      <c r="E30" s="467">
        <v>19338.4</v>
      </c>
    </row>
    <row r="31" spans="1:5" ht="25.5">
      <c r="A31" s="601">
        <v>39560</v>
      </c>
      <c r="B31" s="602" t="s">
        <v>849</v>
      </c>
      <c r="C31" s="605">
        <v>3000</v>
      </c>
      <c r="D31" s="606">
        <v>-100</v>
      </c>
      <c r="E31" s="467">
        <v>19238.4</v>
      </c>
    </row>
    <row r="32" spans="1:5" ht="25.5">
      <c r="A32" s="601">
        <v>39560</v>
      </c>
      <c r="B32" s="456" t="s">
        <v>850</v>
      </c>
      <c r="C32" s="605">
        <v>3000</v>
      </c>
      <c r="D32" s="606">
        <v>-600</v>
      </c>
      <c r="E32" s="467">
        <v>18638.4</v>
      </c>
    </row>
    <row r="33" spans="1:5" ht="25.5">
      <c r="A33" s="601">
        <v>39567</v>
      </c>
      <c r="B33" s="456" t="s">
        <v>851</v>
      </c>
      <c r="C33" s="605">
        <v>9000</v>
      </c>
      <c r="D33" s="606">
        <v>-200</v>
      </c>
      <c r="E33" s="608">
        <v>18438.4</v>
      </c>
    </row>
    <row r="34" spans="1:5" ht="25.5">
      <c r="A34" s="601">
        <v>39567</v>
      </c>
      <c r="B34" s="456" t="s">
        <v>852</v>
      </c>
      <c r="C34" s="607" t="s">
        <v>853</v>
      </c>
      <c r="D34" s="606">
        <v>-400</v>
      </c>
      <c r="E34" s="613">
        <v>18038.4</v>
      </c>
    </row>
    <row r="35" spans="1:5" ht="12.75">
      <c r="A35" s="601">
        <v>39574</v>
      </c>
      <c r="B35" s="456" t="s">
        <v>585</v>
      </c>
      <c r="C35" s="605">
        <v>8000</v>
      </c>
      <c r="D35" s="606">
        <v>-1685</v>
      </c>
      <c r="E35" s="613">
        <v>16353.4</v>
      </c>
    </row>
    <row r="36" spans="1:5" ht="38.25">
      <c r="A36" s="601">
        <v>39574</v>
      </c>
      <c r="B36" s="456" t="s">
        <v>586</v>
      </c>
      <c r="C36" s="605">
        <v>9000</v>
      </c>
      <c r="D36" s="606">
        <v>-68.2</v>
      </c>
      <c r="E36" s="613">
        <v>16285.2</v>
      </c>
    </row>
    <row r="37" spans="1:5" ht="12.75">
      <c r="A37" s="601">
        <v>39574</v>
      </c>
      <c r="B37" s="456" t="s">
        <v>587</v>
      </c>
      <c r="C37" s="605">
        <v>5000</v>
      </c>
      <c r="D37" s="606">
        <v>-250</v>
      </c>
      <c r="E37" s="613">
        <v>16035.2</v>
      </c>
    </row>
    <row r="38" spans="1:5" ht="12.75">
      <c r="A38" s="601">
        <v>39574</v>
      </c>
      <c r="B38" s="456" t="s">
        <v>588</v>
      </c>
      <c r="C38" s="605">
        <v>1800</v>
      </c>
      <c r="D38" s="606">
        <v>-3.4</v>
      </c>
      <c r="E38" s="613">
        <v>16031.8</v>
      </c>
    </row>
    <row r="39" spans="1:5" ht="25.5">
      <c r="A39" s="601">
        <v>39588</v>
      </c>
      <c r="B39" s="456" t="s">
        <v>589</v>
      </c>
      <c r="C39" s="605">
        <v>1600</v>
      </c>
      <c r="D39" s="606">
        <v>-130</v>
      </c>
      <c r="E39" s="613">
        <v>15901.8</v>
      </c>
    </row>
    <row r="40" spans="1:5" ht="12" customHeight="1">
      <c r="A40" s="601">
        <v>39588</v>
      </c>
      <c r="B40" s="456" t="s">
        <v>590</v>
      </c>
      <c r="C40" s="605">
        <v>3000</v>
      </c>
      <c r="D40" s="606">
        <v>-405</v>
      </c>
      <c r="E40" s="613">
        <v>15496.8</v>
      </c>
    </row>
    <row r="41" spans="1:5" ht="25.5">
      <c r="A41" s="601">
        <v>39588</v>
      </c>
      <c r="B41" s="456" t="s">
        <v>591</v>
      </c>
      <c r="C41" s="605">
        <v>1800</v>
      </c>
      <c r="D41" s="606">
        <v>-50</v>
      </c>
      <c r="E41" s="613">
        <v>15446.8</v>
      </c>
    </row>
    <row r="42" spans="1:5" ht="12.75">
      <c r="A42" s="601">
        <v>39588</v>
      </c>
      <c r="B42" s="456" t="s">
        <v>592</v>
      </c>
      <c r="C42" s="605">
        <v>1800</v>
      </c>
      <c r="D42" s="606">
        <v>-80</v>
      </c>
      <c r="E42" s="613">
        <v>15366.8</v>
      </c>
    </row>
    <row r="43" spans="1:5" ht="25.5">
      <c r="A43" s="601">
        <v>39595</v>
      </c>
      <c r="B43" s="456" t="s">
        <v>593</v>
      </c>
      <c r="C43" s="605">
        <v>5100</v>
      </c>
      <c r="D43" s="606">
        <v>-32.5</v>
      </c>
      <c r="E43" s="613">
        <v>15334.3</v>
      </c>
    </row>
    <row r="44" spans="1:5" ht="25.5">
      <c r="A44" s="601">
        <v>39595</v>
      </c>
      <c r="B44" s="456" t="s">
        <v>594</v>
      </c>
      <c r="C44" s="605">
        <v>3000</v>
      </c>
      <c r="D44" s="606">
        <v>-860</v>
      </c>
      <c r="E44" s="613">
        <v>14474.3</v>
      </c>
    </row>
    <row r="45" spans="1:5" ht="25.5">
      <c r="A45" s="89">
        <v>39602</v>
      </c>
      <c r="B45" s="456" t="s">
        <v>387</v>
      </c>
      <c r="C45" s="43">
        <v>1500</v>
      </c>
      <c r="D45" s="159">
        <v>-420</v>
      </c>
      <c r="E45" s="465">
        <v>14054.3</v>
      </c>
    </row>
    <row r="46" spans="1:5" ht="12.75">
      <c r="A46" s="160"/>
      <c r="B46" s="753"/>
      <c r="C46" s="116"/>
      <c r="D46" s="435"/>
      <c r="E46" s="63" t="s">
        <v>381</v>
      </c>
    </row>
    <row r="47" spans="1:5" ht="12.75">
      <c r="A47" s="160"/>
      <c r="B47" s="753"/>
      <c r="C47" s="116"/>
      <c r="D47" s="435"/>
      <c r="E47" s="63"/>
    </row>
    <row r="48" spans="1:5" ht="12.75">
      <c r="A48" s="63" t="s">
        <v>1090</v>
      </c>
      <c r="B48" s="28"/>
      <c r="C48" s="116"/>
      <c r="D48" s="435"/>
      <c r="E48" s="63"/>
    </row>
    <row r="49" spans="1:5" ht="12.75">
      <c r="A49" s="626"/>
      <c r="B49" s="627"/>
      <c r="C49" s="628"/>
      <c r="D49" s="629"/>
      <c r="E49" s="63"/>
    </row>
    <row r="50" spans="1:5" ht="25.5">
      <c r="A50" s="630" t="s">
        <v>33</v>
      </c>
      <c r="B50" s="631" t="s">
        <v>34</v>
      </c>
      <c r="C50" s="632" t="s">
        <v>955</v>
      </c>
      <c r="D50" s="633" t="s">
        <v>508</v>
      </c>
      <c r="E50" s="88" t="s">
        <v>35</v>
      </c>
    </row>
    <row r="51" spans="1:5" ht="12.75">
      <c r="A51" s="601">
        <v>39602</v>
      </c>
      <c r="B51" s="621" t="s">
        <v>388</v>
      </c>
      <c r="C51" s="605">
        <v>3000</v>
      </c>
      <c r="D51" s="606">
        <v>-1238</v>
      </c>
      <c r="E51" s="608">
        <v>12816.3</v>
      </c>
    </row>
    <row r="52" spans="1:5" ht="25.5">
      <c r="A52" s="89">
        <v>39609</v>
      </c>
      <c r="B52" s="456" t="s">
        <v>389</v>
      </c>
      <c r="C52" s="43">
        <v>1800</v>
      </c>
      <c r="D52" s="159">
        <v>-12.2</v>
      </c>
      <c r="E52" s="465">
        <v>12804.1</v>
      </c>
    </row>
    <row r="53" spans="1:5" ht="38.25">
      <c r="A53" s="601">
        <v>39616</v>
      </c>
      <c r="B53" s="456" t="s">
        <v>390</v>
      </c>
      <c r="C53" s="605" t="s">
        <v>544</v>
      </c>
      <c r="D53" s="606">
        <v>-300</v>
      </c>
      <c r="E53" s="608">
        <v>12504.1</v>
      </c>
    </row>
    <row r="54" spans="1:5" ht="12.75">
      <c r="A54" s="601">
        <v>39616</v>
      </c>
      <c r="B54" s="456" t="s">
        <v>391</v>
      </c>
      <c r="C54" s="605">
        <v>4000</v>
      </c>
      <c r="D54" s="606">
        <v>-150</v>
      </c>
      <c r="E54" s="608">
        <v>12354.1</v>
      </c>
    </row>
    <row r="55" spans="1:5" ht="12.75">
      <c r="A55" s="601">
        <v>39616</v>
      </c>
      <c r="B55" s="456" t="s">
        <v>392</v>
      </c>
      <c r="C55" s="605">
        <v>4000</v>
      </c>
      <c r="D55" s="606">
        <v>-120</v>
      </c>
      <c r="E55" s="608">
        <v>12234.1</v>
      </c>
    </row>
    <row r="56" spans="1:5" ht="12.75">
      <c r="A56" s="601">
        <v>39616</v>
      </c>
      <c r="B56" s="4" t="s">
        <v>393</v>
      </c>
      <c r="C56" s="605">
        <v>3000</v>
      </c>
      <c r="D56" s="606">
        <v>-560</v>
      </c>
      <c r="E56" s="613">
        <v>11674.1</v>
      </c>
    </row>
    <row r="57" spans="1:5" ht="38.25">
      <c r="A57" s="601">
        <v>39626</v>
      </c>
      <c r="B57" s="456" t="s">
        <v>883</v>
      </c>
      <c r="C57" s="605">
        <v>4000</v>
      </c>
      <c r="D57" s="606">
        <v>-200</v>
      </c>
      <c r="E57" s="613">
        <v>11474.1</v>
      </c>
    </row>
    <row r="58" spans="1:5" ht="12.75">
      <c r="A58" s="601">
        <v>39637</v>
      </c>
      <c r="B58" s="456" t="s">
        <v>312</v>
      </c>
      <c r="C58" s="605">
        <v>8001</v>
      </c>
      <c r="D58" s="606">
        <v>-1600</v>
      </c>
      <c r="E58" s="613">
        <v>9874.1</v>
      </c>
    </row>
    <row r="59" spans="1:5" ht="12.75">
      <c r="A59" s="601">
        <v>39637</v>
      </c>
      <c r="B59" s="456" t="s">
        <v>313</v>
      </c>
      <c r="C59" s="605">
        <v>3000</v>
      </c>
      <c r="D59" s="606">
        <v>-500</v>
      </c>
      <c r="E59" s="613">
        <v>9374.1</v>
      </c>
    </row>
    <row r="60" spans="1:5" ht="25.5">
      <c r="A60" s="601">
        <v>39637</v>
      </c>
      <c r="B60" s="705" t="s">
        <v>314</v>
      </c>
      <c r="C60" s="605">
        <v>3000</v>
      </c>
      <c r="D60" s="606">
        <v>-45</v>
      </c>
      <c r="E60" s="613">
        <v>9329.1</v>
      </c>
    </row>
    <row r="61" spans="1:5" ht="25.5">
      <c r="A61" s="601">
        <v>39637</v>
      </c>
      <c r="B61" s="456" t="s">
        <v>315</v>
      </c>
      <c r="C61" s="605">
        <v>5000</v>
      </c>
      <c r="D61" s="606">
        <v>-250</v>
      </c>
      <c r="E61" s="613">
        <v>9079.1</v>
      </c>
    </row>
    <row r="62" spans="1:5" ht="25.5">
      <c r="A62" s="601">
        <v>39637</v>
      </c>
      <c r="B62" s="456" t="s">
        <v>316</v>
      </c>
      <c r="C62" s="605">
        <v>5000</v>
      </c>
      <c r="D62" s="606">
        <v>-2000</v>
      </c>
      <c r="E62" s="613">
        <v>7079.1</v>
      </c>
    </row>
    <row r="63" spans="1:5" ht="25.5">
      <c r="A63" s="601">
        <v>39637</v>
      </c>
      <c r="B63" s="456" t="s">
        <v>317</v>
      </c>
      <c r="C63" s="605">
        <v>1800</v>
      </c>
      <c r="D63" s="606">
        <v>-20</v>
      </c>
      <c r="E63" s="613">
        <v>7059.1</v>
      </c>
    </row>
    <row r="64" spans="1:5" ht="25.5">
      <c r="A64" s="601">
        <v>39651</v>
      </c>
      <c r="B64" s="456" t="s">
        <v>318</v>
      </c>
      <c r="C64" s="605">
        <v>3000</v>
      </c>
      <c r="D64" s="606">
        <v>-114</v>
      </c>
      <c r="E64" s="613">
        <v>6945.1</v>
      </c>
    </row>
    <row r="65" spans="1:5" ht="25.5">
      <c r="A65" s="601">
        <v>39651</v>
      </c>
      <c r="B65" s="456" t="s">
        <v>319</v>
      </c>
      <c r="C65" s="605">
        <v>3000</v>
      </c>
      <c r="D65" s="606">
        <v>-100</v>
      </c>
      <c r="E65" s="613">
        <v>6845.1</v>
      </c>
    </row>
    <row r="66" spans="1:5" ht="12.75">
      <c r="A66" s="601">
        <v>39651</v>
      </c>
      <c r="B66" s="621" t="s">
        <v>320</v>
      </c>
      <c r="C66" s="605">
        <v>3000</v>
      </c>
      <c r="D66" s="606">
        <v>400</v>
      </c>
      <c r="E66" s="613">
        <v>7245.1</v>
      </c>
    </row>
    <row r="67" spans="1:5" ht="25.5">
      <c r="A67" s="601">
        <v>39651</v>
      </c>
      <c r="B67" s="456" t="s">
        <v>321</v>
      </c>
      <c r="C67" s="605">
        <v>3000</v>
      </c>
      <c r="D67" s="606">
        <v>-150</v>
      </c>
      <c r="E67" s="613">
        <v>7095.1</v>
      </c>
    </row>
    <row r="68" spans="1:5" ht="25.5">
      <c r="A68" s="601">
        <v>39651</v>
      </c>
      <c r="B68" s="456" t="s">
        <v>322</v>
      </c>
      <c r="C68" s="605">
        <v>3000</v>
      </c>
      <c r="D68" s="606">
        <v>-49.8</v>
      </c>
      <c r="E68" s="613">
        <v>7045.3</v>
      </c>
    </row>
    <row r="69" spans="1:5" ht="25.5">
      <c r="A69" s="601">
        <v>39651</v>
      </c>
      <c r="B69" s="456" t="s">
        <v>323</v>
      </c>
      <c r="C69" s="605">
        <v>1800</v>
      </c>
      <c r="D69" s="606">
        <v>-12.5</v>
      </c>
      <c r="E69" s="613">
        <v>7032.8</v>
      </c>
    </row>
    <row r="70" spans="1:5" ht="25.5">
      <c r="A70" s="601">
        <v>39651</v>
      </c>
      <c r="B70" s="456" t="s">
        <v>324</v>
      </c>
      <c r="C70" s="605">
        <v>1000</v>
      </c>
      <c r="D70" s="606">
        <v>-430</v>
      </c>
      <c r="E70" s="609">
        <v>6602.8</v>
      </c>
    </row>
    <row r="71" spans="1:5" ht="12.75">
      <c r="A71" s="89"/>
      <c r="B71" s="4"/>
      <c r="C71" s="43"/>
      <c r="D71" s="159"/>
      <c r="E71" s="467"/>
    </row>
    <row r="72" spans="1:5" ht="12.75">
      <c r="A72" s="160"/>
      <c r="B72" s="161"/>
      <c r="C72" s="493"/>
      <c r="D72" s="494"/>
      <c r="E72" s="495"/>
    </row>
    <row r="73" spans="1:5" ht="12.75" customHeight="1">
      <c r="A73" s="160"/>
      <c r="B73" s="161"/>
      <c r="C73" s="13"/>
      <c r="D73" s="24"/>
      <c r="E73" s="162"/>
    </row>
    <row r="74" spans="1:5" s="28" customFormat="1" ht="14.25" customHeight="1">
      <c r="A74" s="63" t="s">
        <v>36</v>
      </c>
      <c r="E74" s="63"/>
    </row>
    <row r="75" ht="13.5" customHeight="1">
      <c r="E75" s="63" t="s">
        <v>381</v>
      </c>
    </row>
    <row r="76" spans="1:5" ht="23.25" customHeight="1">
      <c r="A76" s="86" t="s">
        <v>33</v>
      </c>
      <c r="B76" s="87" t="s">
        <v>34</v>
      </c>
      <c r="C76" s="529" t="s">
        <v>955</v>
      </c>
      <c r="D76" s="88" t="s">
        <v>509</v>
      </c>
      <c r="E76" s="88" t="s">
        <v>35</v>
      </c>
    </row>
    <row r="77" spans="1:8" ht="14.25" customHeight="1">
      <c r="A77" s="86"/>
      <c r="B77" s="87" t="s">
        <v>1047</v>
      </c>
      <c r="C77" s="528">
        <v>1700</v>
      </c>
      <c r="D77" s="272">
        <v>10000</v>
      </c>
      <c r="E77" s="303" t="s">
        <v>38</v>
      </c>
      <c r="H77" s="2"/>
    </row>
    <row r="78" spans="1:8" ht="25.5" customHeight="1">
      <c r="A78" s="490">
        <v>39469</v>
      </c>
      <c r="B78" s="455" t="s">
        <v>574</v>
      </c>
      <c r="C78" s="438">
        <v>6000</v>
      </c>
      <c r="D78" s="508" t="s">
        <v>575</v>
      </c>
      <c r="E78" s="467">
        <v>9565.6</v>
      </c>
      <c r="H78" s="2"/>
    </row>
    <row r="79" spans="1:8" ht="25.5" customHeight="1">
      <c r="A79" s="457">
        <v>39553</v>
      </c>
      <c r="B79" s="456" t="s">
        <v>842</v>
      </c>
      <c r="C79" s="461">
        <v>6000</v>
      </c>
      <c r="D79" s="468">
        <v>-278</v>
      </c>
      <c r="E79" s="706">
        <v>9287.6</v>
      </c>
      <c r="H79" s="2"/>
    </row>
    <row r="80" spans="1:8" ht="15.75" customHeight="1">
      <c r="A80" s="89">
        <v>39637</v>
      </c>
      <c r="B80" s="456" t="s">
        <v>325</v>
      </c>
      <c r="C80" s="461">
        <v>9000</v>
      </c>
      <c r="D80" s="468">
        <v>-1000</v>
      </c>
      <c r="E80" s="704">
        <v>8287.6</v>
      </c>
      <c r="H80" s="2"/>
    </row>
    <row r="81" spans="1:8" ht="12.75">
      <c r="A81" s="331"/>
      <c r="B81" s="473"/>
      <c r="C81" s="4"/>
      <c r="D81" s="428"/>
      <c r="E81" s="474"/>
      <c r="H81" s="2"/>
    </row>
    <row r="82" spans="1:8" ht="12.75">
      <c r="A82" s="449"/>
      <c r="B82" s="450"/>
      <c r="C82" s="161"/>
      <c r="D82" s="451"/>
      <c r="E82" s="452"/>
      <c r="H82" s="2"/>
    </row>
    <row r="83" spans="1:8" ht="12.75">
      <c r="A83" s="449"/>
      <c r="B83" s="450"/>
      <c r="C83" s="161"/>
      <c r="D83" s="451"/>
      <c r="E83" s="452"/>
      <c r="H83" s="2"/>
    </row>
    <row r="84" spans="1:5" s="28" customFormat="1" ht="13.5" customHeight="1">
      <c r="A84" s="63" t="s">
        <v>37</v>
      </c>
      <c r="E84" s="63"/>
    </row>
    <row r="85" ht="12" customHeight="1">
      <c r="E85" s="63" t="s">
        <v>381</v>
      </c>
    </row>
    <row r="86" spans="1:5" ht="23.25" customHeight="1">
      <c r="A86" s="86" t="s">
        <v>33</v>
      </c>
      <c r="B86" s="87" t="s">
        <v>34</v>
      </c>
      <c r="C86" s="529" t="s">
        <v>955</v>
      </c>
      <c r="D86" s="88" t="s">
        <v>510</v>
      </c>
      <c r="E86" s="88" t="s">
        <v>35</v>
      </c>
    </row>
    <row r="87" spans="1:7" ht="15" customHeight="1">
      <c r="A87" s="86"/>
      <c r="B87" s="87" t="s">
        <v>1047</v>
      </c>
      <c r="C87" s="528">
        <v>1700</v>
      </c>
      <c r="D87" s="272">
        <v>100000</v>
      </c>
      <c r="E87" s="90"/>
      <c r="G87" s="338"/>
    </row>
    <row r="88" spans="1:9" ht="12.75">
      <c r="A88" s="448">
        <v>39490</v>
      </c>
      <c r="B88" s="33" t="s">
        <v>576</v>
      </c>
      <c r="C88" s="32">
        <v>4000</v>
      </c>
      <c r="D88" s="509">
        <v>-2000</v>
      </c>
      <c r="E88" s="556">
        <v>98000</v>
      </c>
      <c r="I88" s="247"/>
    </row>
    <row r="89" spans="1:9" ht="25.5">
      <c r="A89" s="448">
        <v>39532</v>
      </c>
      <c r="B89" s="456" t="s">
        <v>1002</v>
      </c>
      <c r="C89" s="32">
        <v>1500</v>
      </c>
      <c r="D89" s="554" t="s">
        <v>1016</v>
      </c>
      <c r="E89" s="556">
        <v>97881.3</v>
      </c>
      <c r="I89" s="247"/>
    </row>
    <row r="90" spans="1:9" ht="12.75">
      <c r="A90" s="448">
        <v>39532</v>
      </c>
      <c r="B90" s="456" t="s">
        <v>1003</v>
      </c>
      <c r="C90" s="32">
        <v>8005</v>
      </c>
      <c r="D90" s="286">
        <v>-3000</v>
      </c>
      <c r="E90" s="556">
        <v>94881.3</v>
      </c>
      <c r="I90" s="247"/>
    </row>
    <row r="91" spans="1:9" ht="25.5">
      <c r="A91" s="448">
        <v>39532</v>
      </c>
      <c r="B91" s="456" t="s">
        <v>1004</v>
      </c>
      <c r="C91" s="32">
        <v>8000</v>
      </c>
      <c r="D91" s="286">
        <v>-5000</v>
      </c>
      <c r="E91" s="556">
        <v>89881.3</v>
      </c>
      <c r="I91" s="247"/>
    </row>
    <row r="92" spans="1:9" ht="12.75">
      <c r="A92" s="448">
        <v>39532</v>
      </c>
      <c r="B92" s="456" t="s">
        <v>1005</v>
      </c>
      <c r="C92" s="163">
        <v>1000</v>
      </c>
      <c r="D92" s="555">
        <v>-199.5</v>
      </c>
      <c r="E92" s="556">
        <v>89681.8</v>
      </c>
      <c r="I92" s="247"/>
    </row>
    <row r="93" spans="1:9" ht="12.75">
      <c r="A93" s="448">
        <v>39532</v>
      </c>
      <c r="B93" s="552" t="s">
        <v>1006</v>
      </c>
      <c r="C93" s="553" t="s">
        <v>1011</v>
      </c>
      <c r="D93" s="286">
        <v>-47</v>
      </c>
      <c r="E93" s="556">
        <v>89634.8</v>
      </c>
      <c r="I93" s="247"/>
    </row>
    <row r="94" spans="1:9" ht="25.5">
      <c r="A94" s="448">
        <v>39532</v>
      </c>
      <c r="B94" s="456" t="s">
        <v>1007</v>
      </c>
      <c r="C94" s="553" t="s">
        <v>1012</v>
      </c>
      <c r="D94" s="555">
        <v>-4936.5</v>
      </c>
      <c r="E94" s="556">
        <v>84698.3</v>
      </c>
      <c r="I94" s="247"/>
    </row>
    <row r="95" spans="1:9" ht="25.5">
      <c r="A95" s="448">
        <v>39532</v>
      </c>
      <c r="B95" s="456" t="s">
        <v>1008</v>
      </c>
      <c r="C95" s="553" t="s">
        <v>1013</v>
      </c>
      <c r="D95" s="286">
        <v>-9250</v>
      </c>
      <c r="E95" s="556">
        <v>75448.3</v>
      </c>
      <c r="I95" s="247"/>
    </row>
    <row r="96" spans="1:9" ht="12.75">
      <c r="A96" s="448">
        <v>39532</v>
      </c>
      <c r="B96" s="552" t="s">
        <v>1009</v>
      </c>
      <c r="C96" s="553" t="s">
        <v>1014</v>
      </c>
      <c r="D96" s="555">
        <v>-3506.4</v>
      </c>
      <c r="E96" s="556">
        <v>71941.9</v>
      </c>
      <c r="I96" s="247"/>
    </row>
    <row r="97" spans="1:9" ht="25.5">
      <c r="A97" s="448">
        <v>39532</v>
      </c>
      <c r="B97" s="456" t="s">
        <v>1010</v>
      </c>
      <c r="C97" s="553" t="s">
        <v>1015</v>
      </c>
      <c r="D97" s="286">
        <v>-15000</v>
      </c>
      <c r="E97" s="556">
        <v>56941.9</v>
      </c>
      <c r="I97" s="247"/>
    </row>
    <row r="98" spans="1:9" ht="25.5">
      <c r="A98" s="448">
        <v>39581</v>
      </c>
      <c r="B98" s="456" t="s">
        <v>580</v>
      </c>
      <c r="C98" s="553" t="s">
        <v>514</v>
      </c>
      <c r="D98" s="286">
        <v>-238</v>
      </c>
      <c r="E98" s="556">
        <v>56703.9</v>
      </c>
      <c r="I98" s="247"/>
    </row>
    <row r="99" spans="1:9" ht="12.75">
      <c r="A99" s="612">
        <v>39581</v>
      </c>
      <c r="B99" s="456" t="s">
        <v>581</v>
      </c>
      <c r="C99" s="553">
        <v>1000</v>
      </c>
      <c r="D99" s="25">
        <v>-763</v>
      </c>
      <c r="E99" s="556">
        <v>55940.9</v>
      </c>
      <c r="I99" s="247"/>
    </row>
    <row r="100" spans="1:9" ht="25.5">
      <c r="A100" s="612">
        <v>39581</v>
      </c>
      <c r="B100" s="456" t="s">
        <v>582</v>
      </c>
      <c r="C100" s="553">
        <v>1000</v>
      </c>
      <c r="D100" s="25">
        <v>-444</v>
      </c>
      <c r="E100" s="556">
        <v>55496.9</v>
      </c>
      <c r="I100" s="247"/>
    </row>
    <row r="101" spans="1:9" ht="25.5">
      <c r="A101" s="612">
        <v>39581</v>
      </c>
      <c r="B101" s="456" t="s">
        <v>583</v>
      </c>
      <c r="C101" s="553">
        <v>6000</v>
      </c>
      <c r="D101" s="470">
        <v>-4114.8</v>
      </c>
      <c r="E101" s="556">
        <v>51382.1</v>
      </c>
      <c r="I101" s="247"/>
    </row>
    <row r="102" spans="1:9" ht="25.5">
      <c r="A102" s="612">
        <v>39581</v>
      </c>
      <c r="B102" s="456" t="s">
        <v>584</v>
      </c>
      <c r="C102" s="553">
        <v>1600</v>
      </c>
      <c r="D102" s="25">
        <v>-10919</v>
      </c>
      <c r="E102" s="623">
        <v>40463.1</v>
      </c>
      <c r="I102" s="247"/>
    </row>
    <row r="103" spans="1:9" ht="25.5">
      <c r="A103" s="612">
        <v>39623</v>
      </c>
      <c r="B103" s="456" t="s">
        <v>438</v>
      </c>
      <c r="C103" s="553">
        <v>1500</v>
      </c>
      <c r="D103" s="470">
        <v>-12.8</v>
      </c>
      <c r="E103" s="623">
        <v>40450.3</v>
      </c>
      <c r="I103" s="247"/>
    </row>
    <row r="104" spans="1:9" ht="12.75">
      <c r="A104" s="612">
        <v>39623</v>
      </c>
      <c r="B104" s="456" t="s">
        <v>439</v>
      </c>
      <c r="C104" s="553">
        <v>1500</v>
      </c>
      <c r="D104" s="25">
        <v>-400</v>
      </c>
      <c r="E104" s="623">
        <v>40050.3</v>
      </c>
      <c r="I104" s="247"/>
    </row>
    <row r="105" spans="1:9" ht="12.75">
      <c r="A105" s="612">
        <v>39623</v>
      </c>
      <c r="B105" s="456" t="s">
        <v>440</v>
      </c>
      <c r="C105" s="553">
        <v>1900</v>
      </c>
      <c r="D105" s="25">
        <v>-3800</v>
      </c>
      <c r="E105" s="623">
        <v>36250.3</v>
      </c>
      <c r="I105" s="247"/>
    </row>
    <row r="106" spans="1:9" ht="12.75">
      <c r="A106" s="612">
        <v>39623</v>
      </c>
      <c r="B106" s="456" t="s">
        <v>441</v>
      </c>
      <c r="C106" s="553">
        <v>9000</v>
      </c>
      <c r="D106" s="25">
        <v>-1000</v>
      </c>
      <c r="E106" s="623">
        <v>35250.3</v>
      </c>
      <c r="I106" s="247"/>
    </row>
    <row r="107" spans="1:9" ht="12.75">
      <c r="A107" s="612">
        <v>39623</v>
      </c>
      <c r="B107" s="456" t="s">
        <v>442</v>
      </c>
      <c r="C107" s="553">
        <v>9000</v>
      </c>
      <c r="D107" s="25">
        <v>-200</v>
      </c>
      <c r="E107" s="623">
        <v>35050.3</v>
      </c>
      <c r="I107" s="247"/>
    </row>
    <row r="108" spans="1:9" ht="25.5">
      <c r="A108" s="612">
        <v>39623</v>
      </c>
      <c r="B108" s="456" t="s">
        <v>444</v>
      </c>
      <c r="C108" s="553">
        <v>3000</v>
      </c>
      <c r="D108" s="25">
        <v>-7000</v>
      </c>
      <c r="E108" s="623">
        <v>28050.3</v>
      </c>
      <c r="I108" s="247"/>
    </row>
    <row r="109" spans="1:9" ht="25.5">
      <c r="A109" s="89">
        <v>39623</v>
      </c>
      <c r="B109" s="456" t="s">
        <v>445</v>
      </c>
      <c r="C109" s="553">
        <v>5100</v>
      </c>
      <c r="D109" s="622">
        <v>-1443</v>
      </c>
      <c r="E109" s="623">
        <v>26607.3</v>
      </c>
      <c r="I109" s="247"/>
    </row>
    <row r="110" spans="1:9" ht="25.5">
      <c r="A110" s="89">
        <v>39623</v>
      </c>
      <c r="B110" s="456" t="s">
        <v>446</v>
      </c>
      <c r="C110" s="553">
        <v>5100</v>
      </c>
      <c r="D110" s="159">
        <v>-5775</v>
      </c>
      <c r="E110" s="510">
        <v>20832.3</v>
      </c>
      <c r="I110" s="247"/>
    </row>
    <row r="111" spans="1:5" ht="12.75">
      <c r="A111" s="91"/>
      <c r="B111" s="443"/>
      <c r="C111" s="83"/>
      <c r="D111" s="192"/>
      <c r="E111" s="497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85" r:id="rId1"/>
  <headerFooter alignWithMargins="0">
    <oddFooter>&amp;C&amp;P</oddFooter>
  </headerFooter>
  <rowBreaks count="2" manualBreakCount="2">
    <brk id="45" max="4" man="1"/>
    <brk id="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0"/>
  <sheetViews>
    <sheetView workbookViewId="0" topLeftCell="A1">
      <selection activeCell="A27" sqref="A27"/>
    </sheetView>
  </sheetViews>
  <sheetFormatPr defaultColWidth="9.00390625" defaultRowHeight="12.75"/>
  <cols>
    <col min="1" max="1" width="59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794" t="s">
        <v>1030</v>
      </c>
      <c r="B1" s="794"/>
      <c r="C1" s="794"/>
      <c r="D1" s="794"/>
      <c r="E1" s="794"/>
      <c r="I1" t="s">
        <v>38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358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925</v>
      </c>
      <c r="B7" s="49" t="s">
        <v>16</v>
      </c>
      <c r="C7" s="58" t="s">
        <v>18</v>
      </c>
      <c r="D7" s="5" t="s">
        <v>927</v>
      </c>
      <c r="E7" s="50" t="s">
        <v>19</v>
      </c>
      <c r="F7" t="s">
        <v>274</v>
      </c>
      <c r="G7" s="316"/>
    </row>
    <row r="8" spans="1:5" ht="12.75">
      <c r="A8" s="95" t="s">
        <v>620</v>
      </c>
      <c r="B8" s="310">
        <v>684730</v>
      </c>
      <c r="C8" s="310">
        <v>684730</v>
      </c>
      <c r="D8" s="717">
        <v>432102</v>
      </c>
      <c r="E8" s="344">
        <f aca="true" t="shared" si="0" ref="E8:E14">+D8/C8*100</f>
        <v>63.10545762563346</v>
      </c>
    </row>
    <row r="9" spans="1:5" ht="12.75">
      <c r="A9" s="94" t="s">
        <v>419</v>
      </c>
      <c r="B9" s="310">
        <v>54240</v>
      </c>
      <c r="C9" s="310">
        <v>54240</v>
      </c>
      <c r="D9" s="717">
        <v>51869</v>
      </c>
      <c r="E9" s="344">
        <f t="shared" si="0"/>
        <v>95.62868731563422</v>
      </c>
    </row>
    <row r="10" spans="1:5" ht="12.75">
      <c r="A10" s="94" t="s">
        <v>621</v>
      </c>
      <c r="B10" s="310">
        <v>33900</v>
      </c>
      <c r="C10" s="310">
        <v>33900</v>
      </c>
      <c r="D10" s="717">
        <v>36671</v>
      </c>
      <c r="E10" s="344">
        <f t="shared" si="0"/>
        <v>108.1740412979351</v>
      </c>
    </row>
    <row r="11" spans="1:5" ht="12.75">
      <c r="A11" s="94" t="s">
        <v>420</v>
      </c>
      <c r="B11" s="310">
        <v>1010150</v>
      </c>
      <c r="C11" s="310">
        <v>1010150</v>
      </c>
      <c r="D11" s="717">
        <v>837236</v>
      </c>
      <c r="E11" s="344">
        <f t="shared" si="0"/>
        <v>82.88234420630599</v>
      </c>
    </row>
    <row r="12" spans="1:5" ht="12.75">
      <c r="A12" s="94" t="s">
        <v>77</v>
      </c>
      <c r="B12" s="310">
        <v>1647187</v>
      </c>
      <c r="C12" s="310">
        <v>1647187</v>
      </c>
      <c r="D12" s="717">
        <v>922269</v>
      </c>
      <c r="E12" s="344">
        <f t="shared" si="0"/>
        <v>55.990546307128454</v>
      </c>
    </row>
    <row r="13" spans="1:5" ht="12.75">
      <c r="A13" s="94" t="s">
        <v>960</v>
      </c>
      <c r="B13" s="310">
        <v>0</v>
      </c>
      <c r="C13" s="310">
        <v>0</v>
      </c>
      <c r="D13" s="717">
        <v>58692</v>
      </c>
      <c r="E13" s="344" t="s">
        <v>370</v>
      </c>
    </row>
    <row r="14" spans="1:6" ht="12.75">
      <c r="A14" s="234" t="s">
        <v>928</v>
      </c>
      <c r="B14" s="310">
        <v>1300</v>
      </c>
      <c r="C14" s="310">
        <v>1300</v>
      </c>
      <c r="D14" s="717">
        <v>854</v>
      </c>
      <c r="E14" s="344">
        <f t="shared" si="0"/>
        <v>65.6923076923077</v>
      </c>
      <c r="F14" t="s">
        <v>271</v>
      </c>
    </row>
    <row r="15" spans="1:5" ht="12.75">
      <c r="A15" s="234" t="s">
        <v>622</v>
      </c>
      <c r="B15" s="310">
        <v>0</v>
      </c>
      <c r="C15" s="310">
        <v>0</v>
      </c>
      <c r="D15" s="717">
        <v>15</v>
      </c>
      <c r="E15" s="344" t="s">
        <v>370</v>
      </c>
    </row>
    <row r="16" spans="1:5" ht="12.75">
      <c r="A16" s="234" t="s">
        <v>623</v>
      </c>
      <c r="B16" s="310">
        <v>0</v>
      </c>
      <c r="C16" s="310">
        <v>0</v>
      </c>
      <c r="D16" s="717">
        <v>22</v>
      </c>
      <c r="E16" s="344" t="s">
        <v>370</v>
      </c>
    </row>
    <row r="17" spans="1:5" ht="12.75">
      <c r="A17" s="108" t="s">
        <v>378</v>
      </c>
      <c r="B17" s="109">
        <f>SUM(B8:B14)</f>
        <v>3431507</v>
      </c>
      <c r="C17" s="109">
        <f>SUM(C8:C14)</f>
        <v>3431507</v>
      </c>
      <c r="D17" s="299">
        <f>SUM(D8:D16)</f>
        <v>2339730</v>
      </c>
      <c r="E17" s="233">
        <f>+D17/C17*100</f>
        <v>68.1837455088974</v>
      </c>
    </row>
    <row r="18" spans="1:5" ht="12.75">
      <c r="A18" s="576"/>
      <c r="B18" s="566"/>
      <c r="C18" s="566"/>
      <c r="D18" s="567"/>
      <c r="E18" s="577"/>
    </row>
    <row r="19" spans="1:5" ht="14.25" customHeight="1">
      <c r="A19" s="3" t="s">
        <v>360</v>
      </c>
      <c r="B19" s="9">
        <f>B17</f>
        <v>3431507</v>
      </c>
      <c r="C19" s="9">
        <f>C17</f>
        <v>3431507</v>
      </c>
      <c r="D19" s="9">
        <f>D17</f>
        <v>2339730</v>
      </c>
      <c r="E19" s="26">
        <f>+D19/C19*100</f>
        <v>68.1837455088974</v>
      </c>
    </row>
    <row r="20" spans="1:5" ht="12.75">
      <c r="A20" s="579"/>
      <c r="B20" s="567"/>
      <c r="C20" s="567"/>
      <c r="D20" s="567"/>
      <c r="E20" s="580"/>
    </row>
    <row r="21" spans="1:5" ht="12.75">
      <c r="A21" s="248"/>
      <c r="B21" s="249"/>
      <c r="C21" s="249"/>
      <c r="D21" s="249"/>
      <c r="E21" s="292"/>
    </row>
    <row r="22" spans="1:5" ht="12.75">
      <c r="A22" s="248"/>
      <c r="B22" s="249"/>
      <c r="C22" s="249"/>
      <c r="D22" s="249"/>
      <c r="E22" s="292"/>
    </row>
    <row r="23" spans="1:11" ht="13.5" customHeight="1">
      <c r="A23" s="11" t="s">
        <v>359</v>
      </c>
      <c r="B23" s="18"/>
      <c r="C23" s="18"/>
      <c r="D23" s="249"/>
      <c r="E23" s="594"/>
      <c r="K23" t="s">
        <v>38</v>
      </c>
    </row>
    <row r="24" spans="1:5" ht="13.5" customHeight="1">
      <c r="A24" s="571"/>
      <c r="B24" s="569"/>
      <c r="C24" s="569"/>
      <c r="D24" s="564"/>
      <c r="E24" s="578"/>
    </row>
    <row r="25" spans="1:5" ht="26.25" customHeight="1">
      <c r="A25" s="5" t="s">
        <v>925</v>
      </c>
      <c r="B25" s="49" t="s">
        <v>16</v>
      </c>
      <c r="C25" s="58" t="s">
        <v>18</v>
      </c>
      <c r="D25" s="5" t="s">
        <v>927</v>
      </c>
      <c r="E25" s="50" t="s">
        <v>19</v>
      </c>
    </row>
    <row r="26" spans="1:7" ht="12.75">
      <c r="A26" s="33" t="s">
        <v>660</v>
      </c>
      <c r="B26" s="27">
        <v>600</v>
      </c>
      <c r="C26" s="312">
        <v>2100</v>
      </c>
      <c r="D26" s="312">
        <v>1778</v>
      </c>
      <c r="E26" s="344">
        <f aca="true" t="shared" si="1" ref="E26:E33">+D26/C26*100</f>
        <v>84.66666666666667</v>
      </c>
      <c r="G26" s="263"/>
    </row>
    <row r="27" spans="1:7" ht="12.75">
      <c r="A27" s="33" t="s">
        <v>661</v>
      </c>
      <c r="B27" s="27">
        <v>300</v>
      </c>
      <c r="C27" s="312">
        <v>300</v>
      </c>
      <c r="D27" s="312">
        <v>617</v>
      </c>
      <c r="E27" s="344">
        <f t="shared" si="1"/>
        <v>205.66666666666666</v>
      </c>
      <c r="G27" s="263"/>
    </row>
    <row r="28" spans="1:5" ht="12.75">
      <c r="A28" s="33" t="s">
        <v>369</v>
      </c>
      <c r="B28" s="27">
        <v>15000</v>
      </c>
      <c r="C28" s="312">
        <v>15000</v>
      </c>
      <c r="D28" s="312">
        <v>36676</v>
      </c>
      <c r="E28" s="344">
        <f t="shared" si="1"/>
        <v>244.50666666666666</v>
      </c>
    </row>
    <row r="29" spans="1:6" ht="12.75" customHeight="1">
      <c r="A29" s="22" t="s">
        <v>929</v>
      </c>
      <c r="B29" s="27">
        <v>41811</v>
      </c>
      <c r="C29" s="312">
        <v>42722</v>
      </c>
      <c r="D29" s="312">
        <v>21236</v>
      </c>
      <c r="E29" s="31">
        <f t="shared" si="1"/>
        <v>49.70741070174618</v>
      </c>
      <c r="F29" t="s">
        <v>272</v>
      </c>
    </row>
    <row r="30" spans="1:7" ht="13.5" customHeight="1">
      <c r="A30" s="22" t="s">
        <v>624</v>
      </c>
      <c r="B30" s="27">
        <v>38300</v>
      </c>
      <c r="C30" s="312">
        <v>41334</v>
      </c>
      <c r="D30" s="312">
        <v>6943</v>
      </c>
      <c r="E30" s="31">
        <f t="shared" si="1"/>
        <v>16.797309720810954</v>
      </c>
      <c r="G30" s="263"/>
    </row>
    <row r="31" spans="1:7" ht="12" customHeight="1">
      <c r="A31" s="22" t="s">
        <v>507</v>
      </c>
      <c r="B31" s="27">
        <v>141700</v>
      </c>
      <c r="C31" s="312">
        <v>149207</v>
      </c>
      <c r="D31" s="240">
        <v>67255</v>
      </c>
      <c r="E31" s="31">
        <f t="shared" si="1"/>
        <v>45.07496297090619</v>
      </c>
      <c r="G31" s="263"/>
    </row>
    <row r="32" spans="1:9" ht="12.75">
      <c r="A32" s="22" t="s">
        <v>506</v>
      </c>
      <c r="B32" s="27">
        <v>13000</v>
      </c>
      <c r="C32" s="312">
        <v>13000</v>
      </c>
      <c r="D32" s="240">
        <v>5829</v>
      </c>
      <c r="E32" s="31">
        <f t="shared" si="1"/>
        <v>44.83846153846154</v>
      </c>
      <c r="H32">
        <v>2143</v>
      </c>
      <c r="I32">
        <v>2</v>
      </c>
    </row>
    <row r="33" spans="1:5" ht="12.75">
      <c r="A33" s="22" t="s">
        <v>300</v>
      </c>
      <c r="B33" s="27">
        <v>1419</v>
      </c>
      <c r="C33" s="312">
        <v>1419</v>
      </c>
      <c r="D33" s="312">
        <v>5458</v>
      </c>
      <c r="E33" s="31">
        <f t="shared" si="1"/>
        <v>384.6370683579986</v>
      </c>
    </row>
    <row r="34" spans="1:5" ht="12.75">
      <c r="A34" s="22" t="s">
        <v>543</v>
      </c>
      <c r="B34" s="27">
        <v>0</v>
      </c>
      <c r="C34" s="312">
        <v>0</v>
      </c>
      <c r="D34" s="312">
        <f>D46</f>
        <v>8964</v>
      </c>
      <c r="E34" s="347" t="s">
        <v>370</v>
      </c>
    </row>
    <row r="35" spans="1:5" ht="12.75">
      <c r="A35" s="108" t="s">
        <v>379</v>
      </c>
      <c r="B35" s="109">
        <f>SUM(B26:B34)</f>
        <v>252130</v>
      </c>
      <c r="C35" s="299">
        <f>SUM(C26:C34)</f>
        <v>265082</v>
      </c>
      <c r="D35" s="299">
        <f>SUM(D26:D34)</f>
        <v>154756</v>
      </c>
      <c r="E35" s="346">
        <f>+D35/C35*100</f>
        <v>58.38042567960103</v>
      </c>
    </row>
    <row r="36" spans="1:5" ht="12.75">
      <c r="A36" s="565"/>
      <c r="B36" s="566"/>
      <c r="C36" s="567"/>
      <c r="D36" s="567"/>
      <c r="E36" s="568"/>
    </row>
    <row r="37" spans="1:5" ht="12.75">
      <c r="A37" s="575" t="s">
        <v>542</v>
      </c>
      <c r="B37" s="569"/>
      <c r="C37" s="564"/>
      <c r="D37" s="564"/>
      <c r="E37" s="570"/>
    </row>
    <row r="38" spans="1:5" ht="12.75">
      <c r="A38" s="22" t="s">
        <v>348</v>
      </c>
      <c r="B38" s="27">
        <v>0</v>
      </c>
      <c r="C38" s="27">
        <v>0</v>
      </c>
      <c r="D38" s="240">
        <v>822</v>
      </c>
      <c r="E38" s="31" t="s">
        <v>370</v>
      </c>
    </row>
    <row r="39" spans="1:5" ht="12.75">
      <c r="A39" s="22" t="s">
        <v>560</v>
      </c>
      <c r="B39" s="27">
        <v>0</v>
      </c>
      <c r="C39" s="27">
        <v>0</v>
      </c>
      <c r="D39" s="240">
        <v>615</v>
      </c>
      <c r="E39" s="31" t="s">
        <v>370</v>
      </c>
    </row>
    <row r="40" spans="1:5" ht="12.75">
      <c r="A40" s="33" t="s">
        <v>349</v>
      </c>
      <c r="B40" s="27">
        <v>0</v>
      </c>
      <c r="C40" s="27">
        <v>0</v>
      </c>
      <c r="D40" s="240">
        <v>810</v>
      </c>
      <c r="E40" s="31" t="s">
        <v>370</v>
      </c>
    </row>
    <row r="41" spans="1:5" ht="12.75">
      <c r="A41" s="22" t="s">
        <v>350</v>
      </c>
      <c r="B41" s="27">
        <v>0</v>
      </c>
      <c r="C41" s="27">
        <v>0</v>
      </c>
      <c r="D41" s="240">
        <v>0</v>
      </c>
      <c r="E41" s="344" t="s">
        <v>370</v>
      </c>
    </row>
    <row r="42" spans="1:5" ht="12.75">
      <c r="A42" s="22" t="s">
        <v>351</v>
      </c>
      <c r="B42" s="27">
        <v>0</v>
      </c>
      <c r="C42" s="27">
        <v>0</v>
      </c>
      <c r="D42" s="240">
        <v>4689</v>
      </c>
      <c r="E42" s="344" t="s">
        <v>370</v>
      </c>
    </row>
    <row r="43" spans="1:5" ht="12.75">
      <c r="A43" s="22" t="s">
        <v>352</v>
      </c>
      <c r="B43" s="27">
        <v>0</v>
      </c>
      <c r="C43" s="27">
        <v>0</v>
      </c>
      <c r="D43" s="240">
        <v>60</v>
      </c>
      <c r="E43" s="344" t="s">
        <v>370</v>
      </c>
    </row>
    <row r="44" spans="1:5" ht="12.75">
      <c r="A44" s="22" t="s">
        <v>961</v>
      </c>
      <c r="B44" s="27">
        <v>0</v>
      </c>
      <c r="C44" s="27">
        <v>0</v>
      </c>
      <c r="D44" s="240">
        <v>1668</v>
      </c>
      <c r="E44" s="344" t="s">
        <v>370</v>
      </c>
    </row>
    <row r="45" spans="1:5" ht="12.75">
      <c r="A45" s="22" t="s">
        <v>686</v>
      </c>
      <c r="B45" s="27">
        <v>0</v>
      </c>
      <c r="C45" s="27">
        <v>0</v>
      </c>
      <c r="D45" s="240">
        <v>300</v>
      </c>
      <c r="E45" s="344" t="s">
        <v>370</v>
      </c>
    </row>
    <row r="46" spans="1:5" ht="12.75">
      <c r="A46" s="125" t="s">
        <v>355</v>
      </c>
      <c r="B46" s="299">
        <v>0</v>
      </c>
      <c r="C46" s="299">
        <v>0</v>
      </c>
      <c r="D46" s="299">
        <f>SUM(D38:D45)</f>
        <v>8964</v>
      </c>
      <c r="E46" s="563" t="s">
        <v>370</v>
      </c>
    </row>
    <row r="47" spans="1:5" ht="12.75">
      <c r="A47" s="572"/>
      <c r="B47" s="573"/>
      <c r="C47" s="573"/>
      <c r="D47" s="573"/>
      <c r="E47" s="574"/>
    </row>
    <row r="48" spans="1:5" ht="14.25" customHeight="1">
      <c r="A48" s="3" t="s">
        <v>361</v>
      </c>
      <c r="B48" s="9">
        <f>B35</f>
        <v>252130</v>
      </c>
      <c r="C48" s="9">
        <f>C35</f>
        <v>265082</v>
      </c>
      <c r="D48" s="9">
        <f>D35</f>
        <v>154756</v>
      </c>
      <c r="E48" s="26">
        <f>+D48/C48*100</f>
        <v>58.38042567960103</v>
      </c>
    </row>
    <row r="49" spans="1:5" ht="12.75">
      <c r="A49" s="248"/>
      <c r="B49" s="249"/>
      <c r="C49" s="249"/>
      <c r="D49" s="249"/>
      <c r="E49" s="250"/>
    </row>
    <row r="50" spans="1:5" ht="12.75">
      <c r="A50" s="248"/>
      <c r="B50" s="249"/>
      <c r="C50" s="249"/>
      <c r="D50" s="249"/>
      <c r="E50" s="250"/>
    </row>
    <row r="51" spans="1:5" ht="12.75">
      <c r="A51" s="248"/>
      <c r="B51" s="249"/>
      <c r="C51" s="249"/>
      <c r="D51" s="249"/>
      <c r="E51" s="250"/>
    </row>
    <row r="52" spans="1:5" s="28" customFormat="1" ht="12.75">
      <c r="A52" s="63" t="s">
        <v>1117</v>
      </c>
      <c r="C52" s="80"/>
      <c r="E52"/>
    </row>
    <row r="53" spans="1:5" s="28" customFormat="1" ht="12.75">
      <c r="A53" s="63"/>
      <c r="C53" s="80"/>
      <c r="E53"/>
    </row>
    <row r="54" spans="1:5" s="28" customFormat="1" ht="27.75" customHeight="1">
      <c r="A54" s="5" t="s">
        <v>925</v>
      </c>
      <c r="B54" s="49" t="s">
        <v>16</v>
      </c>
      <c r="C54" s="58" t="s">
        <v>18</v>
      </c>
      <c r="D54" s="5" t="s">
        <v>927</v>
      </c>
      <c r="E54" s="50" t="s">
        <v>19</v>
      </c>
    </row>
    <row r="55" spans="1:5" s="28" customFormat="1" ht="12.75">
      <c r="A55" s="22" t="s">
        <v>21</v>
      </c>
      <c r="B55" s="217">
        <v>1500</v>
      </c>
      <c r="C55" s="240">
        <v>1500</v>
      </c>
      <c r="D55" s="240">
        <v>14162</v>
      </c>
      <c r="E55" s="344" t="s">
        <v>370</v>
      </c>
    </row>
    <row r="56" spans="1:5" s="28" customFormat="1" ht="12.75">
      <c r="A56" s="22" t="s">
        <v>24</v>
      </c>
      <c r="B56" s="217">
        <v>6500</v>
      </c>
      <c r="C56" s="240">
        <v>6500</v>
      </c>
      <c r="D56" s="240">
        <v>0</v>
      </c>
      <c r="E56" s="344">
        <f>+D56/C56*100</f>
        <v>0</v>
      </c>
    </row>
    <row r="57" spans="1:5" s="28" customFormat="1" ht="12.75">
      <c r="A57" s="22" t="s">
        <v>625</v>
      </c>
      <c r="B57" s="217">
        <v>0</v>
      </c>
      <c r="C57" s="240">
        <v>0</v>
      </c>
      <c r="D57" s="240">
        <v>1192</v>
      </c>
      <c r="E57" s="344" t="s">
        <v>370</v>
      </c>
    </row>
    <row r="58" spans="1:5" s="28" customFormat="1" ht="12.75">
      <c r="A58" s="108" t="s">
        <v>386</v>
      </c>
      <c r="B58" s="235">
        <f>SUM(B55:B57)</f>
        <v>8000</v>
      </c>
      <c r="C58" s="324">
        <f>SUM(C55:C57)</f>
        <v>8000</v>
      </c>
      <c r="D58" s="324">
        <f>SUM(D55:D57)</f>
        <v>15354</v>
      </c>
      <c r="E58" s="121">
        <f>+D58/C58*100</f>
        <v>191.92499999999998</v>
      </c>
    </row>
    <row r="59" spans="1:5" ht="12.75">
      <c r="A59" s="248"/>
      <c r="B59" s="249"/>
      <c r="C59" s="249"/>
      <c r="D59" s="249"/>
      <c r="E59" s="250"/>
    </row>
    <row r="60" spans="1:5" ht="15.75" customHeight="1">
      <c r="A60" s="3" t="s">
        <v>362</v>
      </c>
      <c r="B60" s="9">
        <f>B58</f>
        <v>8000</v>
      </c>
      <c r="C60" s="9">
        <f>C58</f>
        <v>8000</v>
      </c>
      <c r="D60" s="9">
        <f>D58</f>
        <v>15354</v>
      </c>
      <c r="E60" s="26">
        <f>+D60/C60*100</f>
        <v>191.92499999999998</v>
      </c>
    </row>
    <row r="61" spans="1:5" ht="12.75">
      <c r="A61" s="248"/>
      <c r="B61" s="249"/>
      <c r="C61" s="249"/>
      <c r="D61" s="249"/>
      <c r="E61" s="250"/>
    </row>
    <row r="62" spans="1:5" ht="15">
      <c r="A62" s="581" t="s">
        <v>363</v>
      </c>
      <c r="B62" s="249"/>
      <c r="C62" s="249"/>
      <c r="D62" s="249"/>
      <c r="E62" s="250"/>
    </row>
    <row r="63" spans="1:5" ht="12.75">
      <c r="A63" s="248" t="s">
        <v>353</v>
      </c>
      <c r="B63" s="249"/>
      <c r="C63" s="249"/>
      <c r="D63" s="249"/>
      <c r="E63" s="250"/>
    </row>
    <row r="64" spans="1:5" ht="12.75">
      <c r="A64" s="248"/>
      <c r="B64" s="249"/>
      <c r="C64" s="249"/>
      <c r="D64" s="249"/>
      <c r="E64" s="250"/>
    </row>
    <row r="65" spans="1:5" ht="27" customHeight="1">
      <c r="A65" s="5" t="s">
        <v>925</v>
      </c>
      <c r="B65" s="49" t="s">
        <v>16</v>
      </c>
      <c r="C65" s="58" t="s">
        <v>18</v>
      </c>
      <c r="D65" s="5" t="s">
        <v>927</v>
      </c>
      <c r="E65" s="50" t="s">
        <v>19</v>
      </c>
    </row>
    <row r="66" spans="1:5" ht="12.75">
      <c r="A66" s="33" t="s">
        <v>341</v>
      </c>
      <c r="B66" s="27">
        <v>0</v>
      </c>
      <c r="C66" s="312">
        <v>3066</v>
      </c>
      <c r="D66" s="312">
        <v>3647</v>
      </c>
      <c r="E66" s="31">
        <f aca="true" t="shared" si="2" ref="E66:E73">+D66/C66*100</f>
        <v>118.94977168949772</v>
      </c>
    </row>
    <row r="67" spans="1:5" ht="12.75">
      <c r="A67" s="22" t="s">
        <v>342</v>
      </c>
      <c r="B67" s="27">
        <v>71336</v>
      </c>
      <c r="C67" s="312">
        <v>71336</v>
      </c>
      <c r="D67" s="323">
        <v>41614</v>
      </c>
      <c r="E67" s="31">
        <f t="shared" si="2"/>
        <v>58.33520242233935</v>
      </c>
    </row>
    <row r="68" spans="1:5" ht="12.75">
      <c r="A68" s="22" t="s">
        <v>343</v>
      </c>
      <c r="B68" s="27">
        <v>3622</v>
      </c>
      <c r="C68" s="312">
        <v>3622</v>
      </c>
      <c r="D68" s="323">
        <v>304</v>
      </c>
      <c r="E68" s="31">
        <f t="shared" si="2"/>
        <v>8.393152954168967</v>
      </c>
    </row>
    <row r="69" spans="1:5" ht="12.75">
      <c r="A69" s="33" t="s">
        <v>344</v>
      </c>
      <c r="B69" s="27">
        <v>3731380</v>
      </c>
      <c r="C69" s="312">
        <v>3772078</v>
      </c>
      <c r="D69" s="323">
        <v>2829060</v>
      </c>
      <c r="E69" s="31">
        <f t="shared" si="2"/>
        <v>75.0000397658797</v>
      </c>
    </row>
    <row r="70" spans="1:5" ht="12.75">
      <c r="A70" s="33" t="s">
        <v>345</v>
      </c>
      <c r="B70" s="27">
        <v>0</v>
      </c>
      <c r="C70" s="312">
        <v>128410</v>
      </c>
      <c r="D70" s="323">
        <v>171216</v>
      </c>
      <c r="E70" s="31">
        <f t="shared" si="2"/>
        <v>133.33541001479637</v>
      </c>
    </row>
    <row r="71" spans="1:5" ht="12.75">
      <c r="A71" s="33" t="s">
        <v>346</v>
      </c>
      <c r="B71" s="27">
        <v>6500</v>
      </c>
      <c r="C71" s="27">
        <v>6500</v>
      </c>
      <c r="D71" s="323">
        <v>4000</v>
      </c>
      <c r="E71" s="31">
        <f t="shared" si="2"/>
        <v>61.53846153846154</v>
      </c>
    </row>
    <row r="72" spans="1:5" ht="12.75">
      <c r="A72" s="33" t="s">
        <v>347</v>
      </c>
      <c r="B72" s="27">
        <v>2050</v>
      </c>
      <c r="C72" s="27">
        <v>2050</v>
      </c>
      <c r="D72" s="323">
        <v>778</v>
      </c>
      <c r="E72" s="31">
        <f t="shared" si="2"/>
        <v>37.951219512195124</v>
      </c>
    </row>
    <row r="73" spans="1:5" ht="25.5">
      <c r="A73" s="236" t="s">
        <v>53</v>
      </c>
      <c r="B73" s="235">
        <f>SUM(B66:B72)</f>
        <v>3814888</v>
      </c>
      <c r="C73" s="235">
        <f>SUM(C66:C72)</f>
        <v>3987062</v>
      </c>
      <c r="D73" s="324">
        <f>SUM(D66:D72)</f>
        <v>3050619</v>
      </c>
      <c r="E73" s="31">
        <f t="shared" si="2"/>
        <v>76.5129561566888</v>
      </c>
    </row>
    <row r="74" spans="1:5" s="28" customFormat="1" ht="12.75" customHeight="1">
      <c r="A74" s="582"/>
      <c r="B74" s="583"/>
      <c r="C74" s="583"/>
      <c r="D74" s="584"/>
      <c r="E74" s="585"/>
    </row>
    <row r="75" spans="1:5" s="28" customFormat="1" ht="9.75" customHeight="1">
      <c r="A75" s="595"/>
      <c r="B75" s="596"/>
      <c r="C75" s="596"/>
      <c r="D75" s="597"/>
      <c r="E75" s="598"/>
    </row>
    <row r="76" spans="1:5" s="28" customFormat="1" ht="12.75">
      <c r="A76" s="599" t="s">
        <v>354</v>
      </c>
      <c r="B76" s="249"/>
      <c r="C76" s="249"/>
      <c r="D76" s="249"/>
      <c r="E76" s="600"/>
    </row>
    <row r="77" spans="1:5" s="28" customFormat="1" ht="12.75">
      <c r="A77" s="575"/>
      <c r="B77" s="564"/>
      <c r="C77" s="564"/>
      <c r="D77" s="564"/>
      <c r="E77" s="586"/>
    </row>
    <row r="78" spans="1:5" ht="26.25" customHeight="1">
      <c r="A78" s="5" t="s">
        <v>925</v>
      </c>
      <c r="B78" s="49" t="s">
        <v>16</v>
      </c>
      <c r="C78" s="58" t="s">
        <v>18</v>
      </c>
      <c r="D78" s="5" t="s">
        <v>927</v>
      </c>
      <c r="E78" s="50" t="s">
        <v>19</v>
      </c>
    </row>
    <row r="79" spans="1:5" ht="12.75">
      <c r="A79" s="22" t="s">
        <v>978</v>
      </c>
      <c r="B79" s="217">
        <v>0</v>
      </c>
      <c r="C79" s="240">
        <v>85000</v>
      </c>
      <c r="D79" s="240">
        <v>20046</v>
      </c>
      <c r="E79" s="344">
        <f>+D79/C79*100</f>
        <v>23.583529411764705</v>
      </c>
    </row>
    <row r="80" spans="1:5" ht="12.75">
      <c r="A80" s="22" t="s">
        <v>979</v>
      </c>
      <c r="B80" s="217">
        <v>0</v>
      </c>
      <c r="C80" s="240">
        <v>22950</v>
      </c>
      <c r="D80" s="240">
        <v>6618</v>
      </c>
      <c r="E80" s="344">
        <f>+D80/C80*100</f>
        <v>28.83660130718954</v>
      </c>
    </row>
    <row r="81" spans="1:5" ht="25.5">
      <c r="A81" s="236" t="s">
        <v>356</v>
      </c>
      <c r="B81" s="235">
        <f>SUM(B79:B80)</f>
        <v>0</v>
      </c>
      <c r="C81" s="235">
        <f>SUM(C79:C80)</f>
        <v>107950</v>
      </c>
      <c r="D81" s="324">
        <f>SUM(D79:D80)</f>
        <v>26664</v>
      </c>
      <c r="E81" s="110">
        <f>+D81/C81*100</f>
        <v>24.700324224177862</v>
      </c>
    </row>
    <row r="82" spans="1:5" ht="12.75">
      <c r="A82" s="248"/>
      <c r="B82" s="249"/>
      <c r="C82" s="249"/>
      <c r="D82" s="249"/>
      <c r="E82" s="250"/>
    </row>
    <row r="83" spans="1:5" ht="12.75">
      <c r="A83" s="3" t="s">
        <v>364</v>
      </c>
      <c r="B83" s="9">
        <f>B73+B81</f>
        <v>3814888</v>
      </c>
      <c r="C83" s="9">
        <f>C73+C81</f>
        <v>4095012</v>
      </c>
      <c r="D83" s="9">
        <f>D73+D81</f>
        <v>3077283</v>
      </c>
      <c r="E83" s="10">
        <f>+D83/C83*100</f>
        <v>75.14710579602696</v>
      </c>
    </row>
    <row r="84" spans="1:5" ht="12.75">
      <c r="A84" s="248"/>
      <c r="B84" s="249"/>
      <c r="C84" s="249"/>
      <c r="D84" s="249"/>
      <c r="E84" s="250"/>
    </row>
    <row r="85" spans="1:5" ht="12.75">
      <c r="A85" s="3" t="s">
        <v>357</v>
      </c>
      <c r="B85" s="9">
        <f>B19+B48+B60+B83</f>
        <v>7506525</v>
      </c>
      <c r="C85" s="9">
        <f>C19+C48+C60+C83</f>
        <v>7799601</v>
      </c>
      <c r="D85" s="9">
        <f>D19+D48+D60+D83</f>
        <v>5587123</v>
      </c>
      <c r="E85" s="10">
        <f>+D85/C85*100</f>
        <v>71.63344637757751</v>
      </c>
    </row>
    <row r="86" spans="1:5" ht="12.75">
      <c r="A86" s="248"/>
      <c r="B86" s="249"/>
      <c r="C86" s="249"/>
      <c r="D86" s="249"/>
      <c r="E86" s="250"/>
    </row>
    <row r="87" spans="1:10" ht="15.75">
      <c r="A87" s="72" t="s">
        <v>668</v>
      </c>
      <c r="B87" s="2"/>
      <c r="C87" s="2"/>
      <c r="J87" t="s">
        <v>38</v>
      </c>
    </row>
    <row r="89" spans="1:5" ht="25.5" customHeight="1">
      <c r="A89" s="5" t="s">
        <v>668</v>
      </c>
      <c r="B89" s="49" t="s">
        <v>16</v>
      </c>
      <c r="C89" s="58" t="s">
        <v>18</v>
      </c>
      <c r="D89" s="5" t="s">
        <v>927</v>
      </c>
      <c r="E89" s="50" t="s">
        <v>19</v>
      </c>
    </row>
    <row r="90" spans="1:6" ht="15" customHeight="1">
      <c r="A90" s="361" t="s">
        <v>652</v>
      </c>
      <c r="B90" s="217">
        <v>9000</v>
      </c>
      <c r="C90" s="240">
        <v>9000</v>
      </c>
      <c r="D90" s="240">
        <v>3000</v>
      </c>
      <c r="E90" s="344">
        <f aca="true" t="shared" si="3" ref="E90:E96">+D90/C90*100</f>
        <v>33.33333333333333</v>
      </c>
      <c r="F90" t="s">
        <v>273</v>
      </c>
    </row>
    <row r="91" spans="1:11" ht="15" customHeight="1">
      <c r="A91" s="22" t="s">
        <v>653</v>
      </c>
      <c r="B91" s="217">
        <v>10020</v>
      </c>
      <c r="C91" s="240">
        <v>10020</v>
      </c>
      <c r="D91" s="240">
        <v>5529</v>
      </c>
      <c r="E91" s="344">
        <f t="shared" si="3"/>
        <v>55.17964071856287</v>
      </c>
      <c r="K91" s="120"/>
    </row>
    <row r="92" spans="1:11" ht="25.5" customHeight="1">
      <c r="A92" s="611" t="s">
        <v>497</v>
      </c>
      <c r="B92" s="472">
        <v>0</v>
      </c>
      <c r="C92" s="506">
        <v>82698</v>
      </c>
      <c r="D92" s="306">
        <v>8255</v>
      </c>
      <c r="E92" s="300">
        <f t="shared" si="3"/>
        <v>9.982103557522553</v>
      </c>
      <c r="K92" s="120"/>
    </row>
    <row r="93" spans="1:11" ht="15" customHeight="1">
      <c r="A93" s="22" t="s">
        <v>1017</v>
      </c>
      <c r="B93" s="217">
        <v>0</v>
      </c>
      <c r="C93" s="240">
        <v>140</v>
      </c>
      <c r="D93" s="240">
        <v>140</v>
      </c>
      <c r="E93" s="344">
        <f t="shared" si="3"/>
        <v>100</v>
      </c>
      <c r="K93" s="120"/>
    </row>
    <row r="94" spans="1:11" ht="25.5">
      <c r="A94" s="611" t="s">
        <v>595</v>
      </c>
      <c r="B94" s="472">
        <v>0</v>
      </c>
      <c r="C94" s="506">
        <v>26799</v>
      </c>
      <c r="D94" s="306">
        <v>10000</v>
      </c>
      <c r="E94" s="300">
        <f t="shared" si="3"/>
        <v>37.31482518004403</v>
      </c>
      <c r="K94" s="120"/>
    </row>
    <row r="95" spans="1:5" ht="25.5" customHeight="1">
      <c r="A95" s="625" t="s">
        <v>293</v>
      </c>
      <c r="B95" s="472">
        <v>0</v>
      </c>
      <c r="C95" s="506">
        <v>10800</v>
      </c>
      <c r="D95" s="306">
        <v>0</v>
      </c>
      <c r="E95" s="300">
        <f t="shared" si="3"/>
        <v>0</v>
      </c>
    </row>
    <row r="96" spans="1:5" ht="12.75">
      <c r="A96" s="3" t="s">
        <v>603</v>
      </c>
      <c r="B96" s="9">
        <f>SUM(B90:B95)</f>
        <v>19020</v>
      </c>
      <c r="C96" s="9">
        <f>SUM(C90:C95)</f>
        <v>139457</v>
      </c>
      <c r="D96" s="9">
        <f>SUM(D90:D95)</f>
        <v>26924</v>
      </c>
      <c r="E96" s="10">
        <f t="shared" si="3"/>
        <v>19.306309471736807</v>
      </c>
    </row>
    <row r="97" ht="12.75">
      <c r="A97" s="754"/>
    </row>
    <row r="98" ht="12.75">
      <c r="A98" s="624"/>
    </row>
    <row r="99" spans="1:5" ht="12.75">
      <c r="A99" s="3" t="s">
        <v>410</v>
      </c>
      <c r="B99" s="9">
        <f>B85+B96</f>
        <v>7525545</v>
      </c>
      <c r="C99" s="9">
        <f>C85+C96</f>
        <v>7939058</v>
      </c>
      <c r="D99" s="9">
        <f>D85+D96</f>
        <v>5614047</v>
      </c>
      <c r="E99" s="10">
        <f>+D99/C99*100</f>
        <v>70.71427113896888</v>
      </c>
    </row>
    <row r="103" spans="1:2" ht="12.75">
      <c r="A103" s="93"/>
      <c r="B103" s="93"/>
    </row>
    <row r="104" spans="1:2" ht="12.75">
      <c r="A104" s="93"/>
      <c r="B104" s="93"/>
    </row>
    <row r="105" spans="1:2" ht="12.75">
      <c r="A105" s="93"/>
      <c r="B105" s="93"/>
    </row>
    <row r="106" spans="1:2" ht="12.75">
      <c r="A106" s="93"/>
      <c r="B106" s="93"/>
    </row>
    <row r="107" spans="1:2" ht="12.75">
      <c r="A107" s="93"/>
      <c r="B107" s="93"/>
    </row>
    <row r="108" spans="1:5" ht="12.75">
      <c r="A108" s="796"/>
      <c r="B108" s="796"/>
      <c r="C108" s="796"/>
      <c r="D108" s="796"/>
      <c r="E108" s="796"/>
    </row>
    <row r="109" spans="1:5" ht="12.75">
      <c r="A109" s="93"/>
      <c r="B109" s="231"/>
      <c r="C109" s="232"/>
      <c r="D109" s="231"/>
      <c r="E109" s="231"/>
    </row>
    <row r="110" spans="1:5" ht="12.75">
      <c r="A110" s="93"/>
      <c r="B110" s="231"/>
      <c r="C110" s="232"/>
      <c r="D110" s="231"/>
      <c r="E110" s="231"/>
    </row>
  </sheetData>
  <mergeCells count="2">
    <mergeCell ref="A1:E1"/>
    <mergeCell ref="A108:E108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0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N41" sqref="N41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20.25" customHeight="1">
      <c r="A1" s="797" t="s">
        <v>1031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</row>
    <row r="3" spans="1:16" ht="12.75">
      <c r="A3" s="44" t="s">
        <v>925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4" t="s">
        <v>1102</v>
      </c>
      <c r="O3" s="44" t="s">
        <v>20</v>
      </c>
      <c r="P3" s="45" t="s">
        <v>926</v>
      </c>
    </row>
    <row r="4" spans="1:16" ht="12.75">
      <c r="A4" s="76" t="s">
        <v>1114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/>
      <c r="J4" s="46"/>
      <c r="K4" s="46"/>
      <c r="L4" s="46"/>
      <c r="M4" s="46"/>
      <c r="N4" s="243">
        <f>SUM(B4:M4)</f>
        <v>432102</v>
      </c>
      <c r="O4" s="46">
        <v>684730</v>
      </c>
      <c r="P4" s="29">
        <f aca="true" t="shared" si="0" ref="P4:P9">+N4/O4*100</f>
        <v>63.10545762563346</v>
      </c>
    </row>
    <row r="5" spans="1:16" ht="12.75">
      <c r="A5" s="78" t="s">
        <v>952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/>
      <c r="J5" s="46"/>
      <c r="K5" s="46"/>
      <c r="L5" s="46"/>
      <c r="M5" s="46"/>
      <c r="N5" s="243">
        <f>SUM(B5:M5)</f>
        <v>51869</v>
      </c>
      <c r="O5" s="46">
        <v>54240</v>
      </c>
      <c r="P5" s="29">
        <f t="shared" si="0"/>
        <v>95.62868731563422</v>
      </c>
    </row>
    <row r="6" spans="1:16" ht="12.75">
      <c r="A6" s="78" t="s">
        <v>953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/>
      <c r="J6" s="46"/>
      <c r="K6" s="46"/>
      <c r="L6" s="46"/>
      <c r="M6" s="46"/>
      <c r="N6" s="243">
        <f>SUM(B6:M6)</f>
        <v>36671</v>
      </c>
      <c r="O6" s="46">
        <v>33900</v>
      </c>
      <c r="P6" s="29">
        <f t="shared" si="0"/>
        <v>108.1740412979351</v>
      </c>
    </row>
    <row r="7" spans="1:16" ht="12.75">
      <c r="A7" s="78" t="s">
        <v>403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/>
      <c r="J7" s="46"/>
      <c r="K7" s="46"/>
      <c r="L7" s="46"/>
      <c r="M7" s="46"/>
      <c r="N7" s="243">
        <f>SUM(B7:M7)</f>
        <v>837236</v>
      </c>
      <c r="O7" s="46">
        <v>1010150</v>
      </c>
      <c r="P7" s="29">
        <f t="shared" si="0"/>
        <v>82.88234420630599</v>
      </c>
    </row>
    <row r="8" spans="1:16" ht="12.75">
      <c r="A8" s="78" t="s">
        <v>954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/>
      <c r="J8" s="46"/>
      <c r="K8" s="46"/>
      <c r="L8" s="46"/>
      <c r="M8" s="46"/>
      <c r="N8" s="243">
        <f>SUM(B8:M8)</f>
        <v>922269</v>
      </c>
      <c r="O8" s="46">
        <v>1647187</v>
      </c>
      <c r="P8" s="29">
        <f t="shared" si="0"/>
        <v>55.990546307128454</v>
      </c>
    </row>
    <row r="9" spans="1:16" ht="12.75">
      <c r="A9" s="79" t="s">
        <v>13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8">
        <f t="shared" si="1"/>
        <v>2280147</v>
      </c>
      <c r="O9" s="48">
        <f t="shared" si="1"/>
        <v>3430207</v>
      </c>
      <c r="P9" s="34">
        <f t="shared" si="0"/>
        <v>66.47257731093197</v>
      </c>
    </row>
    <row r="10" spans="1:16" ht="12.75">
      <c r="A10" s="265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6"/>
      <c r="O10" s="266"/>
      <c r="P10" s="267"/>
    </row>
    <row r="11" spans="1:16" ht="12.75">
      <c r="A11" s="44" t="s">
        <v>925</v>
      </c>
      <c r="B11" s="44" t="s">
        <v>1</v>
      </c>
      <c r="C11" s="44" t="s">
        <v>2</v>
      </c>
      <c r="D11" s="44" t="s">
        <v>3</v>
      </c>
      <c r="E11" s="44" t="s">
        <v>4</v>
      </c>
      <c r="F11" s="44" t="s">
        <v>5</v>
      </c>
      <c r="G11" s="44" t="s">
        <v>6</v>
      </c>
      <c r="H11" s="44" t="s">
        <v>7</v>
      </c>
      <c r="I11" s="44" t="s">
        <v>8</v>
      </c>
      <c r="J11" s="44" t="s">
        <v>9</v>
      </c>
      <c r="K11" s="44" t="s">
        <v>10</v>
      </c>
      <c r="L11" s="44" t="s">
        <v>11</v>
      </c>
      <c r="M11" s="44" t="s">
        <v>12</v>
      </c>
      <c r="N11" s="44" t="s">
        <v>1102</v>
      </c>
      <c r="O11" s="44" t="s">
        <v>20</v>
      </c>
      <c r="P11" s="45" t="s">
        <v>926</v>
      </c>
    </row>
    <row r="12" spans="1:16" ht="18.75" customHeight="1">
      <c r="A12" s="76" t="s">
        <v>404</v>
      </c>
      <c r="B12" s="46" t="s">
        <v>38</v>
      </c>
      <c r="C12" s="46" t="s">
        <v>38</v>
      </c>
      <c r="D12" s="46" t="s">
        <v>38</v>
      </c>
      <c r="E12" s="46" t="s">
        <v>38</v>
      </c>
      <c r="F12" s="46" t="s">
        <v>38</v>
      </c>
      <c r="G12" s="46">
        <v>58692</v>
      </c>
      <c r="H12" s="46"/>
      <c r="I12" s="46"/>
      <c r="J12" s="46"/>
      <c r="K12" s="46"/>
      <c r="L12" s="46"/>
      <c r="M12" s="46"/>
      <c r="N12" s="243">
        <v>58692</v>
      </c>
      <c r="O12" s="29" t="s">
        <v>370</v>
      </c>
      <c r="P12" s="29" t="s">
        <v>370</v>
      </c>
    </row>
    <row r="13" ht="22.5" customHeight="1"/>
    <row r="39" spans="1:16" ht="18">
      <c r="A39" s="798" t="s">
        <v>1025</v>
      </c>
      <c r="B39" s="798"/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</row>
    <row r="41" ht="12.75">
      <c r="A41" s="2" t="s">
        <v>969</v>
      </c>
    </row>
    <row r="42" spans="1:16" ht="12.75">
      <c r="A42" s="44" t="s">
        <v>925</v>
      </c>
      <c r="B42" s="44" t="s">
        <v>1</v>
      </c>
      <c r="C42" s="44" t="s">
        <v>2</v>
      </c>
      <c r="D42" s="44" t="s">
        <v>3</v>
      </c>
      <c r="E42" s="44" t="s">
        <v>4</v>
      </c>
      <c r="F42" s="44" t="s">
        <v>5</v>
      </c>
      <c r="G42" s="44" t="s">
        <v>6</v>
      </c>
      <c r="H42" s="44" t="s">
        <v>7</v>
      </c>
      <c r="I42" s="44" t="s">
        <v>8</v>
      </c>
      <c r="J42" s="44" t="s">
        <v>9</v>
      </c>
      <c r="K42" s="44" t="s">
        <v>10</v>
      </c>
      <c r="L42" s="44" t="s">
        <v>11</v>
      </c>
      <c r="M42" s="44" t="s">
        <v>12</v>
      </c>
      <c r="N42" s="44" t="s">
        <v>1102</v>
      </c>
      <c r="O42" s="44" t="s">
        <v>20</v>
      </c>
      <c r="P42" s="45" t="s">
        <v>926</v>
      </c>
    </row>
    <row r="43" spans="1:16" ht="12.75">
      <c r="A43" s="76" t="s">
        <v>1114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/>
      <c r="J43" s="46"/>
      <c r="K43" s="46"/>
      <c r="L43" s="46"/>
      <c r="M43" s="46"/>
      <c r="N43" s="243">
        <f>SUM(B43:M43)</f>
        <v>432102</v>
      </c>
      <c r="O43" s="46">
        <v>684730</v>
      </c>
      <c r="P43" s="476">
        <f aca="true" t="shared" si="2" ref="P43:P48">N43/O43*100</f>
        <v>63.10545762563346</v>
      </c>
    </row>
    <row r="44" spans="1:16" ht="12.75">
      <c r="A44" s="78" t="s">
        <v>952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/>
      <c r="J44" s="46"/>
      <c r="K44" s="46"/>
      <c r="L44" s="46"/>
      <c r="M44" s="46"/>
      <c r="N44" s="243">
        <f>SUM(B44:M44)</f>
        <v>51869</v>
      </c>
      <c r="O44" s="46">
        <v>54240</v>
      </c>
      <c r="P44" s="476">
        <f t="shared" si="2"/>
        <v>95.62868731563422</v>
      </c>
    </row>
    <row r="45" spans="1:16" ht="12.75">
      <c r="A45" s="78" t="s">
        <v>953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/>
      <c r="J45" s="46"/>
      <c r="K45" s="46"/>
      <c r="L45" s="46"/>
      <c r="M45" s="46"/>
      <c r="N45" s="243">
        <f>SUM(B45:M45)</f>
        <v>36671</v>
      </c>
      <c r="O45" s="46">
        <v>33900</v>
      </c>
      <c r="P45" s="476">
        <f t="shared" si="2"/>
        <v>108.1740412979351</v>
      </c>
    </row>
    <row r="46" spans="1:16" ht="12.75">
      <c r="A46" s="78" t="s">
        <v>403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/>
      <c r="J46" s="46"/>
      <c r="K46" s="46"/>
      <c r="L46" s="46"/>
      <c r="M46" s="46"/>
      <c r="N46" s="243">
        <f>SUM(B46:M46)</f>
        <v>837236</v>
      </c>
      <c r="O46" s="46">
        <v>1010150</v>
      </c>
      <c r="P46" s="476">
        <f t="shared" si="2"/>
        <v>82.88234420630599</v>
      </c>
    </row>
    <row r="47" spans="1:16" ht="12.75">
      <c r="A47" s="78" t="s">
        <v>954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/>
      <c r="J47" s="46"/>
      <c r="K47" s="46"/>
      <c r="L47" s="46"/>
      <c r="M47" s="46"/>
      <c r="N47" s="243">
        <f>SUM(B47:M47)</f>
        <v>922269</v>
      </c>
      <c r="O47" s="46">
        <v>1647187</v>
      </c>
      <c r="P47" s="476">
        <f>N47/O47*100</f>
        <v>55.990546307128454</v>
      </c>
    </row>
    <row r="48" spans="1:16" ht="12.75">
      <c r="A48" s="79" t="s">
        <v>13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0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8">
        <f t="shared" si="3"/>
        <v>2280147</v>
      </c>
      <c r="O48" s="48">
        <f t="shared" si="3"/>
        <v>3430207</v>
      </c>
      <c r="P48" s="477">
        <f t="shared" si="2"/>
        <v>66.47257731093197</v>
      </c>
    </row>
    <row r="49" spans="1:16" ht="12.75">
      <c r="A49" s="265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6"/>
      <c r="O49" s="266"/>
      <c r="P49" s="262"/>
    </row>
    <row r="50" spans="1:16" ht="12.75">
      <c r="A50" s="261" t="s">
        <v>519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6"/>
      <c r="P50" s="262"/>
    </row>
    <row r="51" spans="1:16" ht="12.75">
      <c r="A51" s="84" t="s">
        <v>925</v>
      </c>
      <c r="B51" s="84" t="s">
        <v>1</v>
      </c>
      <c r="C51" s="84" t="s">
        <v>2</v>
      </c>
      <c r="D51" s="84" t="s">
        <v>3</v>
      </c>
      <c r="E51" s="84" t="s">
        <v>4</v>
      </c>
      <c r="F51" s="84" t="s">
        <v>5</v>
      </c>
      <c r="G51" s="84" t="s">
        <v>6</v>
      </c>
      <c r="H51" s="84" t="s">
        <v>7</v>
      </c>
      <c r="I51" s="84" t="s">
        <v>8</v>
      </c>
      <c r="J51" s="84" t="s">
        <v>9</v>
      </c>
      <c r="K51" s="84" t="s">
        <v>10</v>
      </c>
      <c r="L51" s="84" t="s">
        <v>11</v>
      </c>
      <c r="M51" s="84" t="s">
        <v>12</v>
      </c>
      <c r="N51" s="84" t="s">
        <v>1102</v>
      </c>
      <c r="O51" s="44" t="s">
        <v>20</v>
      </c>
      <c r="P51" s="45" t="s">
        <v>926</v>
      </c>
    </row>
    <row r="52" spans="1:16" ht="12.75">
      <c r="A52" s="85" t="s">
        <v>1114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/>
      <c r="J52" s="46"/>
      <c r="K52" s="46"/>
      <c r="L52" s="46"/>
      <c r="M52" s="46"/>
      <c r="N52" s="46">
        <f aca="true" t="shared" si="4" ref="N52:N57">SUM(B52:M52)</f>
        <v>447428</v>
      </c>
      <c r="O52" s="46">
        <v>819740</v>
      </c>
      <c r="P52" s="476">
        <f aca="true" t="shared" si="5" ref="P52:P57">N52/O52*100</f>
        <v>54.58169663551858</v>
      </c>
    </row>
    <row r="53" spans="1:16" ht="12.75">
      <c r="A53" s="85" t="s">
        <v>952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 t="s">
        <v>614</v>
      </c>
      <c r="J53" s="46"/>
      <c r="K53" s="46"/>
      <c r="L53" s="46"/>
      <c r="M53" s="46"/>
      <c r="N53" s="46">
        <f t="shared" si="4"/>
        <v>43523</v>
      </c>
      <c r="O53" s="46">
        <v>69720</v>
      </c>
      <c r="P53" s="476">
        <f t="shared" si="5"/>
        <v>62.42541594951233</v>
      </c>
    </row>
    <row r="54" spans="1:16" ht="12.75">
      <c r="A54" s="85" t="s">
        <v>953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/>
      <c r="J54" s="46"/>
      <c r="K54" s="46"/>
      <c r="L54" s="46"/>
      <c r="M54" s="46"/>
      <c r="N54" s="46">
        <f t="shared" si="4"/>
        <v>30214</v>
      </c>
      <c r="O54" s="46">
        <v>55400</v>
      </c>
      <c r="P54" s="476">
        <f t="shared" si="5"/>
        <v>54.53790613718411</v>
      </c>
    </row>
    <row r="55" spans="1:16" ht="12.75">
      <c r="A55" s="85" t="s">
        <v>403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/>
      <c r="J55" s="46"/>
      <c r="K55" s="46"/>
      <c r="L55" s="46"/>
      <c r="M55" s="46"/>
      <c r="N55" s="46">
        <f t="shared" si="4"/>
        <v>729925</v>
      </c>
      <c r="O55" s="46">
        <v>1006100</v>
      </c>
      <c r="P55" s="476">
        <f t="shared" si="5"/>
        <v>72.54994533346586</v>
      </c>
    </row>
    <row r="56" spans="1:16" ht="12.75">
      <c r="A56" s="85" t="s">
        <v>954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/>
      <c r="J56" s="46"/>
      <c r="K56" s="46"/>
      <c r="L56" s="46"/>
      <c r="M56" s="46"/>
      <c r="N56" s="46">
        <f t="shared" si="4"/>
        <v>861008</v>
      </c>
      <c r="O56" s="46">
        <v>1501079</v>
      </c>
      <c r="P56" s="476">
        <f t="shared" si="5"/>
        <v>57.35927289636321</v>
      </c>
    </row>
    <row r="57" spans="1:16" ht="12.75">
      <c r="A57" s="47" t="s">
        <v>13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/>
      <c r="J57" s="47"/>
      <c r="K57" s="47"/>
      <c r="L57" s="47"/>
      <c r="M57" s="47"/>
      <c r="N57" s="47">
        <f t="shared" si="4"/>
        <v>2112098</v>
      </c>
      <c r="O57" s="48">
        <f>SUM(O52:O56)</f>
        <v>3452039</v>
      </c>
      <c r="P57" s="477">
        <f t="shared" si="5"/>
        <v>61.18407121124645</v>
      </c>
    </row>
    <row r="58" spans="1:16" ht="12.75">
      <c r="A58" s="265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6"/>
      <c r="O58" s="266"/>
      <c r="P58" s="262"/>
    </row>
    <row r="59" spans="1:16" ht="12.7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2"/>
    </row>
    <row r="60" spans="1:16" ht="12.7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2"/>
    </row>
    <row r="61" ht="12.75">
      <c r="F61" s="15"/>
    </row>
  </sheetData>
  <mergeCells count="2">
    <mergeCell ref="A1:P1"/>
    <mergeCell ref="A39:P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13"/>
  <sheetViews>
    <sheetView workbookViewId="0" topLeftCell="A1">
      <selection activeCell="V150" sqref="V150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795" t="s">
        <v>1033</v>
      </c>
      <c r="B1" s="795"/>
      <c r="C1" s="795"/>
      <c r="D1" s="795"/>
      <c r="E1" s="795"/>
      <c r="F1" s="795"/>
      <c r="G1" s="795"/>
      <c r="I1" s="8"/>
    </row>
    <row r="2" spans="1:9" ht="7.5" customHeight="1">
      <c r="A2" s="330"/>
      <c r="B2" s="330"/>
      <c r="C2" s="330"/>
      <c r="D2" s="330"/>
      <c r="E2" s="330"/>
      <c r="F2" s="330"/>
      <c r="G2" s="330"/>
      <c r="I2" s="8"/>
    </row>
    <row r="3" ht="12.75" hidden="1">
      <c r="G3" s="23"/>
    </row>
    <row r="4" spans="1:7" ht="24" customHeight="1">
      <c r="A4" s="784" t="s">
        <v>1103</v>
      </c>
      <c r="B4" s="785"/>
      <c r="C4" s="786"/>
      <c r="D4" s="51" t="s">
        <v>16</v>
      </c>
      <c r="E4" s="58" t="s">
        <v>18</v>
      </c>
      <c r="F4" s="5" t="s">
        <v>927</v>
      </c>
      <c r="G4" s="50" t="s">
        <v>19</v>
      </c>
    </row>
    <row r="5" spans="1:256" s="28" customFormat="1" ht="15">
      <c r="A5" s="791" t="s">
        <v>1091</v>
      </c>
      <c r="B5" s="789"/>
      <c r="C5" s="790"/>
      <c r="D5" s="321">
        <v>96870</v>
      </c>
      <c r="E5" s="321">
        <f>E53</f>
        <v>97899</v>
      </c>
      <c r="F5" s="321">
        <f>F53</f>
        <v>23674</v>
      </c>
      <c r="G5" s="61">
        <f aca="true" t="shared" si="0" ref="G5:G27">F5/E5*100</f>
        <v>24.182065189634212</v>
      </c>
      <c r="O5" s="80"/>
      <c r="P5" s="190"/>
      <c r="Q5" s="15"/>
      <c r="R5" s="15"/>
      <c r="S5" s="15"/>
      <c r="T5" s="149"/>
      <c r="U5" s="339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766" t="s">
        <v>298</v>
      </c>
      <c r="B6" s="767"/>
      <c r="C6" s="768"/>
      <c r="D6" s="321">
        <f>D181</f>
        <v>4108275</v>
      </c>
      <c r="E6" s="321">
        <f>E181</f>
        <v>4305126</v>
      </c>
      <c r="F6" s="321">
        <f>F181</f>
        <v>3152221</v>
      </c>
      <c r="G6" s="61">
        <f t="shared" si="0"/>
        <v>73.2201798507175</v>
      </c>
      <c r="O6" s="80"/>
      <c r="P6" s="149"/>
      <c r="Q6" s="15"/>
      <c r="R6" s="149"/>
      <c r="S6" s="15"/>
      <c r="T6" s="149"/>
      <c r="U6" s="149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91" t="s">
        <v>1092</v>
      </c>
      <c r="B7" s="789"/>
      <c r="C7" s="790"/>
      <c r="D7" s="321">
        <f>D236</f>
        <v>143560</v>
      </c>
      <c r="E7" s="321">
        <f>E236</f>
        <v>179005</v>
      </c>
      <c r="F7" s="321">
        <f>F236</f>
        <v>86115</v>
      </c>
      <c r="G7" s="61">
        <f t="shared" si="0"/>
        <v>48.107594759922904</v>
      </c>
      <c r="O7" s="80"/>
      <c r="P7" s="190"/>
      <c r="Q7" s="15"/>
      <c r="R7" s="15"/>
      <c r="S7" s="15"/>
      <c r="T7" s="1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91" t="s">
        <v>1093</v>
      </c>
      <c r="B8" s="789"/>
      <c r="C8" s="790"/>
      <c r="D8" s="321">
        <f>D274</f>
        <v>504070</v>
      </c>
      <c r="E8" s="321">
        <f>E274</f>
        <v>518688</v>
      </c>
      <c r="F8" s="321">
        <f>F274</f>
        <v>212560</v>
      </c>
      <c r="G8" s="61">
        <f t="shared" si="0"/>
        <v>40.98031957554445</v>
      </c>
      <c r="I8" s="80"/>
      <c r="O8" s="80"/>
      <c r="P8" s="190"/>
      <c r="Q8" s="15"/>
      <c r="R8" s="15"/>
      <c r="S8" s="15"/>
      <c r="T8" s="149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91" t="s">
        <v>1094</v>
      </c>
      <c r="B9" s="789"/>
      <c r="C9" s="790"/>
      <c r="D9" s="321">
        <f>D304</f>
        <v>5480</v>
      </c>
      <c r="E9" s="321">
        <f>E304</f>
        <v>14725</v>
      </c>
      <c r="F9" s="321">
        <f>F304</f>
        <v>3332</v>
      </c>
      <c r="G9" s="61">
        <f t="shared" si="0"/>
        <v>22.62818336162988</v>
      </c>
      <c r="O9" s="80"/>
      <c r="P9" s="191"/>
      <c r="Q9" s="15"/>
      <c r="R9" s="15"/>
      <c r="S9" s="15"/>
      <c r="T9" s="14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91" t="s">
        <v>1095</v>
      </c>
      <c r="B10" s="789"/>
      <c r="C10" s="790"/>
      <c r="D10" s="321">
        <f>D321</f>
        <v>12900</v>
      </c>
      <c r="E10" s="321">
        <f>E321</f>
        <v>12900</v>
      </c>
      <c r="F10" s="321">
        <f>F321</f>
        <v>1930</v>
      </c>
      <c r="G10" s="61">
        <f>F10/E10*100</f>
        <v>14.96124031007752</v>
      </c>
      <c r="O10" s="80"/>
      <c r="P10" s="149"/>
      <c r="Q10" s="15"/>
      <c r="R10" s="15"/>
      <c r="S10" s="15"/>
      <c r="T10" s="149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91" t="s">
        <v>658</v>
      </c>
      <c r="B11" s="789"/>
      <c r="C11" s="790"/>
      <c r="D11" s="321">
        <f>D374</f>
        <v>1464190</v>
      </c>
      <c r="E11" s="321">
        <f>E374</f>
        <v>1579391</v>
      </c>
      <c r="F11" s="321">
        <f>F374</f>
        <v>866252</v>
      </c>
      <c r="G11" s="61">
        <f t="shared" si="0"/>
        <v>54.847216427091205</v>
      </c>
      <c r="O11" s="80"/>
      <c r="P11" s="149"/>
      <c r="Q11" s="15"/>
      <c r="R11" s="15"/>
      <c r="S11" s="15"/>
      <c r="T11" s="149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91" t="s">
        <v>1096</v>
      </c>
      <c r="B12" s="789"/>
      <c r="C12" s="790"/>
      <c r="D12" s="321">
        <f>D413</f>
        <v>61480</v>
      </c>
      <c r="E12" s="321">
        <f>E413</f>
        <v>83730</v>
      </c>
      <c r="F12" s="321">
        <f>F413</f>
        <v>60255</v>
      </c>
      <c r="G12" s="61">
        <f t="shared" si="0"/>
        <v>71.96345395915442</v>
      </c>
      <c r="O12" s="80"/>
      <c r="P12" s="149"/>
      <c r="Q12" s="15"/>
      <c r="R12" s="15"/>
      <c r="S12" s="15"/>
      <c r="T12" s="14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91" t="s">
        <v>1097</v>
      </c>
      <c r="B13" s="789"/>
      <c r="C13" s="790"/>
      <c r="D13" s="321">
        <f>D445</f>
        <v>11700</v>
      </c>
      <c r="E13" s="321">
        <f>E445</f>
        <v>19118</v>
      </c>
      <c r="F13" s="321">
        <f>F445</f>
        <v>12491</v>
      </c>
      <c r="G13" s="61">
        <f t="shared" si="0"/>
        <v>65.33633225232765</v>
      </c>
      <c r="O13" s="80"/>
      <c r="P13" s="149"/>
      <c r="Q13" s="15"/>
      <c r="R13" s="15"/>
      <c r="S13" s="15"/>
      <c r="T13" s="149"/>
      <c r="U13" s="15"/>
      <c r="V13" s="15" t="s">
        <v>38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91" t="s">
        <v>1098</v>
      </c>
      <c r="B14" s="789"/>
      <c r="C14" s="790"/>
      <c r="D14" s="321">
        <f>D483</f>
        <v>47155</v>
      </c>
      <c r="E14" s="321">
        <f>E483</f>
        <v>47632</v>
      </c>
      <c r="F14" s="321">
        <f>F483</f>
        <v>23288</v>
      </c>
      <c r="G14" s="61">
        <f t="shared" si="0"/>
        <v>48.89150151158885</v>
      </c>
      <c r="O14" s="80"/>
      <c r="P14" s="149"/>
      <c r="Q14" s="15"/>
      <c r="R14" s="15"/>
      <c r="S14" s="15"/>
      <c r="T14" s="14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91" t="s">
        <v>1099</v>
      </c>
      <c r="B15" s="789"/>
      <c r="C15" s="790"/>
      <c r="D15" s="321">
        <f>D504</f>
        <v>261760</v>
      </c>
      <c r="E15" s="321">
        <f>E504</f>
        <v>265906</v>
      </c>
      <c r="F15" s="321">
        <f>F504</f>
        <v>194269</v>
      </c>
      <c r="G15" s="61">
        <f>F15/E15*100</f>
        <v>73.05927658646289</v>
      </c>
      <c r="O15" s="80"/>
      <c r="P15" s="149"/>
      <c r="Q15" s="15"/>
      <c r="R15" s="15"/>
      <c r="S15" s="15"/>
      <c r="T15" s="14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91" t="s">
        <v>1100</v>
      </c>
      <c r="B16" s="789"/>
      <c r="C16" s="790"/>
      <c r="D16" s="321">
        <f>D538</f>
        <v>102350</v>
      </c>
      <c r="E16" s="321">
        <f>E538</f>
        <v>123800</v>
      </c>
      <c r="F16" s="321">
        <f>F538</f>
        <v>37078</v>
      </c>
      <c r="G16" s="61">
        <f>F16/E16*100</f>
        <v>29.94991922455574</v>
      </c>
      <c r="O16" s="80"/>
      <c r="P16" s="149"/>
      <c r="Q16" s="15"/>
      <c r="R16" s="15"/>
      <c r="S16" s="15"/>
      <c r="T16" s="14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766" t="s">
        <v>26</v>
      </c>
      <c r="B17" s="767"/>
      <c r="C17" s="768"/>
      <c r="D17" s="321">
        <f>D566</f>
        <v>337250</v>
      </c>
      <c r="E17" s="321">
        <f>E566</f>
        <v>413488</v>
      </c>
      <c r="F17" s="321">
        <f>F566</f>
        <v>62037</v>
      </c>
      <c r="G17" s="61">
        <f t="shared" si="0"/>
        <v>15.003337460821111</v>
      </c>
      <c r="O17" s="80"/>
      <c r="P17" s="149"/>
      <c r="Q17" s="15"/>
      <c r="R17" s="15"/>
      <c r="S17" s="15"/>
      <c r="T17" s="149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2.75">
      <c r="A18" s="293" t="s">
        <v>411</v>
      </c>
      <c r="B18" s="294"/>
      <c r="C18" s="295"/>
      <c r="D18" s="321">
        <f>D584</f>
        <v>28505</v>
      </c>
      <c r="E18" s="321">
        <f>E584</f>
        <v>41031</v>
      </c>
      <c r="F18" s="321">
        <f>F584</f>
        <v>10974</v>
      </c>
      <c r="G18" s="61">
        <f>F18/E18*100</f>
        <v>26.74563135190466</v>
      </c>
      <c r="O18" s="80"/>
      <c r="P18" s="149"/>
      <c r="Q18" s="15"/>
      <c r="R18" s="15"/>
      <c r="S18" s="15"/>
      <c r="T18" s="149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2.75">
      <c r="A19" s="268" t="s">
        <v>405</v>
      </c>
      <c r="B19" s="273"/>
      <c r="C19" s="269"/>
      <c r="D19" s="274">
        <f>SUM(D5:D18)</f>
        <v>7185545</v>
      </c>
      <c r="E19" s="560">
        <f>SUM(E5:E18)</f>
        <v>7702439</v>
      </c>
      <c r="F19" s="560">
        <f>SUM(F5:F18)</f>
        <v>4746476</v>
      </c>
      <c r="G19" s="110">
        <f t="shared" si="0"/>
        <v>61.62302616093422</v>
      </c>
      <c r="O19" s="80"/>
      <c r="P19" s="15"/>
      <c r="Q19" s="14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91" t="s">
        <v>1101</v>
      </c>
      <c r="B20" s="789"/>
      <c r="C20" s="790"/>
      <c r="D20" s="210">
        <f>D21+D22+D23</f>
        <v>140000</v>
      </c>
      <c r="E20" s="321">
        <f>E21+E22+E23</f>
        <v>35723</v>
      </c>
      <c r="F20" s="321" t="s">
        <v>370</v>
      </c>
      <c r="G20" s="61" t="s">
        <v>370</v>
      </c>
      <c r="O20" s="80"/>
      <c r="P20" s="14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78" t="s">
        <v>649</v>
      </c>
      <c r="B21" s="779"/>
      <c r="C21" s="780"/>
      <c r="D21" s="211">
        <v>100000</v>
      </c>
      <c r="E21" s="325">
        <f aca="true" t="shared" si="1" ref="E21:F23">E589</f>
        <v>20832</v>
      </c>
      <c r="F21" s="325" t="str">
        <f t="shared" si="1"/>
        <v>*****</v>
      </c>
      <c r="G21" s="61" t="s">
        <v>370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78" t="s">
        <v>304</v>
      </c>
      <c r="B22" s="779"/>
      <c r="C22" s="780"/>
      <c r="D22" s="211">
        <v>30000</v>
      </c>
      <c r="E22" s="325">
        <f t="shared" si="1"/>
        <v>6603</v>
      </c>
      <c r="F22" s="325" t="str">
        <f t="shared" si="1"/>
        <v>*****</v>
      </c>
      <c r="G22" s="61" t="s">
        <v>370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78" t="s">
        <v>365</v>
      </c>
      <c r="B23" s="779"/>
      <c r="C23" s="780"/>
      <c r="D23" s="211">
        <v>10000</v>
      </c>
      <c r="E23" s="325">
        <f t="shared" si="1"/>
        <v>8288</v>
      </c>
      <c r="F23" s="325" t="str">
        <f t="shared" si="1"/>
        <v>*****</v>
      </c>
      <c r="G23" s="61" t="s">
        <v>370</v>
      </c>
      <c r="O23" s="80"/>
      <c r="P23" s="15"/>
      <c r="Q23" s="15"/>
      <c r="R23" s="14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63" t="s">
        <v>619</v>
      </c>
      <c r="B24" s="764"/>
      <c r="C24" s="765"/>
      <c r="D24" s="212">
        <v>0</v>
      </c>
      <c r="E24" s="616">
        <v>596</v>
      </c>
      <c r="F24" s="616">
        <f>F597</f>
        <v>803</v>
      </c>
      <c r="G24" s="61" t="s">
        <v>370</v>
      </c>
      <c r="O24" s="80"/>
      <c r="P24" s="15"/>
      <c r="Q24" s="15"/>
      <c r="R24" s="14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63" t="s">
        <v>659</v>
      </c>
      <c r="B25" s="764"/>
      <c r="C25" s="765"/>
      <c r="D25" s="211">
        <v>200000</v>
      </c>
      <c r="E25" s="325">
        <v>200000</v>
      </c>
      <c r="F25" s="325">
        <v>100000</v>
      </c>
      <c r="G25" s="559">
        <f>F25/E25*100</f>
        <v>50</v>
      </c>
      <c r="O25" s="80"/>
      <c r="P25" s="15"/>
      <c r="Q25" s="15"/>
      <c r="R25" s="14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63" t="s">
        <v>832</v>
      </c>
      <c r="B26" s="764"/>
      <c r="C26" s="765"/>
      <c r="D26" s="211">
        <v>0</v>
      </c>
      <c r="E26" s="325">
        <v>300</v>
      </c>
      <c r="F26" s="325">
        <v>300</v>
      </c>
      <c r="G26" s="559">
        <f>F26/E26*100</f>
        <v>100</v>
      </c>
      <c r="O26" s="80"/>
      <c r="P26" s="15"/>
      <c r="Q26" s="15"/>
      <c r="R26" s="14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2.75">
      <c r="A27" s="781" t="s">
        <v>1102</v>
      </c>
      <c r="B27" s="782"/>
      <c r="C27" s="783"/>
      <c r="D27" s="109">
        <f>D19+D20+D25</f>
        <v>7525545</v>
      </c>
      <c r="E27" s="109">
        <f>E19+E20+E25+E24+E26</f>
        <v>7939058</v>
      </c>
      <c r="F27" s="109">
        <f>F19+F24+F25+F26</f>
        <v>4847579</v>
      </c>
      <c r="G27" s="110">
        <f t="shared" si="0"/>
        <v>61.05987637324226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6.75" customHeight="1">
      <c r="G28" s="15"/>
    </row>
    <row r="29" spans="1:256" s="28" customFormat="1" ht="15.75">
      <c r="A29" s="72" t="s">
        <v>262</v>
      </c>
      <c r="D29" s="80"/>
      <c r="E29" s="80"/>
      <c r="F29" s="8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6.75" customHeight="1">
      <c r="A30" s="72"/>
      <c r="G30" s="435"/>
    </row>
    <row r="31" spans="1:5" ht="12.75">
      <c r="A31" s="819" t="s">
        <v>1069</v>
      </c>
      <c r="B31" s="819"/>
      <c r="E31" s="80"/>
    </row>
    <row r="32" spans="1:5" ht="5.25" customHeight="1">
      <c r="A32" s="517"/>
      <c r="B32" s="517"/>
      <c r="E32" s="80"/>
    </row>
    <row r="33" spans="1:15" ht="24" customHeight="1">
      <c r="A33" s="7" t="s">
        <v>955</v>
      </c>
      <c r="B33" s="7" t="s">
        <v>956</v>
      </c>
      <c r="C33" s="5" t="s">
        <v>957</v>
      </c>
      <c r="D33" s="51" t="s">
        <v>16</v>
      </c>
      <c r="E33" s="58" t="s">
        <v>18</v>
      </c>
      <c r="F33" s="5" t="s">
        <v>927</v>
      </c>
      <c r="G33" s="50" t="s">
        <v>19</v>
      </c>
      <c r="O33" s="80"/>
    </row>
    <row r="34" spans="1:15" ht="12" customHeight="1">
      <c r="A34" s="350" t="s">
        <v>958</v>
      </c>
      <c r="B34" s="351">
        <v>1019</v>
      </c>
      <c r="C34" s="352" t="s">
        <v>549</v>
      </c>
      <c r="D34" s="353">
        <v>100</v>
      </c>
      <c r="E34" s="354">
        <v>100</v>
      </c>
      <c r="F34" s="354">
        <v>11</v>
      </c>
      <c r="G34" s="434">
        <f aca="true" t="shared" si="2" ref="G34:G42">F34/E34*100</f>
        <v>11</v>
      </c>
      <c r="O34" s="80"/>
    </row>
    <row r="35" spans="1:15" ht="12" customHeight="1">
      <c r="A35" s="350" t="s">
        <v>958</v>
      </c>
      <c r="B35" s="351">
        <v>1039</v>
      </c>
      <c r="C35" s="352" t="s">
        <v>616</v>
      </c>
      <c r="D35" s="353">
        <v>300</v>
      </c>
      <c r="E35" s="354">
        <v>300</v>
      </c>
      <c r="F35" s="354">
        <v>5</v>
      </c>
      <c r="G35" s="430">
        <f t="shared" si="2"/>
        <v>1.6666666666666667</v>
      </c>
      <c r="O35" s="80"/>
    </row>
    <row r="36" spans="1:15" ht="11.25" customHeight="1">
      <c r="A36" s="350" t="s">
        <v>958</v>
      </c>
      <c r="B36" s="351">
        <v>2399</v>
      </c>
      <c r="C36" s="352" t="s">
        <v>618</v>
      </c>
      <c r="D36" s="353">
        <v>250</v>
      </c>
      <c r="E36" s="354">
        <v>250</v>
      </c>
      <c r="F36" s="354">
        <v>125</v>
      </c>
      <c r="G36" s="430">
        <f t="shared" si="2"/>
        <v>50</v>
      </c>
      <c r="O36" s="80"/>
    </row>
    <row r="37" spans="1:15" ht="12.75" customHeight="1">
      <c r="A37" s="350" t="s">
        <v>958</v>
      </c>
      <c r="B37" s="384" t="s">
        <v>868</v>
      </c>
      <c r="C37" s="390" t="s">
        <v>546</v>
      </c>
      <c r="D37" s="354">
        <f>D38+D39+D40</f>
        <v>25000</v>
      </c>
      <c r="E37" s="354">
        <f>E38+E39+E40</f>
        <v>25000</v>
      </c>
      <c r="F37" s="354">
        <f>F38+F39+F40</f>
        <v>8077</v>
      </c>
      <c r="G37" s="430">
        <f t="shared" si="2"/>
        <v>32.308</v>
      </c>
      <c r="O37" s="80"/>
    </row>
    <row r="38" spans="1:15" ht="12.75">
      <c r="A38" s="340">
        <v>20</v>
      </c>
      <c r="B38" s="385" t="s">
        <v>545</v>
      </c>
      <c r="C38" s="387" t="s">
        <v>869</v>
      </c>
      <c r="D38" s="404">
        <v>19200</v>
      </c>
      <c r="E38" s="405">
        <v>19200</v>
      </c>
      <c r="F38" s="387">
        <v>5112</v>
      </c>
      <c r="G38" s="415">
        <f t="shared" si="2"/>
        <v>26.625</v>
      </c>
      <c r="O38" s="80"/>
    </row>
    <row r="39" spans="1:15" ht="12.75">
      <c r="A39" s="340">
        <v>20</v>
      </c>
      <c r="B39" s="386" t="s">
        <v>547</v>
      </c>
      <c r="C39" s="388" t="s">
        <v>870</v>
      </c>
      <c r="D39" s="404">
        <v>4300</v>
      </c>
      <c r="E39" s="405">
        <v>4300</v>
      </c>
      <c r="F39" s="387">
        <v>2205</v>
      </c>
      <c r="G39" s="415">
        <f t="shared" si="2"/>
        <v>51.27906976744187</v>
      </c>
      <c r="O39" s="80"/>
    </row>
    <row r="40" spans="1:256" s="28" customFormat="1" ht="12.75">
      <c r="A40" s="130" t="s">
        <v>958</v>
      </c>
      <c r="B40" s="386" t="s">
        <v>548</v>
      </c>
      <c r="C40" s="389" t="s">
        <v>873</v>
      </c>
      <c r="D40" s="406">
        <v>1500</v>
      </c>
      <c r="E40" s="418">
        <v>1500</v>
      </c>
      <c r="F40" s="707">
        <v>760</v>
      </c>
      <c r="G40" s="415">
        <f t="shared" si="2"/>
        <v>50.66666666666667</v>
      </c>
      <c r="O40" s="80"/>
      <c r="P40" s="15"/>
      <c r="Q40" s="15"/>
      <c r="R40" s="15"/>
      <c r="S40" s="15"/>
      <c r="T40" s="15"/>
      <c r="U40" s="149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4.75" customHeight="1">
      <c r="A41" s="145" t="s">
        <v>958</v>
      </c>
      <c r="B41" s="141">
        <v>1019</v>
      </c>
      <c r="C41" s="379" t="s">
        <v>666</v>
      </c>
      <c r="D41" s="172">
        <v>0</v>
      </c>
      <c r="E41" s="333">
        <v>1300</v>
      </c>
      <c r="F41" s="333">
        <v>186</v>
      </c>
      <c r="G41" s="173">
        <f t="shared" si="2"/>
        <v>14.307692307692307</v>
      </c>
      <c r="O41" s="80"/>
      <c r="P41" s="15"/>
      <c r="Q41" s="15"/>
      <c r="R41" s="15"/>
      <c r="S41" s="15"/>
      <c r="T41" s="15"/>
      <c r="U41" s="149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60"/>
      <c r="B42" s="356"/>
      <c r="C42" s="357" t="s">
        <v>371</v>
      </c>
      <c r="D42" s="358">
        <f>SUM(D34:D40)-D37</f>
        <v>25650</v>
      </c>
      <c r="E42" s="358">
        <f>SUM(E34:E41)-E37</f>
        <v>26950</v>
      </c>
      <c r="F42" s="408">
        <f>SUM(F34:F41)-F37</f>
        <v>8404</v>
      </c>
      <c r="G42" s="359">
        <f t="shared" si="2"/>
        <v>31.183673469387756</v>
      </c>
      <c r="O42" s="80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6.75" customHeight="1">
      <c r="A43" s="16"/>
      <c r="B43" s="67"/>
      <c r="C43" s="176"/>
      <c r="D43" s="177"/>
      <c r="E43" s="70"/>
      <c r="F43" s="332"/>
      <c r="G43" s="179"/>
      <c r="O43" s="80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2.75">
      <c r="A44" s="819" t="s">
        <v>289</v>
      </c>
      <c r="B44" s="819"/>
      <c r="C44" s="819"/>
      <c r="D44" s="16"/>
      <c r="E44" s="67"/>
      <c r="F44" s="498"/>
      <c r="G44" s="177"/>
      <c r="H44" s="70"/>
      <c r="I44" s="178"/>
      <c r="J44" s="179"/>
      <c r="R44" s="8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6.75" customHeight="1">
      <c r="A45" s="517"/>
      <c r="B45" s="517"/>
      <c r="C45" s="517"/>
      <c r="D45" s="16"/>
      <c r="E45" s="67"/>
      <c r="F45" s="498"/>
      <c r="G45" s="177"/>
      <c r="H45" s="70"/>
      <c r="I45" s="178"/>
      <c r="J45" s="179"/>
      <c r="R45" s="8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955</v>
      </c>
      <c r="B46" s="7" t="s">
        <v>956</v>
      </c>
      <c r="C46" s="5" t="s">
        <v>957</v>
      </c>
      <c r="D46" s="51" t="s">
        <v>16</v>
      </c>
      <c r="E46" s="58" t="s">
        <v>18</v>
      </c>
      <c r="F46" s="5" t="s">
        <v>927</v>
      </c>
      <c r="G46" s="50" t="s">
        <v>19</v>
      </c>
      <c r="O46" s="80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36.75" customHeight="1">
      <c r="A47" s="145">
        <v>20</v>
      </c>
      <c r="B47" s="141">
        <v>2310</v>
      </c>
      <c r="C47" s="379" t="s">
        <v>669</v>
      </c>
      <c r="D47" s="172">
        <v>21300</v>
      </c>
      <c r="E47" s="333">
        <v>21300</v>
      </c>
      <c r="F47" s="333">
        <v>5529</v>
      </c>
      <c r="G47" s="173">
        <f>F47/E47*100</f>
        <v>25.95774647887324</v>
      </c>
      <c r="O47" s="80"/>
      <c r="P47" s="15"/>
      <c r="Q47" s="15"/>
      <c r="R47" s="15"/>
      <c r="S47" s="15"/>
      <c r="T47" s="149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88" customFormat="1" ht="24" customHeight="1">
      <c r="A48" s="145">
        <v>20</v>
      </c>
      <c r="B48" s="141">
        <v>2321</v>
      </c>
      <c r="C48" s="132" t="s">
        <v>999</v>
      </c>
      <c r="D48" s="172">
        <v>46700</v>
      </c>
      <c r="E48" s="333">
        <v>46700</v>
      </c>
      <c r="F48" s="333">
        <v>9512</v>
      </c>
      <c r="G48" s="173">
        <f>F48/E48*100</f>
        <v>20.36830835117773</v>
      </c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89"/>
      <c r="ED48" s="189"/>
      <c r="EE48" s="189"/>
      <c r="EF48" s="189"/>
      <c r="EG48" s="189"/>
      <c r="EH48" s="189"/>
      <c r="EI48" s="189"/>
      <c r="EJ48" s="189"/>
      <c r="EK48" s="189"/>
      <c r="EL48" s="189"/>
      <c r="EM48" s="189"/>
      <c r="EN48" s="189"/>
      <c r="EO48" s="189"/>
      <c r="EP48" s="189"/>
      <c r="EQ48" s="189"/>
      <c r="ER48" s="189"/>
      <c r="ES48" s="189"/>
      <c r="ET48" s="189"/>
      <c r="EU48" s="189"/>
      <c r="EV48" s="189"/>
      <c r="EW48" s="189"/>
      <c r="EX48" s="189"/>
      <c r="EY48" s="189"/>
      <c r="EZ48" s="189"/>
      <c r="FA48" s="189"/>
      <c r="FB48" s="189"/>
      <c r="FC48" s="189"/>
      <c r="FD48" s="189"/>
      <c r="FE48" s="189"/>
      <c r="FF48" s="189"/>
      <c r="FG48" s="189"/>
      <c r="FH48" s="189"/>
      <c r="FI48" s="189"/>
      <c r="FJ48" s="189"/>
      <c r="FK48" s="189"/>
      <c r="FL48" s="189"/>
      <c r="FM48" s="189"/>
      <c r="FN48" s="189"/>
      <c r="FO48" s="189"/>
      <c r="FP48" s="189"/>
      <c r="FQ48" s="189"/>
      <c r="FR48" s="189"/>
      <c r="FS48" s="189"/>
      <c r="FT48" s="189"/>
      <c r="FU48" s="189"/>
      <c r="FV48" s="189"/>
      <c r="FW48" s="189"/>
      <c r="FX48" s="189"/>
      <c r="FY48" s="189"/>
      <c r="FZ48" s="189"/>
      <c r="GA48" s="189"/>
      <c r="GB48" s="189"/>
      <c r="GC48" s="189"/>
      <c r="GD48" s="189"/>
      <c r="GE48" s="189"/>
      <c r="GF48" s="189"/>
      <c r="GG48" s="189"/>
      <c r="GH48" s="189"/>
      <c r="GI48" s="189"/>
      <c r="GJ48" s="189"/>
      <c r="GK48" s="189"/>
      <c r="GL48" s="189"/>
      <c r="GM48" s="189"/>
      <c r="GN48" s="189"/>
      <c r="GO48" s="189"/>
      <c r="GP48" s="189"/>
      <c r="GQ48" s="189"/>
      <c r="GR48" s="189"/>
      <c r="GS48" s="189"/>
      <c r="GT48" s="189"/>
      <c r="GU48" s="189"/>
      <c r="GV48" s="189"/>
      <c r="GW48" s="189"/>
      <c r="GX48" s="189"/>
      <c r="GY48" s="189"/>
      <c r="GZ48" s="189"/>
      <c r="HA48" s="189"/>
      <c r="HB48" s="189"/>
      <c r="HC48" s="189"/>
      <c r="HD48" s="189"/>
      <c r="HE48" s="189"/>
      <c r="HF48" s="189"/>
      <c r="HG48" s="189"/>
      <c r="HH48" s="189"/>
      <c r="HI48" s="189"/>
      <c r="HJ48" s="189"/>
      <c r="HK48" s="189"/>
      <c r="HL48" s="189"/>
      <c r="HM48" s="189"/>
      <c r="HN48" s="189"/>
      <c r="HO48" s="189"/>
      <c r="HP48" s="189"/>
      <c r="HQ48" s="189"/>
      <c r="HR48" s="189"/>
      <c r="HS48" s="189"/>
      <c r="HT48" s="189"/>
      <c r="HU48" s="189"/>
      <c r="HV48" s="189"/>
      <c r="HW48" s="189"/>
      <c r="HX48" s="189"/>
      <c r="HY48" s="189"/>
      <c r="HZ48" s="189"/>
      <c r="IA48" s="189"/>
      <c r="IB48" s="189"/>
      <c r="IC48" s="189"/>
      <c r="ID48" s="189"/>
      <c r="IE48" s="189"/>
      <c r="IF48" s="189"/>
      <c r="IG48" s="189"/>
      <c r="IH48" s="189"/>
      <c r="II48" s="189"/>
      <c r="IJ48" s="189"/>
      <c r="IK48" s="189"/>
      <c r="IL48" s="189"/>
      <c r="IM48" s="189"/>
      <c r="IN48" s="189"/>
      <c r="IO48" s="189"/>
      <c r="IP48" s="189"/>
      <c r="IQ48" s="189"/>
      <c r="IR48" s="189"/>
      <c r="IS48" s="189"/>
      <c r="IT48" s="189"/>
      <c r="IU48" s="189"/>
      <c r="IV48" s="189"/>
    </row>
    <row r="49" spans="1:256" s="188" customFormat="1" ht="24" customHeight="1">
      <c r="A49" s="145" t="s">
        <v>958</v>
      </c>
      <c r="B49" s="141">
        <v>2339</v>
      </c>
      <c r="C49" s="132" t="s">
        <v>998</v>
      </c>
      <c r="D49" s="172">
        <v>1000</v>
      </c>
      <c r="E49" s="333">
        <v>1229</v>
      </c>
      <c r="F49" s="333">
        <v>229</v>
      </c>
      <c r="G49" s="173">
        <f>F49/E49*100</f>
        <v>18.633034987794954</v>
      </c>
      <c r="O49" s="189"/>
      <c r="P49" s="189"/>
      <c r="Q49" s="189"/>
      <c r="R49" s="189"/>
      <c r="S49" s="189"/>
      <c r="T49" s="189"/>
      <c r="U49" s="189"/>
      <c r="V49" s="189"/>
      <c r="W49" s="189" t="s">
        <v>38</v>
      </c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189"/>
      <c r="HK49" s="189"/>
      <c r="HL49" s="189"/>
      <c r="HM49" s="189"/>
      <c r="HN49" s="189"/>
      <c r="HO49" s="189"/>
      <c r="HP49" s="189"/>
      <c r="HQ49" s="189"/>
      <c r="HR49" s="189"/>
      <c r="HS49" s="189"/>
      <c r="HT49" s="189"/>
      <c r="HU49" s="189"/>
      <c r="HV49" s="189"/>
      <c r="HW49" s="189"/>
      <c r="HX49" s="189"/>
      <c r="HY49" s="189"/>
      <c r="HZ49" s="189"/>
      <c r="IA49" s="189"/>
      <c r="IB49" s="189"/>
      <c r="IC49" s="189"/>
      <c r="ID49" s="189"/>
      <c r="IE49" s="189"/>
      <c r="IF49" s="189"/>
      <c r="IG49" s="189"/>
      <c r="IH49" s="189"/>
      <c r="II49" s="189"/>
      <c r="IJ49" s="189"/>
      <c r="IK49" s="189"/>
      <c r="IL49" s="189"/>
      <c r="IM49" s="189"/>
      <c r="IN49" s="189"/>
      <c r="IO49" s="189"/>
      <c r="IP49" s="189"/>
      <c r="IQ49" s="189"/>
      <c r="IR49" s="189"/>
      <c r="IS49" s="189"/>
      <c r="IT49" s="189"/>
      <c r="IU49" s="189"/>
      <c r="IV49" s="189"/>
    </row>
    <row r="50" spans="1:256" s="28" customFormat="1" ht="36.75" customHeight="1">
      <c r="A50" s="145" t="s">
        <v>958</v>
      </c>
      <c r="B50" s="141">
        <v>2399</v>
      </c>
      <c r="C50" s="482" t="s">
        <v>670</v>
      </c>
      <c r="D50" s="172">
        <v>1720</v>
      </c>
      <c r="E50" s="333">
        <v>1720</v>
      </c>
      <c r="F50" s="333">
        <v>0</v>
      </c>
      <c r="G50" s="173">
        <f>F50/E50*100</f>
        <v>0</v>
      </c>
      <c r="O50" s="80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97"/>
      <c r="B51" s="214"/>
      <c r="C51" s="213" t="s">
        <v>372</v>
      </c>
      <c r="D51" s="198">
        <f>SUM(D47:D50)</f>
        <v>70720</v>
      </c>
      <c r="E51" s="198">
        <f>SUM(E47:E50)</f>
        <v>70949</v>
      </c>
      <c r="F51" s="322">
        <f>SUM(F47:F50)</f>
        <v>15270</v>
      </c>
      <c r="G51" s="118">
        <f>F51/E51*100</f>
        <v>21.522502078958127</v>
      </c>
      <c r="O51" s="8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7.5" customHeight="1">
      <c r="A52" s="16"/>
      <c r="B52" s="67"/>
      <c r="C52" s="201"/>
      <c r="D52" s="202"/>
      <c r="E52" s="203"/>
      <c r="F52" s="204"/>
      <c r="G52" s="205"/>
      <c r="O52" s="8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2.75">
      <c r="A53" s="206"/>
      <c r="B53" s="216"/>
      <c r="C53" s="215" t="s">
        <v>373</v>
      </c>
      <c r="D53" s="207">
        <f>D42+D51</f>
        <v>96370</v>
      </c>
      <c r="E53" s="208">
        <f>E42+E51</f>
        <v>97899</v>
      </c>
      <c r="F53" s="209">
        <f>F42+F51</f>
        <v>23674</v>
      </c>
      <c r="G53" s="10">
        <f>F53/E53*100</f>
        <v>24.182065189634212</v>
      </c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6" customHeight="1">
      <c r="A54" s="16"/>
      <c r="B54" s="67"/>
      <c r="C54" s="201"/>
      <c r="D54" s="202"/>
      <c r="E54" s="203"/>
      <c r="F54" s="204"/>
      <c r="G54" s="205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  <c r="IV54" s="80"/>
    </row>
    <row r="55" spans="1:7" ht="15.75">
      <c r="A55" s="72" t="s">
        <v>299</v>
      </c>
      <c r="B55" s="28"/>
      <c r="C55" s="28"/>
      <c r="D55" s="80"/>
      <c r="E55" s="80"/>
      <c r="G55" s="28"/>
    </row>
    <row r="56" spans="1:256" s="119" customFormat="1" ht="7.5" customHeight="1">
      <c r="A56" s="72"/>
      <c r="B56" s="28"/>
      <c r="C56" s="28"/>
      <c r="D56" s="80"/>
      <c r="E56" s="80"/>
      <c r="F56" s="80"/>
      <c r="G56" s="28"/>
      <c r="H56" s="28"/>
      <c r="I56" s="28"/>
      <c r="J56" s="28"/>
      <c r="K56" s="28"/>
      <c r="L56" s="28"/>
      <c r="M56" s="28"/>
      <c r="N56" s="28"/>
      <c r="O56" s="80" t="s">
        <v>275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19" customFormat="1" ht="14.25" customHeight="1">
      <c r="A57" s="820" t="s">
        <v>1069</v>
      </c>
      <c r="B57" s="820"/>
      <c r="C57" s="28"/>
      <c r="D57" s="80"/>
      <c r="E57" s="80"/>
      <c r="F57" s="80"/>
      <c r="G57" s="28"/>
      <c r="H57" s="28"/>
      <c r="I57" s="28"/>
      <c r="J57" s="28"/>
      <c r="K57" s="28"/>
      <c r="L57" s="28"/>
      <c r="M57" s="28"/>
      <c r="N57" s="28"/>
      <c r="O57" s="80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19" customFormat="1" ht="12.75">
      <c r="A58" s="123" t="s">
        <v>671</v>
      </c>
      <c r="B58" s="28"/>
      <c r="C58" s="28"/>
      <c r="D58" s="80"/>
      <c r="E58" s="80"/>
      <c r="F58" s="80"/>
      <c r="G58" s="28"/>
      <c r="H58" s="28"/>
      <c r="I58" s="28"/>
      <c r="J58" s="28"/>
      <c r="K58" s="28"/>
      <c r="L58" s="28"/>
      <c r="M58" s="28"/>
      <c r="N58" s="28"/>
      <c r="O58" s="8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19" customFormat="1" ht="6.75" customHeight="1">
      <c r="A59" s="123"/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9" customFormat="1" ht="25.5" customHeight="1">
      <c r="A60" s="7" t="s">
        <v>955</v>
      </c>
      <c r="B60" s="7" t="s">
        <v>956</v>
      </c>
      <c r="C60" s="5" t="s">
        <v>957</v>
      </c>
      <c r="D60" s="51" t="s">
        <v>16</v>
      </c>
      <c r="E60" s="58" t="s">
        <v>18</v>
      </c>
      <c r="F60" s="5" t="s">
        <v>927</v>
      </c>
      <c r="G60" s="50" t="s">
        <v>19</v>
      </c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9" customFormat="1" ht="12.75">
      <c r="A61" s="770" t="s">
        <v>959</v>
      </c>
      <c r="B61" s="43">
        <v>3114</v>
      </c>
      <c r="C61" s="33" t="s">
        <v>964</v>
      </c>
      <c r="D61" s="164">
        <v>15882</v>
      </c>
      <c r="E61" s="164">
        <v>16382</v>
      </c>
      <c r="F61" s="708">
        <v>9767</v>
      </c>
      <c r="G61" s="165">
        <f aca="true" t="shared" si="3" ref="G61:G72">F61/E61*100</f>
        <v>59.620314979855934</v>
      </c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9" customFormat="1" ht="12.75">
      <c r="A62" s="770"/>
      <c r="B62" s="43">
        <v>3121</v>
      </c>
      <c r="C62" s="33" t="s">
        <v>965</v>
      </c>
      <c r="D62" s="166">
        <v>56534</v>
      </c>
      <c r="E62" s="166">
        <v>56827</v>
      </c>
      <c r="F62" s="708">
        <v>33216</v>
      </c>
      <c r="G62" s="165">
        <f t="shared" si="3"/>
        <v>58.451088391081704</v>
      </c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9" customFormat="1" ht="12.75">
      <c r="A63" s="770"/>
      <c r="B63" s="43">
        <v>3122</v>
      </c>
      <c r="C63" s="33" t="s">
        <v>966</v>
      </c>
      <c r="D63" s="166">
        <v>101767</v>
      </c>
      <c r="E63" s="166">
        <v>103515</v>
      </c>
      <c r="F63" s="708">
        <v>60556</v>
      </c>
      <c r="G63" s="165">
        <f t="shared" si="3"/>
        <v>58.49973433801865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49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9" customFormat="1" ht="12.75">
      <c r="A64" s="770"/>
      <c r="B64" s="43">
        <v>3123</v>
      </c>
      <c r="C64" s="33" t="s">
        <v>1062</v>
      </c>
      <c r="D64" s="164">
        <v>126523</v>
      </c>
      <c r="E64" s="164">
        <v>125750</v>
      </c>
      <c r="F64" s="708">
        <v>74264</v>
      </c>
      <c r="G64" s="165">
        <f t="shared" si="3"/>
        <v>59.056858846918495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9" customFormat="1" ht="24" customHeight="1">
      <c r="A65" s="770"/>
      <c r="B65" s="141">
        <v>3124</v>
      </c>
      <c r="C65" s="361" t="s">
        <v>487</v>
      </c>
      <c r="D65" s="172">
        <v>3528</v>
      </c>
      <c r="E65" s="172">
        <v>3528</v>
      </c>
      <c r="F65" s="333">
        <v>2058</v>
      </c>
      <c r="G65" s="173">
        <f t="shared" si="3"/>
        <v>58.333333333333336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9" customFormat="1" ht="24" customHeight="1">
      <c r="A66" s="770"/>
      <c r="B66" s="141">
        <v>3125</v>
      </c>
      <c r="C66" s="361" t="s">
        <v>488</v>
      </c>
      <c r="D66" s="172">
        <v>1820</v>
      </c>
      <c r="E66" s="172">
        <v>1820</v>
      </c>
      <c r="F66" s="333">
        <v>1820</v>
      </c>
      <c r="G66" s="173">
        <f t="shared" si="3"/>
        <v>100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9" customFormat="1" ht="12.75">
      <c r="A67" s="770"/>
      <c r="B67" s="131">
        <v>3146</v>
      </c>
      <c r="C67" s="132" t="s">
        <v>39</v>
      </c>
      <c r="D67" s="166">
        <v>4287</v>
      </c>
      <c r="E67" s="166">
        <v>4287</v>
      </c>
      <c r="F67" s="709">
        <v>2501</v>
      </c>
      <c r="G67" s="167">
        <f t="shared" si="3"/>
        <v>58.33916491719151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9" customFormat="1" ht="12.75">
      <c r="A68" s="770"/>
      <c r="B68" s="43">
        <v>3147</v>
      </c>
      <c r="C68" s="33" t="s">
        <v>489</v>
      </c>
      <c r="D68" s="166">
        <v>2347</v>
      </c>
      <c r="E68" s="166">
        <v>3714</v>
      </c>
      <c r="F68" s="709">
        <v>1853</v>
      </c>
      <c r="G68" s="167">
        <f t="shared" si="3"/>
        <v>49.89229940764674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9" customFormat="1" ht="12.75">
      <c r="A69" s="770"/>
      <c r="B69" s="43">
        <v>3299</v>
      </c>
      <c r="C69" s="33" t="s">
        <v>490</v>
      </c>
      <c r="D69" s="166">
        <v>0</v>
      </c>
      <c r="E69" s="166">
        <v>422</v>
      </c>
      <c r="F69" s="709">
        <v>222</v>
      </c>
      <c r="G69" s="167">
        <f t="shared" si="3"/>
        <v>52.60663507109005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18" ht="12.75">
      <c r="A70" s="770"/>
      <c r="B70" s="43">
        <v>3421</v>
      </c>
      <c r="C70" s="33" t="s">
        <v>1065</v>
      </c>
      <c r="D70" s="225">
        <v>5373</v>
      </c>
      <c r="E70" s="225">
        <v>5473</v>
      </c>
      <c r="F70" s="708">
        <v>3134</v>
      </c>
      <c r="G70" s="165">
        <f t="shared" si="3"/>
        <v>57.26292709665631</v>
      </c>
      <c r="R70" s="15" t="s">
        <v>38</v>
      </c>
    </row>
    <row r="71" spans="1:256" s="119" customFormat="1" ht="12.75">
      <c r="A71" s="770"/>
      <c r="B71" s="43">
        <v>4322</v>
      </c>
      <c r="C71" s="33" t="s">
        <v>1066</v>
      </c>
      <c r="D71" s="225">
        <v>21939</v>
      </c>
      <c r="E71" s="225">
        <v>22053</v>
      </c>
      <c r="F71" s="708">
        <v>12798</v>
      </c>
      <c r="G71" s="165">
        <f t="shared" si="3"/>
        <v>58.032920691062436</v>
      </c>
      <c r="H71" s="28"/>
      <c r="I71" s="28"/>
      <c r="J71" s="28"/>
      <c r="K71" s="28"/>
      <c r="L71" s="28"/>
      <c r="M71" s="28"/>
      <c r="N71" s="28"/>
      <c r="O71" s="80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19" customFormat="1" ht="12.75">
      <c r="A72" s="775" t="s">
        <v>1067</v>
      </c>
      <c r="B72" s="776"/>
      <c r="C72" s="777"/>
      <c r="D72" s="245">
        <f>SUM(D61:D71)</f>
        <v>340000</v>
      </c>
      <c r="E72" s="245">
        <f>SUM(E61:E71)</f>
        <v>343771</v>
      </c>
      <c r="F72" s="326">
        <f>SUM(F61:F71)</f>
        <v>202189</v>
      </c>
      <c r="G72" s="118">
        <f t="shared" si="3"/>
        <v>58.81502511846549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9" customFormat="1" ht="12.75" customHeight="1">
      <c r="A73" s="38"/>
      <c r="B73" s="38"/>
      <c r="C73" s="38"/>
      <c r="D73" s="52"/>
      <c r="E73" s="39"/>
      <c r="F73" s="39"/>
      <c r="G73" s="30"/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19" customFormat="1" ht="12.75">
      <c r="A74" s="122" t="s">
        <v>672</v>
      </c>
      <c r="B74" s="16"/>
      <c r="C74" s="17"/>
      <c r="D74" s="53"/>
      <c r="E74" s="18"/>
      <c r="F74" s="80"/>
      <c r="G74" s="28"/>
      <c r="H74" s="28"/>
      <c r="I74" s="28"/>
      <c r="J74" s="28"/>
      <c r="K74" s="28"/>
      <c r="L74" s="28"/>
      <c r="M74" s="28"/>
      <c r="N74" s="28"/>
      <c r="O74" s="8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19" customFormat="1" ht="12.75">
      <c r="A75" s="122"/>
      <c r="B75" s="16"/>
      <c r="C75" s="17"/>
      <c r="D75" s="53"/>
      <c r="E75" s="18"/>
      <c r="F75" s="80"/>
      <c r="G75" s="28"/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9" customFormat="1" ht="27" customHeight="1">
      <c r="A76" s="7" t="s">
        <v>955</v>
      </c>
      <c r="B76" s="7" t="s">
        <v>956</v>
      </c>
      <c r="C76" s="5" t="s">
        <v>957</v>
      </c>
      <c r="D76" s="51" t="s">
        <v>16</v>
      </c>
      <c r="E76" s="58" t="s">
        <v>18</v>
      </c>
      <c r="F76" s="5" t="s">
        <v>927</v>
      </c>
      <c r="G76" s="50" t="s">
        <v>19</v>
      </c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9" customFormat="1" ht="12.75">
      <c r="A77" s="769" t="s">
        <v>959</v>
      </c>
      <c r="B77" s="133">
        <v>3111</v>
      </c>
      <c r="C77" s="134" t="s">
        <v>1115</v>
      </c>
      <c r="D77" s="168">
        <v>0</v>
      </c>
      <c r="E77" s="168">
        <v>361457</v>
      </c>
      <c r="F77" s="710">
        <v>271450</v>
      </c>
      <c r="G77" s="165">
        <f aca="true" t="shared" si="4" ref="G77:G92">F77/E77*100</f>
        <v>75.09883609945305</v>
      </c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9" customFormat="1" ht="12.75">
      <c r="A78" s="770"/>
      <c r="B78" s="43">
        <v>3112</v>
      </c>
      <c r="C78" s="33" t="s">
        <v>963</v>
      </c>
      <c r="D78" s="168">
        <v>0</v>
      </c>
      <c r="E78" s="168">
        <v>1562</v>
      </c>
      <c r="F78" s="312">
        <v>1172</v>
      </c>
      <c r="G78" s="165">
        <f t="shared" si="4"/>
        <v>75.03201024327785</v>
      </c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9" customFormat="1" ht="12.75">
      <c r="A79" s="770"/>
      <c r="B79" s="43">
        <v>3113</v>
      </c>
      <c r="C79" s="33" t="s">
        <v>15</v>
      </c>
      <c r="D79" s="168">
        <v>0</v>
      </c>
      <c r="E79" s="168">
        <v>1567418</v>
      </c>
      <c r="F79" s="312">
        <v>1179562</v>
      </c>
      <c r="G79" s="165">
        <f t="shared" si="4"/>
        <v>75.2551010642981</v>
      </c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9" customFormat="1" ht="12.75">
      <c r="A80" s="770"/>
      <c r="B80" s="43">
        <v>3114</v>
      </c>
      <c r="C80" s="33" t="s">
        <v>964</v>
      </c>
      <c r="D80" s="168">
        <v>0</v>
      </c>
      <c r="E80" s="168">
        <v>124557</v>
      </c>
      <c r="F80" s="312">
        <v>93653</v>
      </c>
      <c r="G80" s="165">
        <f t="shared" si="4"/>
        <v>75.18886935298698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9" customFormat="1" ht="12.75">
      <c r="A81" s="770"/>
      <c r="B81" s="43">
        <v>3117</v>
      </c>
      <c r="C81" s="33" t="s">
        <v>457</v>
      </c>
      <c r="D81" s="168">
        <v>0</v>
      </c>
      <c r="E81" s="168">
        <v>251993</v>
      </c>
      <c r="F81" s="312">
        <v>189637</v>
      </c>
      <c r="G81" s="165">
        <f t="shared" si="4"/>
        <v>75.25486819078307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9" customFormat="1" ht="12.75">
      <c r="A82" s="770"/>
      <c r="B82" s="43">
        <v>3121</v>
      </c>
      <c r="C82" s="33" t="s">
        <v>965</v>
      </c>
      <c r="D82" s="168">
        <v>0</v>
      </c>
      <c r="E82" s="168">
        <v>259396</v>
      </c>
      <c r="F82" s="312">
        <v>195153</v>
      </c>
      <c r="G82" s="165">
        <f t="shared" si="4"/>
        <v>75.23361963947015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9" customFormat="1" ht="12.75">
      <c r="A83" s="770"/>
      <c r="B83" s="43">
        <v>3122</v>
      </c>
      <c r="C83" s="33" t="s">
        <v>966</v>
      </c>
      <c r="D83" s="168">
        <v>0</v>
      </c>
      <c r="E83" s="168">
        <v>418440</v>
      </c>
      <c r="F83" s="312">
        <v>314247</v>
      </c>
      <c r="G83" s="165">
        <f t="shared" si="4"/>
        <v>75.09965586464008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9" customFormat="1" ht="12.75">
      <c r="A84" s="770"/>
      <c r="B84" s="43">
        <v>3123</v>
      </c>
      <c r="C84" s="33" t="s">
        <v>1062</v>
      </c>
      <c r="D84" s="168">
        <v>0</v>
      </c>
      <c r="E84" s="168">
        <v>461535</v>
      </c>
      <c r="F84" s="312">
        <v>346519</v>
      </c>
      <c r="G84" s="165">
        <f t="shared" si="4"/>
        <v>75.0796797642649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9" customFormat="1" ht="24" customHeight="1">
      <c r="A85" s="770"/>
      <c r="B85" s="141">
        <v>3124</v>
      </c>
      <c r="C85" s="361" t="s">
        <v>487</v>
      </c>
      <c r="D85" s="512">
        <v>0</v>
      </c>
      <c r="E85" s="284">
        <v>15508</v>
      </c>
      <c r="F85" s="333">
        <v>11631</v>
      </c>
      <c r="G85" s="173">
        <f t="shared" si="4"/>
        <v>75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9" customFormat="1" ht="12.75">
      <c r="A86" s="770"/>
      <c r="B86" s="43">
        <v>3141</v>
      </c>
      <c r="C86" s="33" t="s">
        <v>32</v>
      </c>
      <c r="D86" s="168">
        <v>0</v>
      </c>
      <c r="E86" s="168">
        <v>12579</v>
      </c>
      <c r="F86" s="312">
        <v>9435</v>
      </c>
      <c r="G86" s="165">
        <f t="shared" si="4"/>
        <v>75.0059623181493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9" customFormat="1" ht="25.5">
      <c r="A87" s="770"/>
      <c r="B87" s="141">
        <v>3146</v>
      </c>
      <c r="C87" s="132" t="s">
        <v>40</v>
      </c>
      <c r="D87" s="512">
        <v>0</v>
      </c>
      <c r="E87" s="284">
        <v>18010</v>
      </c>
      <c r="F87" s="306">
        <v>13554</v>
      </c>
      <c r="G87" s="173">
        <f t="shared" si="4"/>
        <v>75.25818989450306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9" customFormat="1" ht="12.75">
      <c r="A88" s="770"/>
      <c r="B88" s="141">
        <v>3147</v>
      </c>
      <c r="C88" s="33" t="s">
        <v>489</v>
      </c>
      <c r="D88" s="168">
        <v>0</v>
      </c>
      <c r="E88" s="168">
        <v>9887</v>
      </c>
      <c r="F88" s="306">
        <v>7416</v>
      </c>
      <c r="G88" s="165">
        <f t="shared" si="4"/>
        <v>75.0075857186204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7" ht="12.75">
      <c r="A89" s="770"/>
      <c r="B89" s="43">
        <v>3231</v>
      </c>
      <c r="C89" s="33" t="s">
        <v>1064</v>
      </c>
      <c r="D89" s="168">
        <v>0</v>
      </c>
      <c r="E89" s="168">
        <v>148827</v>
      </c>
      <c r="F89" s="312">
        <v>111630</v>
      </c>
      <c r="G89" s="165">
        <f t="shared" si="4"/>
        <v>75.00655123062347</v>
      </c>
    </row>
    <row r="90" spans="1:7" ht="12.75">
      <c r="A90" s="770"/>
      <c r="B90" s="43">
        <v>3299</v>
      </c>
      <c r="C90" s="33" t="s">
        <v>490</v>
      </c>
      <c r="D90" s="168">
        <v>3731380</v>
      </c>
      <c r="E90" s="168">
        <v>34380</v>
      </c>
      <c r="F90" s="312">
        <v>0</v>
      </c>
      <c r="G90" s="165">
        <f t="shared" si="4"/>
        <v>0</v>
      </c>
    </row>
    <row r="91" spans="1:7" ht="12.75">
      <c r="A91" s="770"/>
      <c r="B91" s="43">
        <v>3421</v>
      </c>
      <c r="C91" s="33" t="s">
        <v>1065</v>
      </c>
      <c r="D91" s="168">
        <v>0</v>
      </c>
      <c r="E91" s="168">
        <v>35139</v>
      </c>
      <c r="F91" s="312">
        <v>26357</v>
      </c>
      <c r="G91" s="165">
        <f t="shared" si="4"/>
        <v>75.00782606221009</v>
      </c>
    </row>
    <row r="92" spans="1:20" ht="12.75">
      <c r="A92" s="770"/>
      <c r="B92" s="43">
        <v>4322</v>
      </c>
      <c r="C92" s="33" t="s">
        <v>1066</v>
      </c>
      <c r="D92" s="168">
        <v>0</v>
      </c>
      <c r="E92" s="168">
        <v>51390</v>
      </c>
      <c r="F92" s="312">
        <v>38697</v>
      </c>
      <c r="G92" s="165">
        <f t="shared" si="4"/>
        <v>75.30064214827787</v>
      </c>
      <c r="T92" s="149"/>
    </row>
    <row r="93" spans="1:7" ht="12.75">
      <c r="A93" s="773" t="s">
        <v>1119</v>
      </c>
      <c r="B93" s="774"/>
      <c r="C93" s="762"/>
      <c r="D93" s="246">
        <f>SUM(D77:D92)</f>
        <v>3731380</v>
      </c>
      <c r="E93" s="139">
        <f>SUM(E77:E92)</f>
        <v>3772078</v>
      </c>
      <c r="F93" s="439">
        <f>SUM(F77:F92)</f>
        <v>2810113</v>
      </c>
      <c r="G93" s="118">
        <f>F93/E93*100</f>
        <v>74.49774368398533</v>
      </c>
    </row>
    <row r="94" spans="1:256" s="119" customFormat="1" ht="9" customHeight="1">
      <c r="A94" s="772"/>
      <c r="B94" s="772"/>
      <c r="C94" s="772"/>
      <c r="D94" s="772"/>
      <c r="E94" s="772"/>
      <c r="F94" s="772"/>
      <c r="G94" s="772"/>
      <c r="H94" s="28"/>
      <c r="I94" s="28"/>
      <c r="J94" s="28"/>
      <c r="K94" s="28"/>
      <c r="L94" s="28"/>
      <c r="M94" s="28"/>
      <c r="N94" s="28"/>
      <c r="O94" s="80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19" customFormat="1" ht="12.75">
      <c r="A95" s="788" t="s">
        <v>697</v>
      </c>
      <c r="B95" s="788"/>
      <c r="C95" s="788"/>
      <c r="D95" s="788"/>
      <c r="E95" s="788"/>
      <c r="F95" s="788"/>
      <c r="G95" s="788"/>
      <c r="H95" s="28"/>
      <c r="I95" s="28"/>
      <c r="J95" s="28"/>
      <c r="K95" s="28"/>
      <c r="L95" s="28"/>
      <c r="M95" s="28"/>
      <c r="N95" s="28"/>
      <c r="O95" s="80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19" customFormat="1" ht="8.25" customHeight="1">
      <c r="A96" s="522"/>
      <c r="B96" s="522"/>
      <c r="C96" s="522"/>
      <c r="D96" s="522"/>
      <c r="E96" s="522"/>
      <c r="F96" s="522"/>
      <c r="G96" s="522"/>
      <c r="H96" s="28"/>
      <c r="I96" s="28"/>
      <c r="J96" s="28"/>
      <c r="K96" s="28"/>
      <c r="L96" s="28"/>
      <c r="M96" s="28"/>
      <c r="N96" s="28"/>
      <c r="O96" s="8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19" customFormat="1" ht="26.25" customHeight="1">
      <c r="A97" s="7" t="s">
        <v>955</v>
      </c>
      <c r="B97" s="7" t="s">
        <v>956</v>
      </c>
      <c r="C97" s="5" t="s">
        <v>957</v>
      </c>
      <c r="D97" s="51" t="s">
        <v>16</v>
      </c>
      <c r="E97" s="58" t="s">
        <v>18</v>
      </c>
      <c r="F97" s="5" t="s">
        <v>927</v>
      </c>
      <c r="G97" s="50" t="s">
        <v>19</v>
      </c>
      <c r="H97" s="28"/>
      <c r="I97" s="28"/>
      <c r="J97" s="28"/>
      <c r="K97" s="28"/>
      <c r="L97" s="28"/>
      <c r="M97" s="28"/>
      <c r="N97" s="28"/>
      <c r="O97" s="80"/>
      <c r="P97" s="15"/>
      <c r="Q97" s="15"/>
      <c r="R97" s="15"/>
      <c r="S97" s="15"/>
      <c r="T97" s="15"/>
      <c r="U97" s="15"/>
      <c r="V97" s="15"/>
      <c r="W97" s="149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19" customFormat="1" ht="12.75">
      <c r="A98" s="769" t="s">
        <v>959</v>
      </c>
      <c r="B98" s="135">
        <v>3111</v>
      </c>
      <c r="C98" s="33" t="s">
        <v>1115</v>
      </c>
      <c r="D98" s="27">
        <v>0</v>
      </c>
      <c r="E98" s="483">
        <v>583</v>
      </c>
      <c r="F98" s="312">
        <v>550</v>
      </c>
      <c r="G98" s="165">
        <f aca="true" t="shared" si="5" ref="G98:G109">F98/E98*100</f>
        <v>94.33962264150944</v>
      </c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9" customFormat="1" ht="12.75">
      <c r="A99" s="770"/>
      <c r="B99" s="65">
        <v>3121</v>
      </c>
      <c r="C99" s="33" t="s">
        <v>965</v>
      </c>
      <c r="D99" s="27">
        <v>0</v>
      </c>
      <c r="E99" s="483">
        <v>5127</v>
      </c>
      <c r="F99" s="312">
        <v>5077</v>
      </c>
      <c r="G99" s="165">
        <f t="shared" si="5"/>
        <v>99.02477082114297</v>
      </c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9" customFormat="1" ht="12.75">
      <c r="A100" s="770"/>
      <c r="B100" s="136">
        <v>3122</v>
      </c>
      <c r="C100" s="137" t="s">
        <v>966</v>
      </c>
      <c r="D100" s="27">
        <v>0</v>
      </c>
      <c r="E100" s="483">
        <v>50417</v>
      </c>
      <c r="F100" s="711">
        <v>50214</v>
      </c>
      <c r="G100" s="165">
        <f t="shared" si="5"/>
        <v>99.59735803399647</v>
      </c>
      <c r="H100" s="28"/>
      <c r="I100" s="28"/>
      <c r="J100" s="28"/>
      <c r="K100" s="28"/>
      <c r="L100" s="28"/>
      <c r="M100" s="28"/>
      <c r="N100" s="28"/>
      <c r="O100" s="80"/>
      <c r="P100" s="15"/>
      <c r="Q100" s="264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9" customFormat="1" ht="12.75">
      <c r="A101" s="770"/>
      <c r="B101" s="43">
        <v>3123</v>
      </c>
      <c r="C101" s="33" t="s">
        <v>1062</v>
      </c>
      <c r="D101" s="27">
        <v>0</v>
      </c>
      <c r="E101" s="483">
        <v>26823</v>
      </c>
      <c r="F101" s="711">
        <v>26677</v>
      </c>
      <c r="G101" s="165">
        <f t="shared" si="5"/>
        <v>99.4556910114454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9" customFormat="1" ht="25.5">
      <c r="A102" s="770"/>
      <c r="B102" s="141">
        <v>3125</v>
      </c>
      <c r="C102" s="132" t="s">
        <v>488</v>
      </c>
      <c r="D102" s="511">
        <v>0</v>
      </c>
      <c r="E102" s="511">
        <v>972</v>
      </c>
      <c r="F102" s="306">
        <v>922</v>
      </c>
      <c r="G102" s="173">
        <f t="shared" si="5"/>
        <v>94.8559670781893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9" customFormat="1" ht="25.5">
      <c r="A103" s="770"/>
      <c r="B103" s="148">
        <v>3141</v>
      </c>
      <c r="C103" s="138" t="s">
        <v>1116</v>
      </c>
      <c r="D103" s="511">
        <v>0</v>
      </c>
      <c r="E103" s="511">
        <v>306</v>
      </c>
      <c r="F103" s="298">
        <v>255</v>
      </c>
      <c r="G103" s="173">
        <f t="shared" si="5"/>
        <v>83.33333333333334</v>
      </c>
      <c r="H103" s="305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19" ht="12.75">
      <c r="A104" s="770"/>
      <c r="B104" s="65">
        <v>3142</v>
      </c>
      <c r="C104" s="33" t="s">
        <v>491</v>
      </c>
      <c r="D104" s="27">
        <v>0</v>
      </c>
      <c r="E104" s="483">
        <v>3033</v>
      </c>
      <c r="F104" s="312">
        <v>2787</v>
      </c>
      <c r="G104" s="165">
        <f t="shared" si="5"/>
        <v>91.88921859545005</v>
      </c>
      <c r="H104" s="28"/>
      <c r="I104" s="28"/>
      <c r="J104" s="28"/>
      <c r="K104" s="28"/>
      <c r="L104" s="28"/>
      <c r="M104" s="28"/>
      <c r="N104" s="28"/>
      <c r="O104" s="80"/>
      <c r="P104" s="283" t="s">
        <v>408</v>
      </c>
      <c r="Q104" s="283"/>
      <c r="R104" s="283"/>
      <c r="S104" s="283"/>
    </row>
    <row r="105" spans="1:19" ht="12.75">
      <c r="A105" s="770"/>
      <c r="B105" s="65">
        <v>3147</v>
      </c>
      <c r="C105" s="33" t="s">
        <v>489</v>
      </c>
      <c r="D105" s="27">
        <v>0</v>
      </c>
      <c r="E105" s="483">
        <v>2572</v>
      </c>
      <c r="F105" s="312">
        <v>2278</v>
      </c>
      <c r="G105" s="165">
        <f t="shared" si="5"/>
        <v>88.56920684292379</v>
      </c>
      <c r="H105" s="28"/>
      <c r="I105" s="28"/>
      <c r="J105" s="28"/>
      <c r="K105" s="28"/>
      <c r="L105" s="28"/>
      <c r="M105" s="28"/>
      <c r="N105" s="28"/>
      <c r="O105" s="80"/>
      <c r="P105" s="283"/>
      <c r="Q105" s="283"/>
      <c r="R105" s="283"/>
      <c r="S105" s="283"/>
    </row>
    <row r="106" spans="1:7" ht="12.75">
      <c r="A106" s="770"/>
      <c r="B106" s="65">
        <v>3150</v>
      </c>
      <c r="C106" s="33" t="s">
        <v>1063</v>
      </c>
      <c r="D106" s="27">
        <v>0</v>
      </c>
      <c r="E106" s="483">
        <v>7367</v>
      </c>
      <c r="F106" s="312">
        <v>7186</v>
      </c>
      <c r="G106" s="165">
        <f t="shared" si="5"/>
        <v>97.54309759739378</v>
      </c>
    </row>
    <row r="107" spans="1:7" ht="12.75">
      <c r="A107" s="770"/>
      <c r="B107" s="65">
        <v>3231</v>
      </c>
      <c r="C107" s="33" t="s">
        <v>1064</v>
      </c>
      <c r="D107" s="27">
        <v>0</v>
      </c>
      <c r="E107" s="483">
        <v>4679</v>
      </c>
      <c r="F107" s="312">
        <v>4578</v>
      </c>
      <c r="G107" s="165">
        <f t="shared" si="5"/>
        <v>97.84141910664673</v>
      </c>
    </row>
    <row r="108" spans="1:7" ht="12.75">
      <c r="A108" s="770"/>
      <c r="B108" s="65">
        <v>3421</v>
      </c>
      <c r="C108" s="33" t="s">
        <v>1065</v>
      </c>
      <c r="D108" s="27">
        <v>0</v>
      </c>
      <c r="E108" s="483">
        <v>4604</v>
      </c>
      <c r="F108" s="312">
        <v>4570</v>
      </c>
      <c r="G108" s="165">
        <f t="shared" si="5"/>
        <v>99.26151172893137</v>
      </c>
    </row>
    <row r="109" spans="1:22" ht="12.75">
      <c r="A109" s="771"/>
      <c r="B109" s="65">
        <v>4322</v>
      </c>
      <c r="C109" s="33" t="s">
        <v>1066</v>
      </c>
      <c r="D109" s="27">
        <v>0</v>
      </c>
      <c r="E109" s="483">
        <v>6247</v>
      </c>
      <c r="F109" s="312">
        <v>6213</v>
      </c>
      <c r="G109" s="165">
        <f t="shared" si="5"/>
        <v>99.45573875460221</v>
      </c>
      <c r="V109" s="149"/>
    </row>
    <row r="110" spans="1:7" ht="12.75">
      <c r="A110" s="773" t="s">
        <v>1120</v>
      </c>
      <c r="B110" s="774"/>
      <c r="C110" s="762"/>
      <c r="D110" s="139">
        <f>SUM(D98:D109)</f>
        <v>0</v>
      </c>
      <c r="E110" s="299">
        <f>SUM(E98:E109)</f>
        <v>112730</v>
      </c>
      <c r="F110" s="299">
        <f>SUM(F98:F109)</f>
        <v>111307</v>
      </c>
      <c r="G110" s="118">
        <f>F110/E110*100</f>
        <v>98.73769183003637</v>
      </c>
    </row>
    <row r="111" spans="1:256" s="119" customFormat="1" ht="9" customHeight="1">
      <c r="A111" s="28"/>
      <c r="B111"/>
      <c r="C111"/>
      <c r="D111" s="15"/>
      <c r="E111" s="15"/>
      <c r="F111" s="15"/>
      <c r="G111"/>
      <c r="H111" s="28" t="s">
        <v>261</v>
      </c>
      <c r="I111" s="28"/>
      <c r="J111" s="28"/>
      <c r="K111" s="28"/>
      <c r="L111" s="28"/>
      <c r="M111" s="28"/>
      <c r="N111" s="28"/>
      <c r="O111" s="80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19" customFormat="1" ht="12.75">
      <c r="A112" s="122" t="s">
        <v>698</v>
      </c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8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19" customFormat="1" ht="9" customHeight="1">
      <c r="A113" s="122"/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8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19" customFormat="1" ht="24.75" customHeight="1">
      <c r="A114" s="7" t="s">
        <v>955</v>
      </c>
      <c r="B114" s="7" t="s">
        <v>551</v>
      </c>
      <c r="C114" s="5" t="s">
        <v>957</v>
      </c>
      <c r="D114" s="51" t="s">
        <v>16</v>
      </c>
      <c r="E114" s="58" t="s">
        <v>18</v>
      </c>
      <c r="F114" s="5" t="s">
        <v>927</v>
      </c>
      <c r="G114" s="50" t="s">
        <v>19</v>
      </c>
      <c r="H114" s="28" t="s">
        <v>261</v>
      </c>
      <c r="I114" s="28"/>
      <c r="J114" s="28"/>
      <c r="K114" s="28"/>
      <c r="L114" s="28"/>
      <c r="M114" s="28"/>
      <c r="N114" s="28"/>
      <c r="O114" s="8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19" customFormat="1" ht="12.75">
      <c r="A115" s="355">
        <v>30</v>
      </c>
      <c r="B115" s="43">
        <v>13101</v>
      </c>
      <c r="C115" s="33" t="s">
        <v>550</v>
      </c>
      <c r="D115" s="27">
        <v>0</v>
      </c>
      <c r="E115" s="27">
        <v>0</v>
      </c>
      <c r="F115" s="312">
        <v>114</v>
      </c>
      <c r="G115" s="174">
        <v>0</v>
      </c>
      <c r="H115" s="28"/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9" customFormat="1" ht="12.75">
      <c r="A116" s="478"/>
      <c r="B116" s="65">
        <v>33001</v>
      </c>
      <c r="C116" s="480" t="s">
        <v>892</v>
      </c>
      <c r="D116" s="27">
        <v>0</v>
      </c>
      <c r="E116" s="27">
        <v>1342</v>
      </c>
      <c r="F116" s="312">
        <v>1342</v>
      </c>
      <c r="G116" s="165">
        <f aca="true" t="shared" si="6" ref="G116:G128">F116/E116*100</f>
        <v>100</v>
      </c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9" customFormat="1" ht="25.5">
      <c r="A117" s="478"/>
      <c r="B117" s="148">
        <v>33122</v>
      </c>
      <c r="C117" s="492" t="s">
        <v>1051</v>
      </c>
      <c r="D117" s="511">
        <v>0</v>
      </c>
      <c r="E117" s="511">
        <v>392</v>
      </c>
      <c r="F117" s="712">
        <v>392</v>
      </c>
      <c r="G117" s="173">
        <f t="shared" si="6"/>
        <v>100</v>
      </c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9" customFormat="1" ht="12.75">
      <c r="A118" s="478"/>
      <c r="B118" s="499">
        <v>33160</v>
      </c>
      <c r="C118" s="492" t="s">
        <v>741</v>
      </c>
      <c r="D118" s="27">
        <v>0</v>
      </c>
      <c r="E118" s="27">
        <v>41</v>
      </c>
      <c r="F118" s="312">
        <v>39</v>
      </c>
      <c r="G118" s="173">
        <f t="shared" si="6"/>
        <v>95.1219512195122</v>
      </c>
      <c r="H118" s="28"/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9" customFormat="1" ht="12.75">
      <c r="A119" s="478"/>
      <c r="B119" s="479">
        <v>33163</v>
      </c>
      <c r="C119" s="480" t="s">
        <v>1052</v>
      </c>
      <c r="D119" s="27">
        <v>0</v>
      </c>
      <c r="E119" s="27">
        <v>392</v>
      </c>
      <c r="F119" s="312">
        <v>392</v>
      </c>
      <c r="G119" s="173">
        <f t="shared" si="6"/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9" customFormat="1" ht="12.75">
      <c r="A120" s="478"/>
      <c r="B120" s="479">
        <v>33166</v>
      </c>
      <c r="C120" s="480" t="s">
        <v>492</v>
      </c>
      <c r="D120" s="27">
        <v>0</v>
      </c>
      <c r="E120" s="27">
        <v>1371</v>
      </c>
      <c r="F120" s="312">
        <v>1371</v>
      </c>
      <c r="G120" s="165">
        <f t="shared" si="6"/>
        <v>100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9" customFormat="1" ht="12.75">
      <c r="A121" s="478"/>
      <c r="B121" s="479">
        <v>33210</v>
      </c>
      <c r="C121" s="480" t="s">
        <v>742</v>
      </c>
      <c r="D121" s="27">
        <v>0</v>
      </c>
      <c r="E121" s="27">
        <v>85</v>
      </c>
      <c r="F121" s="312">
        <v>85</v>
      </c>
      <c r="G121" s="165">
        <f t="shared" si="6"/>
        <v>100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9" customFormat="1" ht="12.75">
      <c r="A122" s="421"/>
      <c r="B122" s="143">
        <v>33354</v>
      </c>
      <c r="C122" s="144" t="s">
        <v>552</v>
      </c>
      <c r="D122" s="219">
        <v>0</v>
      </c>
      <c r="E122" s="481">
        <v>1213</v>
      </c>
      <c r="F122" s="713">
        <v>615</v>
      </c>
      <c r="G122" s="165">
        <f t="shared" si="6"/>
        <v>50.70074196207749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9" customFormat="1" ht="12.75">
      <c r="A123" s="421"/>
      <c r="B123" s="634">
        <v>33429</v>
      </c>
      <c r="C123" s="144" t="s">
        <v>563</v>
      </c>
      <c r="D123" s="635">
        <v>0</v>
      </c>
      <c r="E123" s="636">
        <v>1500</v>
      </c>
      <c r="F123" s="714">
        <v>1500</v>
      </c>
      <c r="G123" s="165">
        <f t="shared" si="6"/>
        <v>100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9" customFormat="1" ht="12.75">
      <c r="A124" s="421"/>
      <c r="B124" s="634">
        <v>33430</v>
      </c>
      <c r="C124" s="144" t="s">
        <v>564</v>
      </c>
      <c r="D124" s="635">
        <v>0</v>
      </c>
      <c r="E124" s="636">
        <v>320</v>
      </c>
      <c r="F124" s="714">
        <v>318</v>
      </c>
      <c r="G124" s="165">
        <f t="shared" si="6"/>
        <v>99.375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9" customFormat="1" ht="12.75">
      <c r="A125" s="421"/>
      <c r="B125" s="634">
        <v>33435</v>
      </c>
      <c r="C125" s="144" t="s">
        <v>0</v>
      </c>
      <c r="D125" s="635">
        <v>0</v>
      </c>
      <c r="E125" s="636">
        <v>33</v>
      </c>
      <c r="F125" s="714">
        <v>33</v>
      </c>
      <c r="G125" s="165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9" customFormat="1" ht="25.5">
      <c r="A126" s="421"/>
      <c r="B126" s="148">
        <v>33439</v>
      </c>
      <c r="C126" s="138" t="s">
        <v>455</v>
      </c>
      <c r="D126" s="511">
        <v>0</v>
      </c>
      <c r="E126" s="511">
        <v>529</v>
      </c>
      <c r="F126" s="712">
        <v>529</v>
      </c>
      <c r="G126" s="173">
        <f t="shared" si="6"/>
        <v>100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9" customFormat="1" ht="25.5">
      <c r="A127" s="421"/>
      <c r="B127" s="148">
        <v>33457</v>
      </c>
      <c r="C127" s="138" t="s">
        <v>47</v>
      </c>
      <c r="D127" s="511">
        <v>0</v>
      </c>
      <c r="E127" s="511">
        <v>1195</v>
      </c>
      <c r="F127" s="712">
        <v>1195</v>
      </c>
      <c r="G127" s="173">
        <f t="shared" si="6"/>
        <v>100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9" customFormat="1" ht="12.75">
      <c r="A128" s="421"/>
      <c r="B128" s="148">
        <v>33491</v>
      </c>
      <c r="C128" s="138" t="s">
        <v>1053</v>
      </c>
      <c r="D128" s="27">
        <v>0</v>
      </c>
      <c r="E128" s="27">
        <v>60</v>
      </c>
      <c r="F128" s="312">
        <v>60</v>
      </c>
      <c r="G128" s="165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33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9" customFormat="1" ht="12.75">
      <c r="A129" s="421"/>
      <c r="B129" s="148">
        <v>33714</v>
      </c>
      <c r="C129" s="480" t="s">
        <v>968</v>
      </c>
      <c r="D129" s="27">
        <v>0</v>
      </c>
      <c r="E129" s="27">
        <v>0</v>
      </c>
      <c r="F129" s="312">
        <v>0</v>
      </c>
      <c r="G129" s="174" t="s">
        <v>370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9" customFormat="1" ht="12.75">
      <c r="A130" s="775" t="s">
        <v>854</v>
      </c>
      <c r="B130" s="776"/>
      <c r="C130" s="777"/>
      <c r="D130" s="327">
        <f>SUM(D115:D126)</f>
        <v>0</v>
      </c>
      <c r="E130" s="327">
        <f>SUM(E115:E129)</f>
        <v>8473</v>
      </c>
      <c r="F130" s="327">
        <f>SUM(F115:F129)</f>
        <v>7985</v>
      </c>
      <c r="G130" s="118">
        <f>F130/E130*100</f>
        <v>94.24052873834533</v>
      </c>
      <c r="H130" s="123" t="s">
        <v>260</v>
      </c>
      <c r="I130" s="28"/>
      <c r="J130" s="28"/>
      <c r="K130" s="28"/>
      <c r="L130" s="28"/>
      <c r="M130" s="28"/>
      <c r="N130" s="28"/>
      <c r="O130" s="80" t="s">
        <v>276</v>
      </c>
      <c r="P130" s="80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9" customFormat="1" ht="8.25" customHeight="1">
      <c r="A131" s="396"/>
      <c r="B131" s="397"/>
      <c r="C131" s="397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9" customFormat="1" ht="12.75">
      <c r="A132" s="396" t="s">
        <v>556</v>
      </c>
      <c r="B132" s="397"/>
      <c r="C132" s="397"/>
      <c r="D132" s="15"/>
      <c r="E132" s="15"/>
      <c r="F132" s="15"/>
      <c r="G132"/>
      <c r="H132" s="28"/>
      <c r="I132" s="28"/>
      <c r="J132" s="28"/>
      <c r="K132" s="28"/>
      <c r="L132" s="28"/>
      <c r="M132" s="28"/>
      <c r="N132" s="28"/>
      <c r="O132" s="80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9" customFormat="1" ht="9.75" customHeight="1">
      <c r="A133" s="396"/>
      <c r="B133" s="397"/>
      <c r="C133" s="397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9" customFormat="1" ht="26.25" customHeight="1">
      <c r="A134" s="7" t="s">
        <v>955</v>
      </c>
      <c r="B134" s="7" t="s">
        <v>956</v>
      </c>
      <c r="C134" s="5" t="s">
        <v>957</v>
      </c>
      <c r="D134" s="51" t="s">
        <v>16</v>
      </c>
      <c r="E134" s="58" t="s">
        <v>18</v>
      </c>
      <c r="F134" s="5" t="s">
        <v>927</v>
      </c>
      <c r="G134" s="50" t="s">
        <v>19</v>
      </c>
      <c r="H134" s="28" t="s">
        <v>261</v>
      </c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0" customFormat="1" ht="12.75">
      <c r="A135" s="391">
        <v>30</v>
      </c>
      <c r="B135" s="145" t="s">
        <v>908</v>
      </c>
      <c r="C135" s="475" t="s">
        <v>427</v>
      </c>
      <c r="D135" s="172">
        <v>60</v>
      </c>
      <c r="E135" s="171">
        <v>60</v>
      </c>
      <c r="F135" s="298">
        <v>42</v>
      </c>
      <c r="G135" s="174">
        <f>F135/E135*100</f>
        <v>70</v>
      </c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</row>
    <row r="136" spans="1:256" s="120" customFormat="1" ht="25.5">
      <c r="A136" s="348"/>
      <c r="B136" s="145" t="s">
        <v>908</v>
      </c>
      <c r="C136" s="475" t="s">
        <v>426</v>
      </c>
      <c r="D136" s="172">
        <v>300</v>
      </c>
      <c r="E136" s="171">
        <v>955</v>
      </c>
      <c r="F136" s="298">
        <v>354</v>
      </c>
      <c r="G136" s="174">
        <f>F136/E136*100</f>
        <v>37.06806282722513</v>
      </c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  <c r="IR136" s="149"/>
      <c r="IS136" s="149"/>
      <c r="IT136" s="149"/>
      <c r="IU136" s="149"/>
      <c r="IV136" s="149"/>
    </row>
    <row r="137" spans="1:256" s="120" customFormat="1" ht="12.75">
      <c r="A137" s="348"/>
      <c r="B137" s="145" t="s">
        <v>908</v>
      </c>
      <c r="C137" s="475" t="s">
        <v>425</v>
      </c>
      <c r="D137" s="172">
        <v>200</v>
      </c>
      <c r="E137" s="171">
        <v>200</v>
      </c>
      <c r="F137" s="298">
        <v>44</v>
      </c>
      <c r="G137" s="174">
        <f>F137/E137*100</f>
        <v>22</v>
      </c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  <c r="IO137" s="149"/>
      <c r="IP137" s="149"/>
      <c r="IQ137" s="149"/>
      <c r="IR137" s="149"/>
      <c r="IS137" s="149"/>
      <c r="IT137" s="149"/>
      <c r="IU137" s="149"/>
      <c r="IV137" s="149"/>
    </row>
    <row r="138" spans="1:256" s="119" customFormat="1" ht="13.5" customHeight="1">
      <c r="A138" s="391"/>
      <c r="B138" s="145" t="s">
        <v>908</v>
      </c>
      <c r="C138" s="475" t="s">
        <v>695</v>
      </c>
      <c r="D138" s="172">
        <v>30</v>
      </c>
      <c r="E138" s="171">
        <v>30</v>
      </c>
      <c r="F138" s="298">
        <v>12</v>
      </c>
      <c r="G138" s="174">
        <f>F138/E138*100</f>
        <v>40</v>
      </c>
      <c r="H138" s="28"/>
      <c r="I138" s="28"/>
      <c r="J138" s="28"/>
      <c r="K138" s="28"/>
      <c r="L138" s="28"/>
      <c r="M138" s="28"/>
      <c r="N138" s="28"/>
      <c r="O138" s="80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19" customFormat="1" ht="12.75">
      <c r="A139" s="348"/>
      <c r="B139" s="363" t="s">
        <v>909</v>
      </c>
      <c r="C139" s="146" t="s">
        <v>673</v>
      </c>
      <c r="D139" s="172">
        <v>1500</v>
      </c>
      <c r="E139" s="172">
        <v>1500</v>
      </c>
      <c r="F139" s="333">
        <v>1078</v>
      </c>
      <c r="G139" s="174">
        <f aca="true" t="shared" si="7" ref="G139:G148">F139/E139*100</f>
        <v>71.86666666666667</v>
      </c>
      <c r="H139" s="28"/>
      <c r="I139" s="28"/>
      <c r="J139" s="28"/>
      <c r="K139" s="28"/>
      <c r="L139" s="28"/>
      <c r="M139" s="28"/>
      <c r="N139" s="28"/>
      <c r="O139" s="80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19" customFormat="1" ht="12.75">
      <c r="A140" s="348"/>
      <c r="B140" s="362" t="s">
        <v>908</v>
      </c>
      <c r="C140" s="33" t="s">
        <v>696</v>
      </c>
      <c r="D140" s="170">
        <v>485</v>
      </c>
      <c r="E140" s="27">
        <v>485</v>
      </c>
      <c r="F140" s="312">
        <v>353</v>
      </c>
      <c r="G140" s="174">
        <f t="shared" si="7"/>
        <v>72.78350515463917</v>
      </c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9" customFormat="1" ht="12.75">
      <c r="A141" s="348"/>
      <c r="B141" s="364">
        <v>3299</v>
      </c>
      <c r="C141" s="146" t="s">
        <v>553</v>
      </c>
      <c r="D141" s="172">
        <v>1100</v>
      </c>
      <c r="E141" s="172">
        <v>1100</v>
      </c>
      <c r="F141" s="298">
        <v>144</v>
      </c>
      <c r="G141" s="174">
        <f t="shared" si="7"/>
        <v>13.090909090909092</v>
      </c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9" customFormat="1" ht="12.75">
      <c r="A142" s="348"/>
      <c r="B142" s="362" t="s">
        <v>909</v>
      </c>
      <c r="C142" s="33" t="s">
        <v>554</v>
      </c>
      <c r="D142" s="170">
        <v>230</v>
      </c>
      <c r="E142" s="312">
        <v>230</v>
      </c>
      <c r="F142" s="312">
        <v>230</v>
      </c>
      <c r="G142" s="174">
        <f t="shared" si="7"/>
        <v>100</v>
      </c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9" customFormat="1" ht="12.75">
      <c r="A143" s="348"/>
      <c r="B143" s="363" t="s">
        <v>907</v>
      </c>
      <c r="C143" s="146" t="s">
        <v>555</v>
      </c>
      <c r="D143" s="172">
        <v>13115</v>
      </c>
      <c r="E143" s="333">
        <v>13015</v>
      </c>
      <c r="F143" s="333">
        <v>10780</v>
      </c>
      <c r="G143" s="174">
        <f>F143/E143*100</f>
        <v>82.82750672301191</v>
      </c>
      <c r="H143" s="28"/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48"/>
      <c r="B144" s="363" t="s">
        <v>485</v>
      </c>
      <c r="C144" s="146" t="s">
        <v>656</v>
      </c>
      <c r="D144" s="172">
        <v>0</v>
      </c>
      <c r="E144" s="333">
        <v>184</v>
      </c>
      <c r="F144" s="333">
        <v>184</v>
      </c>
      <c r="G144" s="174">
        <f>F144/E144*100</f>
        <v>100</v>
      </c>
      <c r="H144" s="28"/>
      <c r="I144" s="28"/>
      <c r="J144" s="28"/>
      <c r="K144" s="28"/>
      <c r="L144" s="28"/>
      <c r="M144" s="28"/>
      <c r="N144" s="28"/>
      <c r="O144" s="80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19" customFormat="1" ht="24" customHeight="1">
      <c r="A145" s="348"/>
      <c r="B145" s="145" t="s">
        <v>908</v>
      </c>
      <c r="C145" s="374" t="s">
        <v>655</v>
      </c>
      <c r="D145" s="172">
        <v>0</v>
      </c>
      <c r="E145" s="171">
        <v>20</v>
      </c>
      <c r="F145" s="298">
        <v>20</v>
      </c>
      <c r="G145" s="174">
        <f>F145/E145*100</f>
        <v>100</v>
      </c>
      <c r="H145" s="28"/>
      <c r="I145" s="28"/>
      <c r="J145" s="28"/>
      <c r="K145" s="28"/>
      <c r="L145" s="28"/>
      <c r="M145" s="28"/>
      <c r="N145" s="28"/>
      <c r="O145" s="80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19" customFormat="1" ht="14.25" customHeight="1">
      <c r="A146" s="348"/>
      <c r="B146" s="145" t="s">
        <v>908</v>
      </c>
      <c r="C146" s="374" t="s">
        <v>468</v>
      </c>
      <c r="D146" s="172">
        <v>0</v>
      </c>
      <c r="E146" s="171">
        <v>830</v>
      </c>
      <c r="F146" s="298">
        <v>0</v>
      </c>
      <c r="G146" s="174">
        <v>0</v>
      </c>
      <c r="H146" s="28"/>
      <c r="I146" s="28"/>
      <c r="J146" s="28"/>
      <c r="K146" s="28"/>
      <c r="L146" s="28"/>
      <c r="M146" s="28"/>
      <c r="N146" s="28"/>
      <c r="O146" s="8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19" customFormat="1" ht="14.25" customHeight="1">
      <c r="A147" s="348"/>
      <c r="B147" s="145" t="s">
        <v>907</v>
      </c>
      <c r="C147" s="374" t="s">
        <v>467</v>
      </c>
      <c r="D147" s="172">
        <v>0</v>
      </c>
      <c r="E147" s="171">
        <v>100</v>
      </c>
      <c r="F147" s="298">
        <v>0</v>
      </c>
      <c r="G147" s="174">
        <v>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9" customFormat="1" ht="12.75">
      <c r="A148" s="775" t="s">
        <v>855</v>
      </c>
      <c r="B148" s="776"/>
      <c r="C148" s="777"/>
      <c r="D148" s="327">
        <f>SUM(D135:D147)</f>
        <v>17020</v>
      </c>
      <c r="E148" s="327">
        <f>SUM(E135:E147)</f>
        <v>18709</v>
      </c>
      <c r="F148" s="327">
        <f>SUM(F135:F147)</f>
        <v>13241</v>
      </c>
      <c r="G148" s="118">
        <f t="shared" si="7"/>
        <v>70.77342455502699</v>
      </c>
      <c r="H148" s="123" t="s">
        <v>260</v>
      </c>
      <c r="I148" s="28"/>
      <c r="J148" s="28"/>
      <c r="K148" s="28"/>
      <c r="L148" s="28"/>
      <c r="M148" s="28"/>
      <c r="N148" s="28"/>
      <c r="O148" s="80" t="s">
        <v>276</v>
      </c>
      <c r="P148" s="80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7" ht="9" customHeight="1">
      <c r="A149" s="73"/>
      <c r="B149" s="40"/>
      <c r="C149" s="40"/>
      <c r="D149" s="54"/>
      <c r="E149" s="287"/>
      <c r="F149" s="53"/>
      <c r="G149" s="37"/>
    </row>
    <row r="150" spans="1:256" s="119" customFormat="1" ht="12.75">
      <c r="A150" s="42" t="s">
        <v>417</v>
      </c>
      <c r="B150" s="530"/>
      <c r="C150" s="11"/>
      <c r="D150" s="15"/>
      <c r="E150" s="15"/>
      <c r="F150" s="15"/>
      <c r="G150"/>
      <c r="H150" s="28"/>
      <c r="I150" s="28"/>
      <c r="J150" s="28"/>
      <c r="K150" s="28"/>
      <c r="L150" s="28"/>
      <c r="M150" s="28"/>
      <c r="N150" s="28"/>
      <c r="O150" s="80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119" customFormat="1" ht="12.75">
      <c r="A151" s="394"/>
      <c r="B151" s="395"/>
      <c r="C151" s="17"/>
      <c r="D151" s="15"/>
      <c r="E151" s="15"/>
      <c r="F151" s="15"/>
      <c r="G151"/>
      <c r="H151" s="28"/>
      <c r="I151" s="28"/>
      <c r="J151" s="28"/>
      <c r="K151" s="28"/>
      <c r="L151" s="28"/>
      <c r="M151" s="28"/>
      <c r="N151" s="28"/>
      <c r="O151" s="80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19" customFormat="1" ht="25.5" customHeight="1">
      <c r="A152" s="7" t="s">
        <v>955</v>
      </c>
      <c r="B152" s="7" t="s">
        <v>551</v>
      </c>
      <c r="C152" s="5" t="s">
        <v>957</v>
      </c>
      <c r="D152" s="51" t="s">
        <v>16</v>
      </c>
      <c r="E152" s="58" t="s">
        <v>18</v>
      </c>
      <c r="F152" s="5" t="s">
        <v>927</v>
      </c>
      <c r="G152" s="50" t="s">
        <v>19</v>
      </c>
      <c r="H152" s="28" t="s">
        <v>261</v>
      </c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9" customFormat="1" ht="12.75">
      <c r="A153" s="355">
        <v>30</v>
      </c>
      <c r="B153" s="424" t="s">
        <v>544</v>
      </c>
      <c r="C153" s="33" t="s">
        <v>416</v>
      </c>
      <c r="D153" s="27">
        <v>3375</v>
      </c>
      <c r="E153" s="27">
        <v>3375</v>
      </c>
      <c r="F153" s="312">
        <v>3375</v>
      </c>
      <c r="G153" s="305">
        <f>F153/E153*100</f>
        <v>100</v>
      </c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9" customFormat="1" ht="12.75">
      <c r="A154" s="775" t="s">
        <v>856</v>
      </c>
      <c r="B154" s="776"/>
      <c r="C154" s="777"/>
      <c r="D154" s="117">
        <f>SUM(D153:D153)</f>
        <v>3375</v>
      </c>
      <c r="E154" s="117">
        <f>SUM(E153:E153)</f>
        <v>3375</v>
      </c>
      <c r="F154" s="327">
        <f>SUM(F153:F153)</f>
        <v>3375</v>
      </c>
      <c r="G154" s="383">
        <f>F154/E154*100</f>
        <v>100</v>
      </c>
      <c r="H154" s="123" t="s">
        <v>260</v>
      </c>
      <c r="I154" s="28"/>
      <c r="J154" s="28"/>
      <c r="K154" s="28"/>
      <c r="L154" s="28"/>
      <c r="M154" s="28"/>
      <c r="N154" s="28"/>
      <c r="O154" s="80" t="s">
        <v>276</v>
      </c>
      <c r="P154" s="80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9" customFormat="1" ht="12" customHeight="1">
      <c r="A155" s="392"/>
      <c r="B155" s="392"/>
      <c r="C155" s="392"/>
      <c r="D155" s="393"/>
      <c r="E155" s="393"/>
      <c r="F155" s="372"/>
      <c r="G155" s="30"/>
      <c r="H155" s="123"/>
      <c r="I155" s="28"/>
      <c r="J155" s="28"/>
      <c r="K155" s="28"/>
      <c r="L155" s="28"/>
      <c r="M155" s="28"/>
      <c r="N155" s="28"/>
      <c r="O155" s="80"/>
      <c r="P155" s="80"/>
      <c r="Q155" s="15"/>
      <c r="R155" s="15"/>
      <c r="S155" s="15"/>
      <c r="T155" s="15"/>
      <c r="U155" s="149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6" ht="15.75" customHeight="1">
      <c r="A156" s="803" t="s">
        <v>1074</v>
      </c>
      <c r="B156" s="803"/>
      <c r="C156" s="803"/>
      <c r="D156" s="55"/>
      <c r="E156" s="18"/>
      <c r="F156" s="80"/>
    </row>
    <row r="157" spans="1:6" ht="15.75" customHeight="1">
      <c r="A157" s="20"/>
      <c r="B157" s="20"/>
      <c r="C157" s="20"/>
      <c r="D157" s="55"/>
      <c r="E157" s="18"/>
      <c r="F157" s="80"/>
    </row>
    <row r="158" spans="1:7" ht="25.5" customHeight="1">
      <c r="A158" s="7" t="s">
        <v>955</v>
      </c>
      <c r="B158" s="7" t="s">
        <v>956</v>
      </c>
      <c r="C158" s="5" t="s">
        <v>957</v>
      </c>
      <c r="D158" s="51" t="s">
        <v>16</v>
      </c>
      <c r="E158" s="58" t="s">
        <v>18</v>
      </c>
      <c r="F158" s="5" t="s">
        <v>927</v>
      </c>
      <c r="G158" s="50" t="s">
        <v>19</v>
      </c>
    </row>
    <row r="159" spans="1:7" ht="37.5" customHeight="1">
      <c r="A159" s="145" t="s">
        <v>959</v>
      </c>
      <c r="B159" s="373" t="s">
        <v>544</v>
      </c>
      <c r="C159" s="132" t="s">
        <v>305</v>
      </c>
      <c r="D159" s="172">
        <v>1600</v>
      </c>
      <c r="E159" s="171">
        <v>1600</v>
      </c>
      <c r="F159" s="298">
        <v>447</v>
      </c>
      <c r="G159" s="305">
        <f aca="true" t="shared" si="8" ref="G159:G165">F159/E159*100</f>
        <v>27.9375</v>
      </c>
    </row>
    <row r="160" spans="1:7" ht="50.25" customHeight="1">
      <c r="A160" s="145" t="s">
        <v>959</v>
      </c>
      <c r="B160" s="373">
        <v>3299</v>
      </c>
      <c r="C160" s="132" t="s">
        <v>674</v>
      </c>
      <c r="D160" s="172">
        <v>7900</v>
      </c>
      <c r="E160" s="171">
        <v>7900</v>
      </c>
      <c r="F160" s="298">
        <v>0</v>
      </c>
      <c r="G160" s="305">
        <f t="shared" si="8"/>
        <v>0</v>
      </c>
    </row>
    <row r="161" spans="1:7" ht="24" customHeight="1">
      <c r="A161" s="145" t="s">
        <v>959</v>
      </c>
      <c r="B161" s="373">
        <v>3419</v>
      </c>
      <c r="C161" s="456" t="s">
        <v>990</v>
      </c>
      <c r="D161" s="172">
        <v>0</v>
      </c>
      <c r="E161" s="171">
        <v>12000</v>
      </c>
      <c r="F161" s="298">
        <v>0</v>
      </c>
      <c r="G161" s="305">
        <f t="shared" si="8"/>
        <v>0</v>
      </c>
    </row>
    <row r="162" spans="1:7" ht="24" customHeight="1">
      <c r="A162" s="145" t="s">
        <v>959</v>
      </c>
      <c r="B162" s="373">
        <v>3419</v>
      </c>
      <c r="C162" s="456" t="s">
        <v>991</v>
      </c>
      <c r="D162" s="172">
        <v>0</v>
      </c>
      <c r="E162" s="171">
        <v>9250</v>
      </c>
      <c r="F162" s="298">
        <v>0</v>
      </c>
      <c r="G162" s="305">
        <f t="shared" si="8"/>
        <v>0</v>
      </c>
    </row>
    <row r="163" spans="1:7" ht="24" customHeight="1">
      <c r="A163" s="145" t="s">
        <v>959</v>
      </c>
      <c r="B163" s="373">
        <v>3123</v>
      </c>
      <c r="C163" s="456" t="s">
        <v>617</v>
      </c>
      <c r="D163" s="172">
        <v>0</v>
      </c>
      <c r="E163" s="171">
        <v>1100</v>
      </c>
      <c r="F163" s="298">
        <v>0</v>
      </c>
      <c r="G163" s="305">
        <f t="shared" si="8"/>
        <v>0</v>
      </c>
    </row>
    <row r="164" spans="1:7" ht="24" customHeight="1">
      <c r="A164" s="145" t="s">
        <v>959</v>
      </c>
      <c r="B164" s="373">
        <v>3419</v>
      </c>
      <c r="C164" s="456" t="s">
        <v>703</v>
      </c>
      <c r="D164" s="172">
        <v>0</v>
      </c>
      <c r="E164" s="171">
        <v>7000</v>
      </c>
      <c r="F164" s="298">
        <v>0</v>
      </c>
      <c r="G164" s="305">
        <f t="shared" si="8"/>
        <v>0</v>
      </c>
    </row>
    <row r="165" spans="1:256" s="28" customFormat="1" ht="12.75">
      <c r="A165" s="197"/>
      <c r="B165" s="214"/>
      <c r="C165" s="213" t="s">
        <v>372</v>
      </c>
      <c r="D165" s="198">
        <f>SUM(D159:D164)</f>
        <v>9500</v>
      </c>
      <c r="E165" s="198">
        <f>SUM(E159:E164)</f>
        <v>38850</v>
      </c>
      <c r="F165" s="198">
        <f>SUM(F159:F164)</f>
        <v>447</v>
      </c>
      <c r="G165" s="118">
        <f t="shared" si="8"/>
        <v>1.1505791505791505</v>
      </c>
      <c r="O165" s="80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28" customFormat="1" ht="12" customHeight="1">
      <c r="A166" s="16"/>
      <c r="B166" s="67"/>
      <c r="C166" s="201"/>
      <c r="D166" s="202"/>
      <c r="E166" s="203"/>
      <c r="F166" s="251"/>
      <c r="G166" s="30"/>
      <c r="O166" s="80"/>
      <c r="P166" s="15"/>
      <c r="Q166" s="15"/>
      <c r="R166" s="15"/>
      <c r="S166" s="15"/>
      <c r="T166" s="15"/>
      <c r="U166" s="15"/>
      <c r="V166" s="149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12.75">
      <c r="A167" s="822" t="s">
        <v>729</v>
      </c>
      <c r="B167" s="823"/>
      <c r="C167" s="824"/>
      <c r="D167" s="202"/>
      <c r="E167" s="203"/>
      <c r="F167" s="251"/>
      <c r="G167" s="30"/>
      <c r="O167" s="8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0.5" customHeight="1">
      <c r="A168" s="519"/>
      <c r="B168" s="520"/>
      <c r="C168" s="521"/>
      <c r="D168" s="202"/>
      <c r="E168" s="203"/>
      <c r="F168" s="251"/>
      <c r="G168" s="30"/>
      <c r="O168" s="80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19" customFormat="1" ht="24.75" customHeight="1">
      <c r="A169" s="7" t="s">
        <v>955</v>
      </c>
      <c r="B169" s="7" t="s">
        <v>956</v>
      </c>
      <c r="C169" s="5" t="s">
        <v>957</v>
      </c>
      <c r="D169" s="51" t="s">
        <v>16</v>
      </c>
      <c r="E169" s="58" t="s">
        <v>18</v>
      </c>
      <c r="F169" s="5" t="s">
        <v>927</v>
      </c>
      <c r="G169" s="50" t="s">
        <v>19</v>
      </c>
      <c r="H169" s="28" t="s">
        <v>261</v>
      </c>
      <c r="I169" s="28"/>
      <c r="J169" s="28"/>
      <c r="K169" s="28"/>
      <c r="L169" s="28"/>
      <c r="M169" s="28"/>
      <c r="N169" s="28"/>
      <c r="O169" s="80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19" customFormat="1" ht="25.5" customHeight="1">
      <c r="A170" s="145">
        <v>30</v>
      </c>
      <c r="B170" s="425" t="s">
        <v>423</v>
      </c>
      <c r="C170" s="361" t="s">
        <v>675</v>
      </c>
      <c r="D170" s="172">
        <v>1000</v>
      </c>
      <c r="E170" s="172">
        <v>1000</v>
      </c>
      <c r="F170" s="298">
        <v>1000</v>
      </c>
      <c r="G170" s="305">
        <f>F170/E170*100</f>
        <v>100</v>
      </c>
      <c r="H170" s="28"/>
      <c r="I170" s="28"/>
      <c r="J170" s="28"/>
      <c r="K170" s="28"/>
      <c r="L170" s="28"/>
      <c r="M170" s="28"/>
      <c r="N170" s="28"/>
      <c r="O170" s="80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19" customFormat="1" ht="25.5">
      <c r="A171" s="145">
        <v>30</v>
      </c>
      <c r="B171" s="425" t="s">
        <v>744</v>
      </c>
      <c r="C171" s="361" t="s">
        <v>577</v>
      </c>
      <c r="D171" s="172">
        <v>1000</v>
      </c>
      <c r="E171" s="172">
        <v>1000</v>
      </c>
      <c r="F171" s="298">
        <v>748</v>
      </c>
      <c r="G171" s="305">
        <f>F171/E171*100</f>
        <v>74.8</v>
      </c>
      <c r="H171" s="28"/>
      <c r="I171" s="28"/>
      <c r="J171" s="28"/>
      <c r="K171" s="28"/>
      <c r="L171" s="28"/>
      <c r="M171" s="28"/>
      <c r="N171" s="28"/>
      <c r="O171" s="80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19" customFormat="1" ht="25.5">
      <c r="A172" s="145">
        <v>30</v>
      </c>
      <c r="B172" s="425" t="s">
        <v>544</v>
      </c>
      <c r="C172" s="361" t="s">
        <v>578</v>
      </c>
      <c r="D172" s="172">
        <v>4000</v>
      </c>
      <c r="E172" s="172">
        <v>4000</v>
      </c>
      <c r="F172" s="298">
        <v>980</v>
      </c>
      <c r="G172" s="305">
        <f>F172/E172*100</f>
        <v>24.5</v>
      </c>
      <c r="H172" s="28"/>
      <c r="I172" s="28"/>
      <c r="J172" s="28"/>
      <c r="K172" s="28"/>
      <c r="L172" s="28"/>
      <c r="M172" s="28"/>
      <c r="N172" s="28"/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19" customFormat="1" ht="25.5">
      <c r="A173" s="145">
        <v>30</v>
      </c>
      <c r="B173" s="425" t="s">
        <v>908</v>
      </c>
      <c r="C173" s="361" t="s">
        <v>662</v>
      </c>
      <c r="D173" s="172">
        <v>1000</v>
      </c>
      <c r="E173" s="172">
        <v>1000</v>
      </c>
      <c r="F173" s="298">
        <v>696</v>
      </c>
      <c r="G173" s="305">
        <f>F173/E173*100</f>
        <v>69.6</v>
      </c>
      <c r="H173" s="28"/>
      <c r="I173" s="28"/>
      <c r="J173" s="28"/>
      <c r="K173" s="28"/>
      <c r="L173" s="28"/>
      <c r="M173" s="28"/>
      <c r="N173" s="28"/>
      <c r="O173" s="80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19" customFormat="1" ht="12.75">
      <c r="A174" s="775" t="s">
        <v>857</v>
      </c>
      <c r="B174" s="776"/>
      <c r="C174" s="777"/>
      <c r="D174" s="117">
        <f>SUM(D170:D173)</f>
        <v>7000</v>
      </c>
      <c r="E174" s="117">
        <f>SUM(E170:E173)</f>
        <v>7000</v>
      </c>
      <c r="F174" s="327">
        <f>SUM(F170:F173)</f>
        <v>3424</v>
      </c>
      <c r="G174" s="383">
        <f>F174/E174*100</f>
        <v>48.91428571428572</v>
      </c>
      <c r="H174" s="123" t="s">
        <v>260</v>
      </c>
      <c r="I174" s="28"/>
      <c r="J174" s="28"/>
      <c r="K174" s="28"/>
      <c r="L174" s="28"/>
      <c r="M174" s="28"/>
      <c r="N174" s="28"/>
      <c r="O174" s="80" t="s">
        <v>276</v>
      </c>
      <c r="P174" s="80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19" customFormat="1" ht="9.75" customHeight="1">
      <c r="A175" s="392"/>
      <c r="B175" s="392"/>
      <c r="C175" s="392"/>
      <c r="D175" s="393"/>
      <c r="E175" s="393"/>
      <c r="F175" s="372"/>
      <c r="G175" s="491"/>
      <c r="H175" s="123"/>
      <c r="I175" s="28"/>
      <c r="J175" s="28"/>
      <c r="K175" s="28"/>
      <c r="L175" s="28"/>
      <c r="M175" s="28"/>
      <c r="N175" s="28"/>
      <c r="O175" s="80"/>
      <c r="P175" s="80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9" customFormat="1" ht="14.25" customHeight="1">
      <c r="A176" s="803" t="s">
        <v>665</v>
      </c>
      <c r="B176" s="803"/>
      <c r="C176" s="803"/>
      <c r="D176" s="803"/>
      <c r="E176" s="803"/>
      <c r="F176" s="372"/>
      <c r="G176" s="491"/>
      <c r="H176" s="123"/>
      <c r="I176" s="28"/>
      <c r="J176" s="28"/>
      <c r="K176" s="28"/>
      <c r="L176" s="28"/>
      <c r="M176" s="28"/>
      <c r="N176" s="28"/>
      <c r="O176" s="80"/>
      <c r="P176" s="80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9" customFormat="1" ht="9" customHeight="1">
      <c r="A177" s="518"/>
      <c r="B177" s="518"/>
      <c r="C177" s="518"/>
      <c r="D177" s="518"/>
      <c r="E177" s="518"/>
      <c r="F177" s="372"/>
      <c r="G177" s="491"/>
      <c r="H177" s="123"/>
      <c r="I177" s="28"/>
      <c r="J177" s="28"/>
      <c r="K177" s="28"/>
      <c r="L177" s="28"/>
      <c r="M177" s="28"/>
      <c r="N177" s="28"/>
      <c r="O177" s="80"/>
      <c r="P177" s="80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9" customFormat="1" ht="24.75" customHeight="1">
      <c r="A178" s="7" t="s">
        <v>955</v>
      </c>
      <c r="B178" s="7" t="s">
        <v>956</v>
      </c>
      <c r="C178" s="5" t="s">
        <v>957</v>
      </c>
      <c r="D178" s="51" t="s">
        <v>16</v>
      </c>
      <c r="E178" s="58" t="s">
        <v>18</v>
      </c>
      <c r="F178" s="5" t="s">
        <v>927</v>
      </c>
      <c r="G178" s="50" t="s">
        <v>19</v>
      </c>
      <c r="H178" s="28" t="s">
        <v>261</v>
      </c>
      <c r="I178" s="28"/>
      <c r="J178" s="28"/>
      <c r="K178" s="28"/>
      <c r="L178" s="28"/>
      <c r="M178" s="28"/>
      <c r="N178" s="28"/>
      <c r="O178" s="80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9" customFormat="1" ht="12.75">
      <c r="A179" s="133">
        <v>30</v>
      </c>
      <c r="B179" s="362" t="s">
        <v>1049</v>
      </c>
      <c r="C179" s="33" t="s">
        <v>1050</v>
      </c>
      <c r="D179" s="27">
        <v>0</v>
      </c>
      <c r="E179" s="27">
        <v>140</v>
      </c>
      <c r="F179" s="312">
        <v>140</v>
      </c>
      <c r="G179" s="305">
        <f>F179/E179*100</f>
        <v>100</v>
      </c>
      <c r="H179" s="28"/>
      <c r="I179" s="28"/>
      <c r="J179" s="28"/>
      <c r="K179" s="28"/>
      <c r="L179" s="28"/>
      <c r="M179" s="28"/>
      <c r="N179" s="28"/>
      <c r="O179" s="80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28" customFormat="1" ht="9.75" customHeight="1">
      <c r="A180" s="16"/>
      <c r="B180" s="67"/>
      <c r="C180" s="201"/>
      <c r="D180" s="202"/>
      <c r="E180" s="203"/>
      <c r="F180" s="251"/>
      <c r="G180" s="30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28" customFormat="1" ht="12.75">
      <c r="A181" s="206"/>
      <c r="B181" s="216"/>
      <c r="C181" s="215" t="s">
        <v>373</v>
      </c>
      <c r="D181" s="207">
        <f>D72+D93+D110+D130+D148+D154+D165+D174</f>
        <v>4108275</v>
      </c>
      <c r="E181" s="207">
        <f>E72+E93+E110+E130+E148+E154+E165+E174+E179</f>
        <v>4305126</v>
      </c>
      <c r="F181" s="207">
        <f>F72+F93+F110+F130+F148+F154+F165+F174+F179</f>
        <v>3152221</v>
      </c>
      <c r="G181" s="409">
        <f>F181/E181*100</f>
        <v>73.2201798507175</v>
      </c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28" customFormat="1" ht="10.5" customHeight="1">
      <c r="A182" s="16"/>
      <c r="B182" s="67"/>
      <c r="C182" s="201"/>
      <c r="D182" s="202"/>
      <c r="E182" s="203"/>
      <c r="F182" s="204"/>
      <c r="G182" s="205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0"/>
      <c r="DH182" s="80"/>
      <c r="DI182" s="80"/>
      <c r="DJ182" s="80"/>
      <c r="DK182" s="80"/>
      <c r="DL182" s="80"/>
      <c r="DM182" s="80"/>
      <c r="DN182" s="80"/>
      <c r="DO182" s="80"/>
      <c r="DP182" s="80"/>
      <c r="DQ182" s="80"/>
      <c r="DR182" s="80"/>
      <c r="DS182" s="80"/>
      <c r="DT182" s="80"/>
      <c r="DU182" s="80"/>
      <c r="DV182" s="80"/>
      <c r="DW182" s="80"/>
      <c r="DX182" s="80"/>
      <c r="DY182" s="80"/>
      <c r="DZ182" s="80"/>
      <c r="EA182" s="80"/>
      <c r="EB182" s="80"/>
      <c r="EC182" s="80"/>
      <c r="ED182" s="80"/>
      <c r="EE182" s="80"/>
      <c r="EF182" s="80"/>
      <c r="EG182" s="80"/>
      <c r="EH182" s="80"/>
      <c r="EI182" s="80"/>
      <c r="EJ182" s="80"/>
      <c r="EK182" s="80"/>
      <c r="EL182" s="80"/>
      <c r="EM182" s="80"/>
      <c r="EN182" s="80"/>
      <c r="EO182" s="80"/>
      <c r="EP182" s="80"/>
      <c r="EQ182" s="80"/>
      <c r="ER182" s="80"/>
      <c r="ES182" s="80"/>
      <c r="ET182" s="80"/>
      <c r="EU182" s="80"/>
      <c r="EV182" s="80"/>
      <c r="EW182" s="80"/>
      <c r="EX182" s="80"/>
      <c r="EY182" s="80"/>
      <c r="EZ182" s="80"/>
      <c r="FA182" s="80"/>
      <c r="FB182" s="80"/>
      <c r="FC182" s="80"/>
      <c r="FD182" s="80"/>
      <c r="FE182" s="80"/>
      <c r="FF182" s="80"/>
      <c r="FG182" s="80"/>
      <c r="FH182" s="80"/>
      <c r="FI182" s="80"/>
      <c r="FJ182" s="80"/>
      <c r="FK182" s="80"/>
      <c r="FL182" s="80"/>
      <c r="FM182" s="80"/>
      <c r="FN182" s="80"/>
      <c r="FO182" s="80"/>
      <c r="FP182" s="80"/>
      <c r="FQ182" s="80"/>
      <c r="FR182" s="80"/>
      <c r="FS182" s="80"/>
      <c r="FT182" s="80"/>
      <c r="FU182" s="80"/>
      <c r="FV182" s="80"/>
      <c r="FW182" s="80"/>
      <c r="FX182" s="80"/>
      <c r="FY182" s="80"/>
      <c r="FZ182" s="80"/>
      <c r="GA182" s="80"/>
      <c r="GB182" s="80"/>
      <c r="GC182" s="80"/>
      <c r="GD182" s="80"/>
      <c r="GE182" s="80"/>
      <c r="GF182" s="80"/>
      <c r="GG182" s="80"/>
      <c r="GH182" s="80"/>
      <c r="GI182" s="80"/>
      <c r="GJ182" s="80"/>
      <c r="GK182" s="80"/>
      <c r="GL182" s="80"/>
      <c r="GM182" s="80"/>
      <c r="GN182" s="80"/>
      <c r="GO182" s="80"/>
      <c r="GP182" s="80"/>
      <c r="GQ182" s="80"/>
      <c r="GR182" s="80"/>
      <c r="GS182" s="80"/>
      <c r="GT182" s="80"/>
      <c r="GU182" s="80"/>
      <c r="GV182" s="80"/>
      <c r="GW182" s="80"/>
      <c r="GX182" s="80"/>
      <c r="GY182" s="80"/>
      <c r="GZ182" s="80"/>
      <c r="HA182" s="80"/>
      <c r="HB182" s="80"/>
      <c r="HC182" s="80"/>
      <c r="HD182" s="80"/>
      <c r="HE182" s="80"/>
      <c r="HF182" s="80"/>
      <c r="HG182" s="80"/>
      <c r="HH182" s="80"/>
      <c r="HI182" s="80"/>
      <c r="HJ182" s="80"/>
      <c r="HK182" s="80"/>
      <c r="HL182" s="80"/>
      <c r="HM182" s="80"/>
      <c r="HN182" s="80"/>
      <c r="HO182" s="80"/>
      <c r="HP182" s="80"/>
      <c r="HQ182" s="80"/>
      <c r="HR182" s="80"/>
      <c r="HS182" s="80"/>
      <c r="HT182" s="80"/>
      <c r="HU182" s="80"/>
      <c r="HV182" s="80"/>
      <c r="HW182" s="80"/>
      <c r="HX182" s="80"/>
      <c r="HY182" s="80"/>
      <c r="HZ182" s="80"/>
      <c r="IA182" s="80"/>
      <c r="IB182" s="80"/>
      <c r="IC182" s="80"/>
      <c r="ID182" s="80"/>
      <c r="IE182" s="80"/>
      <c r="IF182" s="80"/>
      <c r="IG182" s="80"/>
      <c r="IH182" s="80"/>
      <c r="II182" s="80"/>
      <c r="IJ182" s="80"/>
      <c r="IK182" s="80"/>
      <c r="IL182" s="80"/>
      <c r="IM182" s="80"/>
      <c r="IN182" s="80"/>
      <c r="IO182" s="80"/>
      <c r="IP182" s="80"/>
      <c r="IQ182" s="80"/>
      <c r="IR182" s="80"/>
      <c r="IS182" s="80"/>
      <c r="IT182" s="80"/>
      <c r="IU182" s="80"/>
      <c r="IV182" s="80"/>
    </row>
    <row r="183" spans="1:256" s="119" customFormat="1" ht="15.75">
      <c r="A183" s="72" t="s">
        <v>1075</v>
      </c>
      <c r="B183" s="28"/>
      <c r="C183" s="28"/>
      <c r="D183" s="80"/>
      <c r="E183" s="80"/>
      <c r="F183" s="80"/>
      <c r="G183" s="28"/>
      <c r="H183" s="28"/>
      <c r="I183" s="28"/>
      <c r="J183" s="28"/>
      <c r="K183" s="28"/>
      <c r="L183" s="28"/>
      <c r="M183" s="28"/>
      <c r="N183" s="28"/>
      <c r="O183" s="80" t="s">
        <v>278</v>
      </c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19" customFormat="1" ht="11.25" customHeight="1">
      <c r="A184" s="28"/>
      <c r="B184"/>
      <c r="C184"/>
      <c r="D184" s="15"/>
      <c r="E184" s="15"/>
      <c r="F184" s="15"/>
      <c r="G184"/>
      <c r="H184" s="28"/>
      <c r="I184" s="28"/>
      <c r="J184" s="28"/>
      <c r="K184" s="28"/>
      <c r="L184" s="28"/>
      <c r="M184" s="28"/>
      <c r="N184" s="28"/>
      <c r="O184" s="80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19" customFormat="1" ht="14.25" customHeight="1">
      <c r="A185" s="63" t="s">
        <v>1069</v>
      </c>
      <c r="B185"/>
      <c r="C185"/>
      <c r="D185" s="15"/>
      <c r="E185" s="15"/>
      <c r="F185" s="15"/>
      <c r="G185"/>
      <c r="H185" s="28"/>
      <c r="I185" s="28"/>
      <c r="J185" s="28"/>
      <c r="K185" s="28"/>
      <c r="L185" s="28"/>
      <c r="M185" s="28"/>
      <c r="N185" s="28"/>
      <c r="O185" s="80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9" customFormat="1" ht="9" customHeight="1">
      <c r="A186" s="63"/>
      <c r="B186"/>
      <c r="C186"/>
      <c r="D186" s="15"/>
      <c r="E186" s="15"/>
      <c r="F186" s="15"/>
      <c r="G186"/>
      <c r="H186" s="28"/>
      <c r="I186" s="28"/>
      <c r="J186" s="28"/>
      <c r="K186" s="28"/>
      <c r="L186" s="28"/>
      <c r="M186" s="28"/>
      <c r="N186" s="28"/>
      <c r="O186" s="80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9" customFormat="1" ht="24.75" customHeight="1">
      <c r="A187" s="7" t="s">
        <v>955</v>
      </c>
      <c r="B187" s="7" t="s">
        <v>956</v>
      </c>
      <c r="C187" s="5" t="s">
        <v>957</v>
      </c>
      <c r="D187" s="51" t="s">
        <v>16</v>
      </c>
      <c r="E187" s="58" t="s">
        <v>18</v>
      </c>
      <c r="F187" s="5" t="s">
        <v>927</v>
      </c>
      <c r="G187" s="50" t="s">
        <v>19</v>
      </c>
      <c r="H187" s="28"/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49"/>
      <c r="T187" s="15"/>
      <c r="U187" s="149"/>
      <c r="V187" s="149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18" ht="12.75">
      <c r="A188" s="425" t="s">
        <v>1076</v>
      </c>
      <c r="B188" s="373">
        <v>3317</v>
      </c>
      <c r="C188" s="297" t="s">
        <v>493</v>
      </c>
      <c r="D188" s="333">
        <v>150</v>
      </c>
      <c r="E188" s="171">
        <v>150</v>
      </c>
      <c r="F188" s="298">
        <v>43</v>
      </c>
      <c r="G188" s="305">
        <f>F188/E188*100</f>
        <v>28.666666666666668</v>
      </c>
      <c r="R188" s="182"/>
    </row>
    <row r="189" spans="1:19" ht="25.5">
      <c r="A189" s="425" t="s">
        <v>1076</v>
      </c>
      <c r="B189" s="373">
        <v>3319</v>
      </c>
      <c r="C189" s="297" t="s">
        <v>694</v>
      </c>
      <c r="D189" s="333">
        <v>1920</v>
      </c>
      <c r="E189" s="171">
        <v>1944</v>
      </c>
      <c r="F189" s="298">
        <v>549</v>
      </c>
      <c r="G189" s="305">
        <f>F189/E189*100</f>
        <v>28.240740740740737</v>
      </c>
      <c r="S189" s="149"/>
    </row>
    <row r="190" spans="1:7" ht="25.5" customHeight="1">
      <c r="A190" s="425" t="s">
        <v>1076</v>
      </c>
      <c r="B190" s="373">
        <v>3322</v>
      </c>
      <c r="C190" s="297" t="s">
        <v>495</v>
      </c>
      <c r="D190" s="333">
        <v>500</v>
      </c>
      <c r="E190" s="298">
        <v>500</v>
      </c>
      <c r="F190" s="298">
        <v>25</v>
      </c>
      <c r="G190" s="305">
        <f>F190/E190*100</f>
        <v>5</v>
      </c>
    </row>
    <row r="191" spans="1:7" ht="12.75" customHeight="1" hidden="1">
      <c r="A191" s="252"/>
      <c r="B191" s="253"/>
      <c r="C191" s="484" t="s">
        <v>290</v>
      </c>
      <c r="D191" s="485"/>
      <c r="E191" s="417"/>
      <c r="F191" s="328"/>
      <c r="G191" s="71"/>
    </row>
    <row r="192" spans="1:7" ht="12.75" customHeight="1" hidden="1">
      <c r="A192" s="821" t="s">
        <v>291</v>
      </c>
      <c r="B192" s="821"/>
      <c r="C192" s="821"/>
      <c r="D192" s="821"/>
      <c r="E192" s="417"/>
      <c r="F192" s="328"/>
      <c r="G192" s="71"/>
    </row>
    <row r="193" spans="1:7" ht="12.75" customHeight="1" hidden="1">
      <c r="A193" s="821" t="s">
        <v>292</v>
      </c>
      <c r="B193" s="821"/>
      <c r="C193" s="821"/>
      <c r="D193" s="821"/>
      <c r="E193" s="417"/>
      <c r="F193" s="328"/>
      <c r="G193" s="71"/>
    </row>
    <row r="194" spans="1:7" ht="12.75" customHeight="1" hidden="1">
      <c r="A194" s="821" t="s">
        <v>295</v>
      </c>
      <c r="B194" s="821"/>
      <c r="C194" s="821"/>
      <c r="D194" s="821"/>
      <c r="E194" s="417"/>
      <c r="F194" s="328"/>
      <c r="G194" s="71"/>
    </row>
    <row r="195" spans="1:7" ht="12.75" customHeight="1" hidden="1">
      <c r="A195" s="821" t="s">
        <v>296</v>
      </c>
      <c r="B195" s="821"/>
      <c r="C195" s="821"/>
      <c r="D195" s="821"/>
      <c r="E195" s="417"/>
      <c r="F195" s="328"/>
      <c r="G195" s="71"/>
    </row>
    <row r="196" spans="1:7" ht="12.75" customHeight="1" hidden="1">
      <c r="A196" s="787" t="s">
        <v>297</v>
      </c>
      <c r="B196" s="787"/>
      <c r="C196" s="787"/>
      <c r="D196" s="787"/>
      <c r="E196" s="417"/>
      <c r="F196" s="328"/>
      <c r="G196" s="71"/>
    </row>
    <row r="197" spans="1:7" ht="25.5" customHeight="1">
      <c r="A197" s="425" t="s">
        <v>1076</v>
      </c>
      <c r="B197" s="373">
        <v>3313</v>
      </c>
      <c r="C197" s="297" t="s">
        <v>663</v>
      </c>
      <c r="D197" s="333">
        <v>200</v>
      </c>
      <c r="E197" s="298">
        <v>200</v>
      </c>
      <c r="F197" s="298">
        <v>0</v>
      </c>
      <c r="G197" s="305">
        <f>F197/E197*100</f>
        <v>0</v>
      </c>
    </row>
    <row r="198" spans="1:256" s="119" customFormat="1" ht="12.75">
      <c r="A198" s="197"/>
      <c r="B198" s="214"/>
      <c r="C198" s="213" t="s">
        <v>371</v>
      </c>
      <c r="D198" s="244">
        <f>SUM(D188:D197)</f>
        <v>2770</v>
      </c>
      <c r="E198" s="244">
        <f>SUM(E188:E197)</f>
        <v>2794</v>
      </c>
      <c r="F198" s="500">
        <f>SUM(F188:F197)</f>
        <v>617</v>
      </c>
      <c r="G198" s="383">
        <f>F198/E198*100</f>
        <v>22.08303507516106</v>
      </c>
      <c r="H198" s="123" t="s">
        <v>1089</v>
      </c>
      <c r="I198" s="28"/>
      <c r="J198" s="28"/>
      <c r="K198" s="28"/>
      <c r="L198" s="28"/>
      <c r="M198" s="28"/>
      <c r="N198" s="28"/>
      <c r="O198" s="80" t="s">
        <v>277</v>
      </c>
      <c r="P198" s="80"/>
      <c r="Q198" s="15"/>
      <c r="R198" s="149"/>
      <c r="S198" s="15"/>
      <c r="T198" s="15"/>
      <c r="U198" s="149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19" customFormat="1" ht="11.25" customHeight="1">
      <c r="A199" s="16"/>
      <c r="B199" s="67"/>
      <c r="C199" s="201"/>
      <c r="D199" s="382"/>
      <c r="E199" s="203"/>
      <c r="F199" s="251"/>
      <c r="G199" s="30"/>
      <c r="H199" s="123"/>
      <c r="I199" s="28"/>
      <c r="J199" s="28"/>
      <c r="K199" s="28"/>
      <c r="L199" s="28"/>
      <c r="M199" s="28"/>
      <c r="N199" s="28"/>
      <c r="O199" s="80"/>
      <c r="P199" s="80"/>
      <c r="Q199" s="15"/>
      <c r="R199" s="149"/>
      <c r="S199" s="15"/>
      <c r="T199" s="15"/>
      <c r="U199" s="149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19" customFormat="1" ht="14.25" customHeight="1">
      <c r="A200" s="378" t="s">
        <v>311</v>
      </c>
      <c r="B200" s="202"/>
      <c r="C200" s="203"/>
      <c r="D200" s="251"/>
      <c r="E200" s="203"/>
      <c r="F200" s="251"/>
      <c r="G200" s="30"/>
      <c r="H200" s="123"/>
      <c r="I200" s="28"/>
      <c r="J200" s="28"/>
      <c r="K200" s="28"/>
      <c r="L200" s="28"/>
      <c r="M200" s="28"/>
      <c r="N200" s="28"/>
      <c r="O200" s="80"/>
      <c r="P200" s="80"/>
      <c r="Q200" s="15"/>
      <c r="R200" s="149"/>
      <c r="S200" s="15"/>
      <c r="T200" s="15"/>
      <c r="U200" s="149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19" customFormat="1" ht="9.75" customHeight="1">
      <c r="A201" s="378"/>
      <c r="B201" s="202"/>
      <c r="C201" s="203"/>
      <c r="D201" s="251"/>
      <c r="E201" s="203"/>
      <c r="F201" s="251"/>
      <c r="G201" s="30"/>
      <c r="H201" s="123"/>
      <c r="I201" s="28"/>
      <c r="J201" s="28"/>
      <c r="K201" s="28"/>
      <c r="L201" s="28"/>
      <c r="M201" s="28"/>
      <c r="N201" s="28"/>
      <c r="O201" s="80"/>
      <c r="P201" s="80"/>
      <c r="Q201" s="15"/>
      <c r="R201" s="149"/>
      <c r="S201" s="15"/>
      <c r="T201" s="15"/>
      <c r="U201" s="149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19" customFormat="1" ht="25.5" customHeight="1">
      <c r="A202" s="7" t="s">
        <v>955</v>
      </c>
      <c r="B202" s="7" t="s">
        <v>956</v>
      </c>
      <c r="C202" s="5" t="s">
        <v>957</v>
      </c>
      <c r="D202" s="51" t="s">
        <v>16</v>
      </c>
      <c r="E202" s="58" t="s">
        <v>18</v>
      </c>
      <c r="F202" s="5" t="s">
        <v>927</v>
      </c>
      <c r="G202" s="50" t="s">
        <v>19</v>
      </c>
      <c r="H202" s="123"/>
      <c r="I202" s="28"/>
      <c r="J202" s="28"/>
      <c r="K202" s="28"/>
      <c r="L202" s="28"/>
      <c r="M202" s="28"/>
      <c r="N202" s="28"/>
      <c r="O202" s="80"/>
      <c r="P202" s="80"/>
      <c r="Q202" s="15"/>
      <c r="R202" s="149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19" customFormat="1" ht="12.75">
      <c r="A203" s="145" t="s">
        <v>1076</v>
      </c>
      <c r="B203" s="141">
        <v>3311</v>
      </c>
      <c r="C203" s="132" t="s">
        <v>859</v>
      </c>
      <c r="D203" s="333">
        <v>28400</v>
      </c>
      <c r="E203" s="298">
        <v>29349</v>
      </c>
      <c r="F203" s="298">
        <v>17412</v>
      </c>
      <c r="G203" s="305">
        <f aca="true" t="shared" si="9" ref="G203:G210">F203/E203*100</f>
        <v>59.327404681590515</v>
      </c>
      <c r="H203" s="123"/>
      <c r="I203" s="28"/>
      <c r="J203" s="28"/>
      <c r="K203" s="28"/>
      <c r="L203" s="28"/>
      <c r="M203" s="28"/>
      <c r="N203" s="28"/>
      <c r="O203" s="80"/>
      <c r="P203" s="80"/>
      <c r="Q203" s="15"/>
      <c r="R203" s="149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19" customFormat="1" ht="12.75" customHeight="1">
      <c r="A204" s="340">
        <v>40</v>
      </c>
      <c r="B204" s="340">
        <v>3314</v>
      </c>
      <c r="C204" s="343" t="s">
        <v>676</v>
      </c>
      <c r="D204" s="341">
        <v>20509</v>
      </c>
      <c r="E204" s="342">
        <v>21214</v>
      </c>
      <c r="F204" s="298">
        <v>12374</v>
      </c>
      <c r="G204" s="305">
        <f t="shared" si="9"/>
        <v>58.32940510983313</v>
      </c>
      <c r="H204" s="123"/>
      <c r="I204" s="28"/>
      <c r="J204" s="28"/>
      <c r="K204" s="28"/>
      <c r="L204" s="28"/>
      <c r="M204" s="28"/>
      <c r="N204" s="28"/>
      <c r="O204" s="80"/>
      <c r="P204" s="80"/>
      <c r="Q204" s="15"/>
      <c r="R204" s="14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19" customFormat="1" ht="12.75">
      <c r="A205" s="340">
        <v>40</v>
      </c>
      <c r="B205" s="340">
        <v>3315</v>
      </c>
      <c r="C205" s="343" t="s">
        <v>743</v>
      </c>
      <c r="D205" s="341">
        <v>58720</v>
      </c>
      <c r="E205" s="342">
        <v>59856</v>
      </c>
      <c r="F205" s="298">
        <v>34845</v>
      </c>
      <c r="G205" s="305">
        <f t="shared" si="9"/>
        <v>58.21471531676023</v>
      </c>
      <c r="H205" s="123"/>
      <c r="I205" s="28"/>
      <c r="J205" s="28"/>
      <c r="K205" s="28"/>
      <c r="L205" s="28"/>
      <c r="M205" s="28"/>
      <c r="N205" s="28"/>
      <c r="O205" s="80"/>
      <c r="P205" s="80"/>
      <c r="Q205" s="15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19" customFormat="1" ht="12.75">
      <c r="A206" s="340">
        <v>40</v>
      </c>
      <c r="B206" s="340">
        <v>3319</v>
      </c>
      <c r="C206" s="343" t="s">
        <v>458</v>
      </c>
      <c r="D206" s="341">
        <v>40</v>
      </c>
      <c r="E206" s="342">
        <v>106</v>
      </c>
      <c r="F206" s="298">
        <v>66</v>
      </c>
      <c r="G206" s="305">
        <f t="shared" si="9"/>
        <v>62.264150943396224</v>
      </c>
      <c r="H206" s="123"/>
      <c r="I206" s="28"/>
      <c r="J206" s="28"/>
      <c r="K206" s="28"/>
      <c r="L206" s="28"/>
      <c r="M206" s="28"/>
      <c r="N206" s="28"/>
      <c r="O206" s="80"/>
      <c r="P206" s="80"/>
      <c r="Q206" s="15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19" customFormat="1" ht="12.75">
      <c r="A207" s="145">
        <v>40</v>
      </c>
      <c r="B207" s="141">
        <v>3321</v>
      </c>
      <c r="C207" s="142" t="s">
        <v>494</v>
      </c>
      <c r="D207" s="472">
        <v>1800</v>
      </c>
      <c r="E207" s="298">
        <v>1800</v>
      </c>
      <c r="F207" s="298">
        <v>1050</v>
      </c>
      <c r="G207" s="305">
        <f t="shared" si="9"/>
        <v>58.333333333333336</v>
      </c>
      <c r="H207" s="123"/>
      <c r="I207" s="28"/>
      <c r="J207" s="28"/>
      <c r="K207" s="28"/>
      <c r="L207" s="28"/>
      <c r="M207" s="28"/>
      <c r="N207" s="28"/>
      <c r="O207" s="80"/>
      <c r="P207" s="80"/>
      <c r="Q207" s="15"/>
      <c r="R207" s="14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9" customFormat="1" ht="12.75">
      <c r="A208" s="145" t="s">
        <v>1076</v>
      </c>
      <c r="B208" s="141">
        <v>3322</v>
      </c>
      <c r="C208" s="297" t="s">
        <v>23</v>
      </c>
      <c r="D208" s="472">
        <v>0</v>
      </c>
      <c r="E208" s="298">
        <v>30</v>
      </c>
      <c r="F208" s="298">
        <v>30</v>
      </c>
      <c r="G208" s="305">
        <f t="shared" si="9"/>
        <v>100</v>
      </c>
      <c r="H208" s="123"/>
      <c r="I208" s="28"/>
      <c r="J208" s="28"/>
      <c r="K208" s="28"/>
      <c r="L208" s="28"/>
      <c r="M208" s="28"/>
      <c r="N208" s="28"/>
      <c r="O208" s="80"/>
      <c r="P208" s="80"/>
      <c r="Q208" s="15"/>
      <c r="R208" s="149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9" customFormat="1" ht="25.5">
      <c r="A209" s="145" t="s">
        <v>1076</v>
      </c>
      <c r="B209" s="141">
        <v>3322</v>
      </c>
      <c r="C209" s="456" t="s">
        <v>326</v>
      </c>
      <c r="D209" s="472">
        <v>0</v>
      </c>
      <c r="E209" s="298">
        <v>200</v>
      </c>
      <c r="F209" s="298">
        <v>200</v>
      </c>
      <c r="G209" s="305">
        <f t="shared" si="9"/>
        <v>100</v>
      </c>
      <c r="H209" s="123"/>
      <c r="I209" s="28"/>
      <c r="J209" s="28"/>
      <c r="K209" s="28"/>
      <c r="L209" s="28"/>
      <c r="M209" s="28"/>
      <c r="N209" s="28"/>
      <c r="O209" s="80"/>
      <c r="P209" s="80"/>
      <c r="Q209" s="15"/>
      <c r="R209" s="149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9" customFormat="1" ht="12.75">
      <c r="A210" s="197"/>
      <c r="B210" s="214"/>
      <c r="C210" s="213" t="s">
        <v>874</v>
      </c>
      <c r="D210" s="198">
        <f>SUM(D203:D209)</f>
        <v>109469</v>
      </c>
      <c r="E210" s="198">
        <f>SUM(E203:E209)</f>
        <v>112555</v>
      </c>
      <c r="F210" s="381">
        <f>SUM(F203:F209)</f>
        <v>65977</v>
      </c>
      <c r="G210" s="118">
        <f t="shared" si="9"/>
        <v>58.61756474612412</v>
      </c>
      <c r="H210" s="123"/>
      <c r="I210" s="28"/>
      <c r="J210" s="28"/>
      <c r="K210" s="28"/>
      <c r="L210" s="28"/>
      <c r="M210" s="28"/>
      <c r="N210" s="28"/>
      <c r="O210" s="80"/>
      <c r="P210" s="80"/>
      <c r="Q210" s="15"/>
      <c r="R210" s="149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9" customFormat="1" ht="11.25" customHeight="1">
      <c r="A211" s="16"/>
      <c r="B211" s="67"/>
      <c r="C211" s="201"/>
      <c r="D211" s="202"/>
      <c r="E211" s="203"/>
      <c r="F211" s="251"/>
      <c r="G211" s="30"/>
      <c r="H211" s="123"/>
      <c r="I211" s="28"/>
      <c r="J211" s="28"/>
      <c r="K211" s="28"/>
      <c r="L211" s="28"/>
      <c r="M211" s="28"/>
      <c r="N211" s="28"/>
      <c r="O211" s="80"/>
      <c r="P211" s="80"/>
      <c r="Q211" s="15"/>
      <c r="R211" s="149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9" customFormat="1" ht="15" customHeight="1">
      <c r="A212" s="807" t="s">
        <v>418</v>
      </c>
      <c r="B212" s="807"/>
      <c r="C212" s="807"/>
      <c r="D212" s="807"/>
      <c r="E212" s="807"/>
      <c r="F212" s="807"/>
      <c r="G212" s="807"/>
      <c r="H212" s="123"/>
      <c r="I212" s="28"/>
      <c r="J212" s="28"/>
      <c r="K212" s="28"/>
      <c r="L212" s="28"/>
      <c r="M212" s="28"/>
      <c r="N212" s="28"/>
      <c r="O212" s="80"/>
      <c r="P212" s="80"/>
      <c r="Q212" s="15"/>
      <c r="R212" s="149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9" customFormat="1" ht="11.25" customHeight="1">
      <c r="A213" s="523"/>
      <c r="B213" s="523"/>
      <c r="C213" s="523"/>
      <c r="D213" s="523"/>
      <c r="E213" s="523"/>
      <c r="F213" s="523"/>
      <c r="G213" s="523"/>
      <c r="H213" s="123"/>
      <c r="I213" s="28"/>
      <c r="J213" s="28"/>
      <c r="K213" s="28"/>
      <c r="L213" s="28"/>
      <c r="M213" s="28"/>
      <c r="N213" s="28"/>
      <c r="O213" s="80"/>
      <c r="P213" s="80"/>
      <c r="Q213" s="15"/>
      <c r="R213" s="149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9" customFormat="1" ht="24.75" customHeight="1">
      <c r="A214" s="7" t="s">
        <v>955</v>
      </c>
      <c r="B214" s="7" t="s">
        <v>956</v>
      </c>
      <c r="C214" s="5" t="s">
        <v>957</v>
      </c>
      <c r="D214" s="51" t="s">
        <v>16</v>
      </c>
      <c r="E214" s="58" t="s">
        <v>18</v>
      </c>
      <c r="F214" s="5" t="s">
        <v>927</v>
      </c>
      <c r="G214" s="50" t="s">
        <v>19</v>
      </c>
      <c r="H214" s="123"/>
      <c r="I214" s="28"/>
      <c r="J214" s="28"/>
      <c r="K214" s="28"/>
      <c r="L214" s="28"/>
      <c r="M214" s="28"/>
      <c r="N214" s="28"/>
      <c r="O214" s="80"/>
      <c r="P214" s="80"/>
      <c r="Q214" s="15"/>
      <c r="R214" s="149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9" customFormat="1" ht="38.25">
      <c r="A215" s="145" t="s">
        <v>1076</v>
      </c>
      <c r="B215" s="141">
        <v>3314</v>
      </c>
      <c r="C215" s="297" t="s">
        <v>1046</v>
      </c>
      <c r="D215" s="472">
        <v>8271</v>
      </c>
      <c r="E215" s="298">
        <v>8271</v>
      </c>
      <c r="F215" s="298">
        <v>5514</v>
      </c>
      <c r="G215" s="174">
        <f aca="true" t="shared" si="10" ref="G215:G222">F215/E215*100</f>
        <v>66.66666666666666</v>
      </c>
      <c r="H215" s="123"/>
      <c r="I215" s="28"/>
      <c r="J215" s="28"/>
      <c r="K215" s="28"/>
      <c r="L215" s="28"/>
      <c r="M215" s="28"/>
      <c r="N215" s="28"/>
      <c r="O215" s="80"/>
      <c r="P215" s="80"/>
      <c r="Q215" s="15"/>
      <c r="R215" s="149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9" customFormat="1" ht="25.5">
      <c r="A216" s="145">
        <v>40</v>
      </c>
      <c r="B216" s="141">
        <v>3322</v>
      </c>
      <c r="C216" s="142" t="s">
        <v>1026</v>
      </c>
      <c r="D216" s="472">
        <v>3000</v>
      </c>
      <c r="E216" s="298">
        <v>3000</v>
      </c>
      <c r="F216" s="298">
        <v>3000</v>
      </c>
      <c r="G216" s="174">
        <f t="shared" si="10"/>
        <v>100</v>
      </c>
      <c r="H216" s="123"/>
      <c r="I216" s="28"/>
      <c r="J216" s="28"/>
      <c r="K216" s="28"/>
      <c r="L216" s="28"/>
      <c r="M216" s="28"/>
      <c r="N216" s="28"/>
      <c r="O216" s="80"/>
      <c r="P216" s="80"/>
      <c r="Q216" s="15"/>
      <c r="R216" s="149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9" customFormat="1" ht="15" customHeight="1">
      <c r="A217" s="241">
        <v>40</v>
      </c>
      <c r="B217" s="241">
        <v>3322</v>
      </c>
      <c r="C217" s="259" t="s">
        <v>1027</v>
      </c>
      <c r="D217" s="483">
        <v>16500</v>
      </c>
      <c r="E217" s="444">
        <v>20006</v>
      </c>
      <c r="F217" s="710">
        <v>815</v>
      </c>
      <c r="G217" s="174">
        <f t="shared" si="10"/>
        <v>4.073777866640008</v>
      </c>
      <c r="H217" s="123"/>
      <c r="I217" s="28"/>
      <c r="J217" s="28"/>
      <c r="K217" s="28"/>
      <c r="L217" s="28"/>
      <c r="M217" s="28"/>
      <c r="N217" s="28"/>
      <c r="O217" s="80"/>
      <c r="P217" s="80"/>
      <c r="Q217" s="15"/>
      <c r="R217" s="149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9" customFormat="1" ht="24.75" customHeight="1">
      <c r="A218" s="145">
        <v>40</v>
      </c>
      <c r="B218" s="141">
        <v>3329</v>
      </c>
      <c r="C218" s="297" t="s">
        <v>1019</v>
      </c>
      <c r="D218" s="472">
        <v>3000</v>
      </c>
      <c r="E218" s="298">
        <v>1821</v>
      </c>
      <c r="F218" s="298">
        <v>30</v>
      </c>
      <c r="G218" s="174">
        <f t="shared" si="10"/>
        <v>1.6474464579901154</v>
      </c>
      <c r="H218" s="123"/>
      <c r="I218" s="28"/>
      <c r="J218" s="28"/>
      <c r="K218" s="28"/>
      <c r="L218" s="28"/>
      <c r="M218" s="28"/>
      <c r="N218" s="28"/>
      <c r="O218" s="80"/>
      <c r="P218" s="80"/>
      <c r="Q218" s="15"/>
      <c r="R218" s="149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9" customFormat="1" ht="24.75" customHeight="1">
      <c r="A219" s="145" t="s">
        <v>1076</v>
      </c>
      <c r="B219" s="141">
        <v>3399</v>
      </c>
      <c r="C219" s="297" t="s">
        <v>1018</v>
      </c>
      <c r="D219" s="472">
        <v>0</v>
      </c>
      <c r="E219" s="298">
        <v>3149</v>
      </c>
      <c r="F219" s="298">
        <v>132</v>
      </c>
      <c r="G219" s="174">
        <f t="shared" si="10"/>
        <v>4.191806922832645</v>
      </c>
      <c r="H219" s="123"/>
      <c r="I219" s="28"/>
      <c r="J219" s="28"/>
      <c r="K219" s="28"/>
      <c r="L219" s="28"/>
      <c r="M219" s="28"/>
      <c r="N219" s="28"/>
      <c r="O219" s="80"/>
      <c r="P219" s="80"/>
      <c r="Q219" s="15"/>
      <c r="R219" s="149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9" customFormat="1" ht="15" customHeight="1">
      <c r="A220" s="145" t="s">
        <v>1076</v>
      </c>
      <c r="B220" s="141">
        <v>3322</v>
      </c>
      <c r="C220" s="297" t="s">
        <v>23</v>
      </c>
      <c r="D220" s="472">
        <v>0</v>
      </c>
      <c r="E220" s="298">
        <v>30</v>
      </c>
      <c r="F220" s="298">
        <v>30</v>
      </c>
      <c r="G220" s="174">
        <f t="shared" si="10"/>
        <v>100</v>
      </c>
      <c r="H220" s="123"/>
      <c r="I220" s="28"/>
      <c r="J220" s="28"/>
      <c r="K220" s="28"/>
      <c r="L220" s="28"/>
      <c r="M220" s="28"/>
      <c r="N220" s="28"/>
      <c r="O220" s="80"/>
      <c r="P220" s="80"/>
      <c r="Q220" s="15"/>
      <c r="R220" s="149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9" customFormat="1" ht="14.25" customHeight="1">
      <c r="A221" s="145" t="s">
        <v>1076</v>
      </c>
      <c r="B221" s="141">
        <v>3330</v>
      </c>
      <c r="C221" s="297" t="s">
        <v>871</v>
      </c>
      <c r="D221" s="472">
        <v>0</v>
      </c>
      <c r="E221" s="298">
        <v>30</v>
      </c>
      <c r="F221" s="298">
        <v>0</v>
      </c>
      <c r="G221" s="174">
        <f t="shared" si="10"/>
        <v>0</v>
      </c>
      <c r="H221" s="123"/>
      <c r="I221" s="28"/>
      <c r="J221" s="28"/>
      <c r="K221" s="28"/>
      <c r="L221" s="28"/>
      <c r="M221" s="28"/>
      <c r="N221" s="28"/>
      <c r="O221" s="80"/>
      <c r="P221" s="80"/>
      <c r="Q221" s="15"/>
      <c r="R221" s="149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9" customFormat="1" ht="12.75">
      <c r="A222" s="197"/>
      <c r="B222" s="214"/>
      <c r="C222" s="213" t="s">
        <v>875</v>
      </c>
      <c r="D222" s="198">
        <f>SUM(D215:D221)</f>
        <v>30771</v>
      </c>
      <c r="E222" s="198">
        <f>SUM(E215:E221)</f>
        <v>36307</v>
      </c>
      <c r="F222" s="381">
        <f>SUM(F215:F221)</f>
        <v>9521</v>
      </c>
      <c r="G222" s="118">
        <f t="shared" si="10"/>
        <v>26.223593246481396</v>
      </c>
      <c r="H222" s="123"/>
      <c r="I222" s="28"/>
      <c r="J222" s="28"/>
      <c r="K222" s="28"/>
      <c r="L222" s="28"/>
      <c r="M222" s="28"/>
      <c r="N222" s="28"/>
      <c r="O222" s="80"/>
      <c r="P222" s="80"/>
      <c r="Q222" s="15"/>
      <c r="R222" s="149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9" customFormat="1" ht="6.75" customHeight="1">
      <c r="A223" s="16"/>
      <c r="B223" s="67"/>
      <c r="C223" s="201"/>
      <c r="D223" s="69"/>
      <c r="E223" s="203"/>
      <c r="F223" s="204"/>
      <c r="G223" s="30"/>
      <c r="H223" s="123"/>
      <c r="I223" s="28"/>
      <c r="J223" s="28"/>
      <c r="K223" s="28"/>
      <c r="L223" s="28"/>
      <c r="M223" s="28"/>
      <c r="N223" s="28"/>
      <c r="O223" s="80"/>
      <c r="P223" s="80"/>
      <c r="Q223" s="15"/>
      <c r="R223" s="149"/>
      <c r="S223" s="15"/>
      <c r="T223" s="15"/>
      <c r="U223" s="149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9" customFormat="1" ht="14.25" customHeight="1">
      <c r="A224" s="803" t="s">
        <v>1074</v>
      </c>
      <c r="B224" s="803"/>
      <c r="C224" s="803"/>
      <c r="D224" s="69"/>
      <c r="E224" s="203"/>
      <c r="F224" s="204"/>
      <c r="G224" s="30"/>
      <c r="H224" s="123"/>
      <c r="I224" s="28"/>
      <c r="J224" s="28"/>
      <c r="K224" s="28"/>
      <c r="L224" s="28"/>
      <c r="M224" s="28"/>
      <c r="N224" s="28"/>
      <c r="O224" s="80"/>
      <c r="P224" s="80"/>
      <c r="Q224" s="15"/>
      <c r="R224" s="149"/>
      <c r="S224" s="15"/>
      <c r="T224" s="15"/>
      <c r="U224" s="149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9" customFormat="1" ht="13.5" customHeight="1">
      <c r="A225" s="378" t="s">
        <v>306</v>
      </c>
      <c r="B225" s="202"/>
      <c r="C225" s="203"/>
      <c r="D225" s="251"/>
      <c r="E225" s="203"/>
      <c r="F225" s="251"/>
      <c r="G225" s="30"/>
      <c r="H225" s="123"/>
      <c r="I225" s="28"/>
      <c r="J225" s="28"/>
      <c r="K225" s="28"/>
      <c r="L225" s="28"/>
      <c r="M225" s="28"/>
      <c r="N225" s="28"/>
      <c r="O225" s="80"/>
      <c r="P225" s="80"/>
      <c r="Q225" s="15"/>
      <c r="R225" s="149"/>
      <c r="S225" s="15"/>
      <c r="T225" s="15"/>
      <c r="U225" s="149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9" customFormat="1" ht="9.75" customHeight="1">
      <c r="A226" s="378"/>
      <c r="B226" s="202"/>
      <c r="C226" s="203"/>
      <c r="D226" s="251"/>
      <c r="E226" s="203"/>
      <c r="F226" s="251"/>
      <c r="G226" s="30"/>
      <c r="H226" s="123"/>
      <c r="I226" s="28"/>
      <c r="J226" s="28"/>
      <c r="K226" s="28"/>
      <c r="L226" s="28"/>
      <c r="M226" s="28"/>
      <c r="N226" s="28"/>
      <c r="O226" s="80"/>
      <c r="P226" s="80"/>
      <c r="Q226" s="15"/>
      <c r="R226" s="149"/>
      <c r="S226" s="15"/>
      <c r="T226" s="15"/>
      <c r="U226" s="149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9" customFormat="1" ht="25.5" customHeight="1">
      <c r="A227" s="7" t="s">
        <v>955</v>
      </c>
      <c r="B227" s="7" t="s">
        <v>956</v>
      </c>
      <c r="C227" s="5" t="s">
        <v>957</v>
      </c>
      <c r="D227" s="51" t="s">
        <v>16</v>
      </c>
      <c r="E227" s="58" t="s">
        <v>18</v>
      </c>
      <c r="F227" s="5" t="s">
        <v>927</v>
      </c>
      <c r="G227" s="50" t="s">
        <v>19</v>
      </c>
      <c r="H227" s="123"/>
      <c r="I227" s="28"/>
      <c r="J227" s="28"/>
      <c r="K227" s="28"/>
      <c r="L227" s="28"/>
      <c r="M227" s="28"/>
      <c r="N227" s="28"/>
      <c r="O227" s="80"/>
      <c r="P227" s="80"/>
      <c r="Q227" s="15"/>
      <c r="R227" s="149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9" customFormat="1" ht="12.75">
      <c r="A228" s="241">
        <v>40</v>
      </c>
      <c r="B228" s="241">
        <v>3315</v>
      </c>
      <c r="C228" s="259" t="s">
        <v>579</v>
      </c>
      <c r="D228" s="168">
        <v>550</v>
      </c>
      <c r="E228" s="444">
        <v>550</v>
      </c>
      <c r="F228" s="259">
        <v>0</v>
      </c>
      <c r="G228" s="163">
        <f>F228/E228*100</f>
        <v>0</v>
      </c>
      <c r="H228" s="123"/>
      <c r="I228" s="28"/>
      <c r="J228" s="28"/>
      <c r="K228" s="28"/>
      <c r="L228" s="28"/>
      <c r="M228" s="28"/>
      <c r="N228" s="28"/>
      <c r="O228" s="80"/>
      <c r="P228" s="80"/>
      <c r="Q228" s="15"/>
      <c r="R228" s="149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9" customFormat="1" ht="12.75">
      <c r="A229" s="197"/>
      <c r="B229" s="214"/>
      <c r="C229" s="213" t="s">
        <v>372</v>
      </c>
      <c r="D229" s="513">
        <f>SUM(D228:D228)</f>
        <v>550</v>
      </c>
      <c r="E229" s="513">
        <f>SUM(E228:E228)</f>
        <v>550</v>
      </c>
      <c r="F229" s="513">
        <f>SUM(F228:F228)</f>
        <v>0</v>
      </c>
      <c r="G229" s="118">
        <f>G228</f>
        <v>0</v>
      </c>
      <c r="H229" s="123"/>
      <c r="I229" s="28"/>
      <c r="J229" s="28"/>
      <c r="K229" s="28"/>
      <c r="L229" s="28"/>
      <c r="M229" s="28"/>
      <c r="N229" s="28"/>
      <c r="O229" s="80"/>
      <c r="P229" s="80"/>
      <c r="Q229" s="15"/>
      <c r="R229" s="149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9" customFormat="1" ht="12.75">
      <c r="A230" s="16"/>
      <c r="B230" s="67"/>
      <c r="C230" s="201"/>
      <c r="D230" s="615"/>
      <c r="E230" s="615"/>
      <c r="F230" s="615"/>
      <c r="G230" s="30"/>
      <c r="H230" s="123"/>
      <c r="I230" s="28"/>
      <c r="J230" s="28"/>
      <c r="K230" s="28"/>
      <c r="L230" s="28"/>
      <c r="M230" s="28"/>
      <c r="N230" s="28"/>
      <c r="O230" s="80"/>
      <c r="P230" s="80"/>
      <c r="Q230" s="15"/>
      <c r="R230" s="149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9" customFormat="1" ht="12.75">
      <c r="A231" s="803" t="s">
        <v>1072</v>
      </c>
      <c r="B231" s="803"/>
      <c r="C231" s="803"/>
      <c r="D231" s="803"/>
      <c r="E231" s="803"/>
      <c r="F231" s="372"/>
      <c r="G231" s="491"/>
      <c r="H231" s="123"/>
      <c r="I231" s="28"/>
      <c r="J231" s="28"/>
      <c r="K231" s="28"/>
      <c r="L231" s="28"/>
      <c r="M231" s="28"/>
      <c r="N231" s="28"/>
      <c r="O231" s="80"/>
      <c r="P231" s="80"/>
      <c r="Q231" s="15"/>
      <c r="R231" s="149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9" customFormat="1" ht="12.75">
      <c r="A232" s="518"/>
      <c r="B232" s="518"/>
      <c r="C232" s="518"/>
      <c r="D232" s="518"/>
      <c r="E232" s="518"/>
      <c r="F232" s="372"/>
      <c r="G232" s="491"/>
      <c r="H232" s="123"/>
      <c r="I232" s="28"/>
      <c r="J232" s="28"/>
      <c r="K232" s="28"/>
      <c r="L232" s="28"/>
      <c r="M232" s="28"/>
      <c r="N232" s="28"/>
      <c r="O232" s="80"/>
      <c r="P232" s="80"/>
      <c r="Q232" s="15"/>
      <c r="R232" s="149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9" customFormat="1" ht="24.75" customHeight="1">
      <c r="A233" s="7" t="s">
        <v>955</v>
      </c>
      <c r="B233" s="7" t="s">
        <v>956</v>
      </c>
      <c r="C233" s="5" t="s">
        <v>957</v>
      </c>
      <c r="D233" s="51" t="s">
        <v>16</v>
      </c>
      <c r="E233" s="58" t="s">
        <v>18</v>
      </c>
      <c r="F233" s="5" t="s">
        <v>927</v>
      </c>
      <c r="G233" s="50" t="s">
        <v>19</v>
      </c>
      <c r="H233" s="123"/>
      <c r="I233" s="28"/>
      <c r="J233" s="28"/>
      <c r="K233" s="28"/>
      <c r="L233" s="28"/>
      <c r="M233" s="28"/>
      <c r="N233" s="28"/>
      <c r="O233" s="80"/>
      <c r="P233" s="80"/>
      <c r="Q233" s="15"/>
      <c r="R233" s="149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9" customFormat="1" ht="25.5">
      <c r="A234" s="145">
        <v>40</v>
      </c>
      <c r="B234" s="141" t="s">
        <v>1070</v>
      </c>
      <c r="C234" s="361" t="s">
        <v>1073</v>
      </c>
      <c r="D234" s="472">
        <v>0</v>
      </c>
      <c r="E234" s="298">
        <v>26799</v>
      </c>
      <c r="F234" s="298">
        <v>10000</v>
      </c>
      <c r="G234" s="174">
        <f>F234/E234*100</f>
        <v>37.31482518004403</v>
      </c>
      <c r="H234" s="123"/>
      <c r="I234" s="28"/>
      <c r="J234" s="28"/>
      <c r="K234" s="28"/>
      <c r="L234" s="28"/>
      <c r="M234" s="28"/>
      <c r="N234" s="28"/>
      <c r="O234" s="80"/>
      <c r="P234" s="80"/>
      <c r="Q234" s="15"/>
      <c r="R234" s="149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9" customFormat="1" ht="12.75">
      <c r="A235" s="16"/>
      <c r="B235" s="67"/>
      <c r="C235" s="201"/>
      <c r="D235" s="202"/>
      <c r="E235" s="203"/>
      <c r="F235" s="204"/>
      <c r="G235" s="205"/>
      <c r="H235" s="123"/>
      <c r="I235" s="28"/>
      <c r="J235" s="28"/>
      <c r="K235" s="28"/>
      <c r="L235" s="28"/>
      <c r="M235" s="28"/>
      <c r="N235" s="28"/>
      <c r="O235" s="80"/>
      <c r="P235" s="80"/>
      <c r="Q235" s="15"/>
      <c r="R235" s="149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9" customFormat="1" ht="12.75">
      <c r="A236" s="206"/>
      <c r="B236" s="216"/>
      <c r="C236" s="215" t="s">
        <v>373</v>
      </c>
      <c r="D236" s="207">
        <f>D198+D210+D222+D229</f>
        <v>143560</v>
      </c>
      <c r="E236" s="207">
        <f>E198+E210+E222+E229+E234</f>
        <v>179005</v>
      </c>
      <c r="F236" s="207">
        <f>F198+F210+F222+F229+F234</f>
        <v>86115</v>
      </c>
      <c r="G236" s="10">
        <f>F236/E236*100</f>
        <v>48.107594759922904</v>
      </c>
      <c r="H236" s="123"/>
      <c r="I236" s="28"/>
      <c r="J236" s="28"/>
      <c r="K236" s="28"/>
      <c r="L236" s="28"/>
      <c r="M236" s="28"/>
      <c r="N236" s="28"/>
      <c r="O236" s="80"/>
      <c r="P236" s="80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9" customFormat="1" ht="12.75" customHeight="1">
      <c r="A237" s="16"/>
      <c r="B237" s="67"/>
      <c r="C237" s="201"/>
      <c r="D237" s="202"/>
      <c r="E237" s="203"/>
      <c r="F237" s="204"/>
      <c r="G237" s="205"/>
      <c r="H237" s="123"/>
      <c r="I237" s="28"/>
      <c r="J237" s="28"/>
      <c r="K237" s="28"/>
      <c r="L237" s="28"/>
      <c r="M237" s="28"/>
      <c r="N237" s="28"/>
      <c r="O237" s="80"/>
      <c r="P237" s="80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9" customFormat="1" ht="15.75">
      <c r="A238" s="72" t="s">
        <v>263</v>
      </c>
      <c r="B238" s="28"/>
      <c r="C238" s="28"/>
      <c r="D238" s="80"/>
      <c r="E238" s="80"/>
      <c r="F238" s="80"/>
      <c r="G238" s="28"/>
      <c r="H238" s="28"/>
      <c r="I238" s="28"/>
      <c r="J238" s="28"/>
      <c r="K238" s="28"/>
      <c r="L238" s="28"/>
      <c r="M238" s="28"/>
      <c r="N238" s="28"/>
      <c r="O238" s="80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9" customFormat="1" ht="12.75" customHeight="1">
      <c r="A239" s="72"/>
      <c r="B239" s="28"/>
      <c r="C239" s="28"/>
      <c r="D239" s="80"/>
      <c r="E239" s="80"/>
      <c r="F239" s="80"/>
      <c r="G239" s="28"/>
      <c r="H239" s="28"/>
      <c r="I239" s="28"/>
      <c r="J239" s="28"/>
      <c r="K239" s="28"/>
      <c r="L239" s="28"/>
      <c r="M239" s="28"/>
      <c r="N239" s="28"/>
      <c r="O239" s="80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9" customFormat="1" ht="15" customHeight="1">
      <c r="A240" s="63" t="s">
        <v>1069</v>
      </c>
      <c r="B240"/>
      <c r="C240"/>
      <c r="D240" s="15"/>
      <c r="E240" s="15"/>
      <c r="F240" s="15"/>
      <c r="G240"/>
      <c r="H240" s="28"/>
      <c r="I240" s="28"/>
      <c r="J240" s="28"/>
      <c r="K240" s="28"/>
      <c r="L240" s="28"/>
      <c r="M240" s="28"/>
      <c r="N240" s="28"/>
      <c r="O240" s="80"/>
      <c r="P240" s="15"/>
      <c r="Q240" s="15"/>
      <c r="R240" s="15"/>
      <c r="S240" s="15"/>
      <c r="T240" s="15"/>
      <c r="U240" s="15"/>
      <c r="V240" s="150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9" customFormat="1" ht="12.75">
      <c r="A241" s="63"/>
      <c r="B241"/>
      <c r="C241"/>
      <c r="D241" s="15"/>
      <c r="E241" s="15"/>
      <c r="F241" s="15"/>
      <c r="G241"/>
      <c r="H241" s="28"/>
      <c r="I241" s="28"/>
      <c r="J241" s="28"/>
      <c r="K241" s="28"/>
      <c r="L241" s="28"/>
      <c r="M241" s="28"/>
      <c r="N241" s="28"/>
      <c r="O241" s="80"/>
      <c r="P241" s="15"/>
      <c r="Q241" s="15"/>
      <c r="R241" s="15"/>
      <c r="S241" s="15"/>
      <c r="T241" s="15"/>
      <c r="U241" s="15"/>
      <c r="V241" s="150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9" customFormat="1" ht="25.5" customHeight="1">
      <c r="A242" s="7" t="s">
        <v>955</v>
      </c>
      <c r="B242" s="7" t="s">
        <v>956</v>
      </c>
      <c r="C242" s="5" t="s">
        <v>957</v>
      </c>
      <c r="D242" s="51" t="s">
        <v>16</v>
      </c>
      <c r="E242" s="58" t="s">
        <v>18</v>
      </c>
      <c r="F242" s="5" t="s">
        <v>927</v>
      </c>
      <c r="G242" s="50" t="s">
        <v>19</v>
      </c>
      <c r="H242" s="28"/>
      <c r="I242" s="28"/>
      <c r="J242" s="28"/>
      <c r="K242" s="28"/>
      <c r="L242" s="28"/>
      <c r="M242" s="28"/>
      <c r="N242" s="28"/>
      <c r="O242" s="80"/>
      <c r="P242" s="15"/>
      <c r="Q242" s="15"/>
      <c r="R242" s="149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9" customFormat="1" ht="25.5">
      <c r="A243" s="145" t="s">
        <v>1077</v>
      </c>
      <c r="B243" s="141">
        <v>3539</v>
      </c>
      <c r="C243" s="142" t="s">
        <v>877</v>
      </c>
      <c r="D243" s="218">
        <v>4500</v>
      </c>
      <c r="E243" s="298">
        <v>4500</v>
      </c>
      <c r="F243" s="298">
        <v>2452</v>
      </c>
      <c r="G243" s="300">
        <f aca="true" t="shared" si="11" ref="G243:G253">F243/E243*100</f>
        <v>54.48888888888889</v>
      </c>
      <c r="H243" s="28"/>
      <c r="I243" s="28"/>
      <c r="J243" s="28"/>
      <c r="K243" s="28"/>
      <c r="L243" s="28"/>
      <c r="M243" s="28"/>
      <c r="N243" s="28"/>
      <c r="O243" s="80"/>
      <c r="P243" s="15"/>
      <c r="Q243" s="15"/>
      <c r="R243" s="149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9" customFormat="1" ht="25.5">
      <c r="A244" s="145" t="s">
        <v>1077</v>
      </c>
      <c r="B244" s="141">
        <v>3549</v>
      </c>
      <c r="C244" s="132" t="s">
        <v>737</v>
      </c>
      <c r="D244" s="218">
        <v>300</v>
      </c>
      <c r="E244" s="298">
        <v>300</v>
      </c>
      <c r="F244" s="298">
        <v>0</v>
      </c>
      <c r="G244" s="300">
        <f t="shared" si="11"/>
        <v>0</v>
      </c>
      <c r="H244" s="28"/>
      <c r="I244" s="28"/>
      <c r="J244" s="28"/>
      <c r="K244" s="28"/>
      <c r="L244" s="28"/>
      <c r="M244" s="28"/>
      <c r="N244" s="28"/>
      <c r="O244" s="80"/>
      <c r="P244" s="15"/>
      <c r="Q244" s="15"/>
      <c r="R244" s="149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9" customFormat="1" ht="16.5" customHeight="1">
      <c r="A245" s="145">
        <v>50</v>
      </c>
      <c r="B245" s="141">
        <v>3569</v>
      </c>
      <c r="C245" s="142" t="s">
        <v>735</v>
      </c>
      <c r="D245" s="218">
        <v>200</v>
      </c>
      <c r="E245" s="298">
        <v>450</v>
      </c>
      <c r="F245" s="298">
        <v>288</v>
      </c>
      <c r="G245" s="300">
        <f t="shared" si="11"/>
        <v>64</v>
      </c>
      <c r="H245" s="28"/>
      <c r="I245" s="28"/>
      <c r="J245" s="28"/>
      <c r="K245" s="28"/>
      <c r="L245" s="28"/>
      <c r="M245" s="28"/>
      <c r="N245" s="28"/>
      <c r="O245" s="80"/>
      <c r="P245" s="15"/>
      <c r="Q245" s="15"/>
      <c r="R245" s="149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9" customFormat="1" ht="25.5">
      <c r="A246" s="145" t="s">
        <v>1077</v>
      </c>
      <c r="B246" s="141">
        <v>3592</v>
      </c>
      <c r="C246" s="132" t="s">
        <v>740</v>
      </c>
      <c r="D246" s="218">
        <v>500</v>
      </c>
      <c r="E246" s="298">
        <v>370</v>
      </c>
      <c r="F246" s="298">
        <v>100</v>
      </c>
      <c r="G246" s="300">
        <f>F246/E246*100</f>
        <v>27.027027027027028</v>
      </c>
      <c r="H246" s="28"/>
      <c r="I246" s="28"/>
      <c r="J246" s="28"/>
      <c r="K246" s="28"/>
      <c r="L246" s="28"/>
      <c r="M246" s="28"/>
      <c r="N246" s="28"/>
      <c r="O246" s="80"/>
      <c r="P246" s="15"/>
      <c r="Q246" s="15"/>
      <c r="R246" s="149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9" customFormat="1" ht="12.75">
      <c r="A247" s="145" t="s">
        <v>1077</v>
      </c>
      <c r="B247" s="141" t="s">
        <v>544</v>
      </c>
      <c r="C247" s="132" t="s">
        <v>860</v>
      </c>
      <c r="D247" s="298">
        <f>D252+D248+D250+D251+D249</f>
        <v>8120</v>
      </c>
      <c r="E247" s="298">
        <f>E252+E248+E250+E251+E249</f>
        <v>9447</v>
      </c>
      <c r="F247" s="298">
        <f>F252+F248+F250+F251+F249</f>
        <v>4616</v>
      </c>
      <c r="G247" s="300">
        <f>F247/E247*100</f>
        <v>48.86207261564518</v>
      </c>
      <c r="H247" s="28"/>
      <c r="I247" s="28"/>
      <c r="J247" s="28"/>
      <c r="K247" s="28"/>
      <c r="L247" s="28"/>
      <c r="M247" s="28"/>
      <c r="N247" s="28"/>
      <c r="O247" s="80"/>
      <c r="P247" s="15"/>
      <c r="Q247" s="15"/>
      <c r="R247" s="149"/>
      <c r="S247" s="15"/>
      <c r="T247" s="15"/>
      <c r="U247" s="15"/>
      <c r="V247" s="149"/>
      <c r="W247" s="149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9" customFormat="1" ht="12.75">
      <c r="A248" s="145" t="s">
        <v>1077</v>
      </c>
      <c r="B248" s="399" t="s">
        <v>677</v>
      </c>
      <c r="C248" s="400" t="s">
        <v>597</v>
      </c>
      <c r="D248" s="442">
        <v>4000</v>
      </c>
      <c r="E248" s="402">
        <v>4000</v>
      </c>
      <c r="F248" s="402">
        <v>821</v>
      </c>
      <c r="G248" s="503">
        <f t="shared" si="11"/>
        <v>20.525</v>
      </c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49"/>
      <c r="S248" s="15"/>
      <c r="T248" s="15"/>
      <c r="U248" s="15"/>
      <c r="V248" s="15"/>
      <c r="W248" s="149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9" customFormat="1" ht="12.75">
      <c r="A249" s="145" t="s">
        <v>1077</v>
      </c>
      <c r="B249" s="399" t="s">
        <v>678</v>
      </c>
      <c r="C249" s="400" t="s">
        <v>880</v>
      </c>
      <c r="D249" s="442">
        <v>750</v>
      </c>
      <c r="E249" s="402">
        <v>2077</v>
      </c>
      <c r="F249" s="402">
        <v>1576</v>
      </c>
      <c r="G249" s="503">
        <f t="shared" si="11"/>
        <v>75.8786711603274</v>
      </c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49"/>
      <c r="S249" s="15"/>
      <c r="T249" s="15"/>
      <c r="U249" s="15"/>
      <c r="V249" s="15"/>
      <c r="W249" s="149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9" customFormat="1" ht="12.75">
      <c r="A250" s="145" t="s">
        <v>1077</v>
      </c>
      <c r="B250" s="399" t="s">
        <v>881</v>
      </c>
      <c r="C250" s="400" t="s">
        <v>882</v>
      </c>
      <c r="D250" s="442">
        <v>1800</v>
      </c>
      <c r="E250" s="402">
        <v>1707</v>
      </c>
      <c r="F250" s="402">
        <v>1179</v>
      </c>
      <c r="G250" s="503">
        <f t="shared" si="11"/>
        <v>69.06854130052724</v>
      </c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49"/>
      <c r="S250" s="15"/>
      <c r="T250" s="15"/>
      <c r="U250" s="15"/>
      <c r="V250" s="15"/>
      <c r="W250" s="149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9" customFormat="1" ht="12.75">
      <c r="A251" s="145" t="s">
        <v>1077</v>
      </c>
      <c r="B251" s="399" t="s">
        <v>881</v>
      </c>
      <c r="C251" s="400" t="s">
        <v>885</v>
      </c>
      <c r="D251" s="401">
        <v>1370</v>
      </c>
      <c r="E251" s="402">
        <v>1463</v>
      </c>
      <c r="F251" s="402">
        <v>901</v>
      </c>
      <c r="G251" s="503">
        <f t="shared" si="11"/>
        <v>61.58578263841422</v>
      </c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49"/>
      <c r="S251" s="15"/>
      <c r="T251" s="15"/>
      <c r="U251" s="15"/>
      <c r="V251" s="15"/>
      <c r="W251" s="149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9" customFormat="1" ht="12.75">
      <c r="A252" s="145" t="s">
        <v>1077</v>
      </c>
      <c r="B252" s="399" t="s">
        <v>878</v>
      </c>
      <c r="C252" s="400" t="s">
        <v>879</v>
      </c>
      <c r="D252" s="401">
        <v>200</v>
      </c>
      <c r="E252" s="402">
        <v>200</v>
      </c>
      <c r="F252" s="402">
        <v>139</v>
      </c>
      <c r="G252" s="503">
        <f>F252/E252*100</f>
        <v>69.5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9"/>
      <c r="S252" s="15"/>
      <c r="T252" s="15"/>
      <c r="U252" s="15"/>
      <c r="V252" s="15"/>
      <c r="W252" s="149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9" customFormat="1" ht="12.75">
      <c r="A253" s="197"/>
      <c r="B253" s="214"/>
      <c r="C253" s="213" t="s">
        <v>891</v>
      </c>
      <c r="D253" s="198">
        <f>SUM(D243:D252)-D247</f>
        <v>13620</v>
      </c>
      <c r="E253" s="198">
        <f>SUM(E243:E252)-E247</f>
        <v>15067</v>
      </c>
      <c r="F253" s="198">
        <f>SUM(F243:F252)-F247</f>
        <v>7456</v>
      </c>
      <c r="G253" s="429">
        <f t="shared" si="11"/>
        <v>49.485630848875026</v>
      </c>
      <c r="H253" s="123" t="s">
        <v>1089</v>
      </c>
      <c r="I253" s="28"/>
      <c r="J253" s="28"/>
      <c r="K253" s="28"/>
      <c r="L253" s="28"/>
      <c r="M253" s="28"/>
      <c r="N253" s="28"/>
      <c r="O253" s="80" t="s">
        <v>277</v>
      </c>
      <c r="P253" s="80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9" customFormat="1" ht="12.75">
      <c r="A254" s="16"/>
      <c r="B254" s="67"/>
      <c r="C254" s="201"/>
      <c r="D254" s="202"/>
      <c r="E254" s="202"/>
      <c r="F254" s="202"/>
      <c r="G254" s="420"/>
      <c r="H254" s="123"/>
      <c r="I254" s="28"/>
      <c r="J254" s="28"/>
      <c r="K254" s="28"/>
      <c r="L254" s="28"/>
      <c r="M254" s="28"/>
      <c r="N254" s="28"/>
      <c r="O254" s="80"/>
      <c r="P254" s="80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9" customFormat="1" ht="15.75" customHeight="1">
      <c r="A255" s="378" t="s">
        <v>1021</v>
      </c>
      <c r="B255" s="202"/>
      <c r="C255" s="203"/>
      <c r="D255" s="251"/>
      <c r="E255" s="203"/>
      <c r="F255" s="251"/>
      <c r="G255" s="113"/>
      <c r="H255" s="123"/>
      <c r="I255" s="28"/>
      <c r="J255" s="28"/>
      <c r="K255" s="28"/>
      <c r="L255" s="28"/>
      <c r="M255" s="28"/>
      <c r="N255" s="28"/>
      <c r="O255" s="80"/>
      <c r="P255" s="80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9" customFormat="1" ht="15" customHeight="1">
      <c r="A256" s="378"/>
      <c r="B256" s="202"/>
      <c r="C256" s="203"/>
      <c r="D256" s="251"/>
      <c r="E256" s="203"/>
      <c r="F256" s="251"/>
      <c r="G256" s="113"/>
      <c r="H256" s="123"/>
      <c r="I256" s="28"/>
      <c r="J256" s="28"/>
      <c r="K256" s="28"/>
      <c r="L256" s="28"/>
      <c r="M256" s="28"/>
      <c r="N256" s="28"/>
      <c r="O256" s="80"/>
      <c r="P256" s="80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9" customFormat="1" ht="24.75" customHeight="1">
      <c r="A257" s="7" t="s">
        <v>955</v>
      </c>
      <c r="B257" s="7" t="s">
        <v>956</v>
      </c>
      <c r="C257" s="5" t="s">
        <v>957</v>
      </c>
      <c r="D257" s="51" t="s">
        <v>16</v>
      </c>
      <c r="E257" s="58" t="s">
        <v>18</v>
      </c>
      <c r="F257" s="5" t="s">
        <v>927</v>
      </c>
      <c r="G257" s="50" t="s">
        <v>19</v>
      </c>
      <c r="H257" s="123"/>
      <c r="I257" s="28"/>
      <c r="J257" s="28"/>
      <c r="K257" s="28"/>
      <c r="L257" s="28"/>
      <c r="M257" s="28"/>
      <c r="N257" s="28"/>
      <c r="O257" s="80"/>
      <c r="P257" s="80"/>
      <c r="Q257" s="15"/>
      <c r="R257" s="149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9" customFormat="1" ht="12.75">
      <c r="A258" s="340">
        <v>50</v>
      </c>
      <c r="B258" s="340">
        <v>3522</v>
      </c>
      <c r="C258" s="343" t="s">
        <v>898</v>
      </c>
      <c r="D258" s="341">
        <v>6400</v>
      </c>
      <c r="E258" s="342">
        <v>8780</v>
      </c>
      <c r="F258" s="298">
        <v>6018</v>
      </c>
      <c r="G258" s="174">
        <f aca="true" t="shared" si="12" ref="G258:G264">F258/E258*100</f>
        <v>68.54214123006834</v>
      </c>
      <c r="H258" s="123"/>
      <c r="I258" s="28"/>
      <c r="J258" s="28"/>
      <c r="K258" s="28"/>
      <c r="L258" s="28"/>
      <c r="M258" s="28"/>
      <c r="N258" s="28"/>
      <c r="O258" s="80"/>
      <c r="P258" s="80"/>
      <c r="Q258" s="15"/>
      <c r="R258" s="149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9" customFormat="1" ht="12.75">
      <c r="A259" s="340">
        <v>50</v>
      </c>
      <c r="B259" s="340">
        <v>3529</v>
      </c>
      <c r="C259" s="343" t="s">
        <v>738</v>
      </c>
      <c r="D259" s="341">
        <v>25537</v>
      </c>
      <c r="E259" s="342">
        <v>25537</v>
      </c>
      <c r="F259" s="298">
        <v>14889</v>
      </c>
      <c r="G259" s="174">
        <f t="shared" si="12"/>
        <v>58.303637858793124</v>
      </c>
      <c r="H259" s="123"/>
      <c r="I259" s="28"/>
      <c r="J259" s="28"/>
      <c r="K259" s="28"/>
      <c r="L259" s="28"/>
      <c r="M259" s="28"/>
      <c r="N259" s="28"/>
      <c r="O259" s="80"/>
      <c r="P259" s="80"/>
      <c r="Q259" s="15"/>
      <c r="R259" s="149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9" customFormat="1" ht="12.75">
      <c r="A260" s="145">
        <v>50</v>
      </c>
      <c r="B260" s="141">
        <v>3533</v>
      </c>
      <c r="C260" s="142" t="s">
        <v>739</v>
      </c>
      <c r="D260" s="380">
        <v>145783</v>
      </c>
      <c r="E260" s="298">
        <v>146133</v>
      </c>
      <c r="F260" s="298">
        <v>85386</v>
      </c>
      <c r="G260" s="174">
        <f t="shared" si="12"/>
        <v>58.430334010798376</v>
      </c>
      <c r="H260" s="123"/>
      <c r="I260" s="28"/>
      <c r="J260" s="28"/>
      <c r="K260" s="28"/>
      <c r="L260" s="28"/>
      <c r="M260" s="28"/>
      <c r="N260" s="28"/>
      <c r="O260" s="80"/>
      <c r="P260" s="80"/>
      <c r="Q260" s="15"/>
      <c r="R260" s="149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9" customFormat="1" ht="12.75">
      <c r="A261" s="145" t="s">
        <v>1077</v>
      </c>
      <c r="B261" s="373" t="s">
        <v>654</v>
      </c>
      <c r="C261" s="142" t="s">
        <v>596</v>
      </c>
      <c r="D261" s="172">
        <v>32730</v>
      </c>
      <c r="E261" s="171">
        <v>32730</v>
      </c>
      <c r="F261" s="298">
        <v>15832</v>
      </c>
      <c r="G261" s="305">
        <f t="shared" si="12"/>
        <v>48.37152459517263</v>
      </c>
      <c r="H261" s="123"/>
      <c r="I261" s="28"/>
      <c r="J261" s="28"/>
      <c r="K261" s="28"/>
      <c r="L261" s="28"/>
      <c r="M261" s="28"/>
      <c r="N261" s="28"/>
      <c r="O261" s="80"/>
      <c r="P261" s="80"/>
      <c r="Q261" s="15"/>
      <c r="R261" s="149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9" customFormat="1" ht="25.5">
      <c r="A262" s="145" t="s">
        <v>1077</v>
      </c>
      <c r="B262" s="373">
        <v>4324</v>
      </c>
      <c r="C262" s="142" t="s">
        <v>1022</v>
      </c>
      <c r="D262" s="172">
        <v>0</v>
      </c>
      <c r="E262" s="171">
        <v>0</v>
      </c>
      <c r="F262" s="298">
        <v>186</v>
      </c>
      <c r="G262" s="305" t="s">
        <v>370</v>
      </c>
      <c r="H262" s="123"/>
      <c r="I262" s="28"/>
      <c r="J262" s="28"/>
      <c r="K262" s="28"/>
      <c r="L262" s="28"/>
      <c r="M262" s="28"/>
      <c r="N262" s="28"/>
      <c r="O262" s="80"/>
      <c r="P262" s="80"/>
      <c r="Q262" s="15"/>
      <c r="R262" s="149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9" customFormat="1" ht="12.75">
      <c r="A263" s="197"/>
      <c r="B263" s="214"/>
      <c r="C263" s="213" t="s">
        <v>874</v>
      </c>
      <c r="D263" s="198">
        <f>SUM(D258:D261)</f>
        <v>210450</v>
      </c>
      <c r="E263" s="198">
        <f>SUM(E258:E262)</f>
        <v>213180</v>
      </c>
      <c r="F263" s="198">
        <f>SUM(F258:F262)</f>
        <v>122311</v>
      </c>
      <c r="G263" s="118">
        <f t="shared" si="12"/>
        <v>57.374519185664695</v>
      </c>
      <c r="H263" s="123"/>
      <c r="I263" s="28"/>
      <c r="J263" s="28"/>
      <c r="K263" s="28"/>
      <c r="L263" s="28"/>
      <c r="M263" s="28"/>
      <c r="N263" s="28"/>
      <c r="O263" s="80"/>
      <c r="P263" s="80"/>
      <c r="Q263" s="15"/>
      <c r="R263" s="149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9" customFormat="1" ht="13.5" customHeight="1">
      <c r="A264" s="197"/>
      <c r="B264" s="214"/>
      <c r="C264" s="213" t="s">
        <v>371</v>
      </c>
      <c r="D264" s="198">
        <f>D253+D263</f>
        <v>224070</v>
      </c>
      <c r="E264" s="198">
        <f>E253+E263</f>
        <v>228247</v>
      </c>
      <c r="F264" s="198">
        <f>F253+F263</f>
        <v>129767</v>
      </c>
      <c r="G264" s="118">
        <f t="shared" si="12"/>
        <v>56.853759304612986</v>
      </c>
      <c r="H264" s="123"/>
      <c r="I264" s="28"/>
      <c r="J264" s="28"/>
      <c r="K264" s="28"/>
      <c r="L264" s="28"/>
      <c r="M264" s="28"/>
      <c r="N264" s="28"/>
      <c r="O264" s="80"/>
      <c r="P264" s="8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9" customFormat="1" ht="13.5" customHeight="1">
      <c r="A265" s="16"/>
      <c r="B265" s="67"/>
      <c r="C265" s="201"/>
      <c r="D265" s="202"/>
      <c r="E265" s="202"/>
      <c r="F265" s="202"/>
      <c r="G265" s="113"/>
      <c r="H265" s="123"/>
      <c r="I265" s="28"/>
      <c r="J265" s="28"/>
      <c r="K265" s="28"/>
      <c r="L265" s="28"/>
      <c r="M265" s="28"/>
      <c r="N265" s="28"/>
      <c r="O265" s="80"/>
      <c r="P265" s="8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9" customFormat="1" ht="13.5" customHeight="1">
      <c r="A266" s="378" t="s">
        <v>729</v>
      </c>
      <c r="B266" s="378"/>
      <c r="C266" s="378"/>
      <c r="D266" s="202"/>
      <c r="E266" s="202"/>
      <c r="F266" s="202"/>
      <c r="G266" s="113"/>
      <c r="H266" s="123"/>
      <c r="I266" s="28"/>
      <c r="J266" s="28"/>
      <c r="K266" s="28"/>
      <c r="L266" s="28"/>
      <c r="M266" s="28"/>
      <c r="N266" s="28"/>
      <c r="O266" s="80"/>
      <c r="P266" s="80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9" customFormat="1" ht="13.5" customHeight="1">
      <c r="A267" s="20"/>
      <c r="B267" s="20"/>
      <c r="C267" s="20"/>
      <c r="D267" s="202"/>
      <c r="E267" s="202"/>
      <c r="F267" s="202"/>
      <c r="G267" s="113"/>
      <c r="H267" s="123"/>
      <c r="I267" s="28"/>
      <c r="J267" s="28"/>
      <c r="K267" s="28"/>
      <c r="L267" s="28"/>
      <c r="M267" s="28"/>
      <c r="N267" s="28"/>
      <c r="O267" s="80"/>
      <c r="P267" s="80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7" ht="27" customHeight="1">
      <c r="A268" s="7" t="s">
        <v>955</v>
      </c>
      <c r="B268" s="7" t="s">
        <v>956</v>
      </c>
      <c r="C268" s="5" t="s">
        <v>957</v>
      </c>
      <c r="D268" s="51" t="s">
        <v>16</v>
      </c>
      <c r="E268" s="58" t="s">
        <v>18</v>
      </c>
      <c r="F268" s="5" t="s">
        <v>927</v>
      </c>
      <c r="G268" s="50" t="s">
        <v>19</v>
      </c>
    </row>
    <row r="269" spans="1:7" ht="24" customHeight="1">
      <c r="A269" s="145" t="s">
        <v>1077</v>
      </c>
      <c r="B269" s="141">
        <v>3522</v>
      </c>
      <c r="C269" s="132" t="s">
        <v>710</v>
      </c>
      <c r="D269" s="218">
        <v>180000</v>
      </c>
      <c r="E269" s="298">
        <v>189500</v>
      </c>
      <c r="F269" s="298">
        <v>72742</v>
      </c>
      <c r="G269" s="174">
        <f>F269/E269*100</f>
        <v>38.38627968337731</v>
      </c>
    </row>
    <row r="270" spans="1:7" ht="14.25" customHeight="1">
      <c r="A270" s="145" t="s">
        <v>1077</v>
      </c>
      <c r="B270" s="141">
        <v>3522</v>
      </c>
      <c r="C270" s="142" t="s">
        <v>709</v>
      </c>
      <c r="D270" s="380">
        <v>100000</v>
      </c>
      <c r="E270" s="298">
        <v>100000</v>
      </c>
      <c r="F270" s="298">
        <v>9797</v>
      </c>
      <c r="G270" s="174">
        <f>F270/E270*100</f>
        <v>9.797</v>
      </c>
    </row>
    <row r="271" spans="1:7" ht="24" customHeight="1">
      <c r="A271" s="145" t="s">
        <v>1077</v>
      </c>
      <c r="B271" s="141">
        <v>3522</v>
      </c>
      <c r="C271" s="142" t="s">
        <v>22</v>
      </c>
      <c r="D271" s="380">
        <v>0</v>
      </c>
      <c r="E271" s="298">
        <v>941</v>
      </c>
      <c r="F271" s="298">
        <v>254</v>
      </c>
      <c r="G271" s="174">
        <f>F271/E271*100</f>
        <v>26.992561105207223</v>
      </c>
    </row>
    <row r="272" spans="1:256" s="28" customFormat="1" ht="12.75">
      <c r="A272" s="197"/>
      <c r="B272" s="214"/>
      <c r="C272" s="213" t="s">
        <v>307</v>
      </c>
      <c r="D272" s="198">
        <f>D269+D270</f>
        <v>280000</v>
      </c>
      <c r="E272" s="198">
        <f>E269+E270+E271</f>
        <v>290441</v>
      </c>
      <c r="F272" s="198">
        <f>F269+F270+F271</f>
        <v>82793</v>
      </c>
      <c r="G272" s="118">
        <f>F272/E272*100</f>
        <v>28.505961623875415</v>
      </c>
      <c r="O272" s="80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2.75">
      <c r="A273" s="16"/>
      <c r="B273" s="67"/>
      <c r="C273" s="201"/>
      <c r="D273" s="202"/>
      <c r="E273" s="203"/>
      <c r="F273" s="251"/>
      <c r="G273" s="30"/>
      <c r="O273" s="80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19" customFormat="1" ht="12.75">
      <c r="A274" s="206"/>
      <c r="B274" s="216"/>
      <c r="C274" s="215" t="s">
        <v>373</v>
      </c>
      <c r="D274" s="207">
        <f>D264+D272</f>
        <v>504070</v>
      </c>
      <c r="E274" s="207">
        <f>E264+E272</f>
        <v>518688</v>
      </c>
      <c r="F274" s="207">
        <f>F264+F272</f>
        <v>212560</v>
      </c>
      <c r="G274" s="10">
        <f>F274/E274*100</f>
        <v>40.98031957554445</v>
      </c>
      <c r="H274" s="123"/>
      <c r="I274" s="28"/>
      <c r="J274" s="28"/>
      <c r="K274" s="28"/>
      <c r="L274" s="28"/>
      <c r="M274" s="28"/>
      <c r="N274" s="28"/>
      <c r="O274" s="80"/>
      <c r="P274" s="8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5:6" ht="12.75" customHeight="1">
      <c r="E275" s="80"/>
      <c r="F275" s="80"/>
    </row>
    <row r="276" spans="1:256" s="28" customFormat="1" ht="15.75">
      <c r="A276" s="72" t="s">
        <v>1078</v>
      </c>
      <c r="D276" s="80"/>
      <c r="E276" s="80"/>
      <c r="F276" s="80"/>
      <c r="O276" s="80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80"/>
      <c r="G277"/>
      <c r="O277" s="80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63" t="s">
        <v>1069</v>
      </c>
      <c r="B278"/>
      <c r="C278"/>
      <c r="D278" s="15"/>
      <c r="E278" s="15"/>
      <c r="F278" s="80"/>
      <c r="G278"/>
      <c r="O278" s="80"/>
      <c r="P278" s="15"/>
      <c r="Q278" s="15"/>
      <c r="R278" s="15"/>
      <c r="S278" s="15"/>
      <c r="T278" s="15"/>
      <c r="U278" s="15"/>
      <c r="V278" s="15"/>
      <c r="W278" s="149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63"/>
      <c r="B279"/>
      <c r="C279"/>
      <c r="D279" s="15"/>
      <c r="E279" s="15"/>
      <c r="F279" s="80"/>
      <c r="G279"/>
      <c r="O279" s="80"/>
      <c r="P279" s="15"/>
      <c r="Q279" s="15"/>
      <c r="R279" s="15"/>
      <c r="S279" s="15"/>
      <c r="T279" s="15"/>
      <c r="U279" s="15"/>
      <c r="V279" s="15"/>
      <c r="W279" s="149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955</v>
      </c>
      <c r="B280" s="7" t="s">
        <v>956</v>
      </c>
      <c r="C280" s="5" t="s">
        <v>957</v>
      </c>
      <c r="D280" s="51" t="s">
        <v>16</v>
      </c>
      <c r="E280" s="58" t="s">
        <v>18</v>
      </c>
      <c r="F280" s="5" t="s">
        <v>927</v>
      </c>
      <c r="G280" s="50" t="s">
        <v>19</v>
      </c>
      <c r="O280" s="80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45">
        <v>60</v>
      </c>
      <c r="B281" s="141">
        <v>3719</v>
      </c>
      <c r="C281" s="132" t="s">
        <v>598</v>
      </c>
      <c r="D281" s="218">
        <v>100</v>
      </c>
      <c r="E281" s="298">
        <v>100</v>
      </c>
      <c r="F281" s="298">
        <v>0</v>
      </c>
      <c r="G281" s="174">
        <f>F281/E281*100</f>
        <v>0</v>
      </c>
      <c r="O281" s="80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13.5" customHeight="1">
      <c r="A282" s="145" t="s">
        <v>1079</v>
      </c>
      <c r="B282" s="141">
        <v>3729</v>
      </c>
      <c r="C282" s="132" t="s">
        <v>679</v>
      </c>
      <c r="D282" s="218">
        <v>150</v>
      </c>
      <c r="E282" s="298">
        <v>150</v>
      </c>
      <c r="F282" s="298">
        <v>0</v>
      </c>
      <c r="G282" s="174">
        <f aca="true" t="shared" si="13" ref="G282:G290">F282/E282*100</f>
        <v>0</v>
      </c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45" t="s">
        <v>1079</v>
      </c>
      <c r="B283" s="141">
        <v>3742</v>
      </c>
      <c r="C283" s="132" t="s">
        <v>680</v>
      </c>
      <c r="D283" s="218">
        <v>4500</v>
      </c>
      <c r="E283" s="298">
        <v>4500</v>
      </c>
      <c r="F283" s="298">
        <v>585</v>
      </c>
      <c r="G283" s="174">
        <f>F283/E283*100</f>
        <v>13</v>
      </c>
      <c r="O283" s="80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45" t="s">
        <v>1079</v>
      </c>
      <c r="B284" s="141">
        <v>3792</v>
      </c>
      <c r="C284" s="132" t="s">
        <v>886</v>
      </c>
      <c r="D284" s="218">
        <v>100</v>
      </c>
      <c r="E284" s="298">
        <v>378</v>
      </c>
      <c r="F284" s="298">
        <v>0</v>
      </c>
      <c r="G284" s="174">
        <f>F284/E284*100</f>
        <v>0</v>
      </c>
      <c r="O284" s="80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45" t="s">
        <v>1079</v>
      </c>
      <c r="B285" s="141">
        <v>3799</v>
      </c>
      <c r="C285" s="132" t="s">
        <v>734</v>
      </c>
      <c r="D285" s="218">
        <v>300</v>
      </c>
      <c r="E285" s="298">
        <v>300</v>
      </c>
      <c r="F285" s="298">
        <v>34</v>
      </c>
      <c r="G285" s="174">
        <f t="shared" si="13"/>
        <v>11.333333333333332</v>
      </c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13.5" customHeight="1">
      <c r="A286" s="145" t="s">
        <v>1079</v>
      </c>
      <c r="B286" s="141">
        <v>3741</v>
      </c>
      <c r="C286" s="132" t="s">
        <v>896</v>
      </c>
      <c r="D286" s="218">
        <v>150</v>
      </c>
      <c r="E286" s="298">
        <v>1552</v>
      </c>
      <c r="F286" s="298">
        <v>1973</v>
      </c>
      <c r="G286" s="174" t="s">
        <v>370</v>
      </c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45" t="s">
        <v>1079</v>
      </c>
      <c r="B287" s="141">
        <v>3771</v>
      </c>
      <c r="C287" s="132" t="s">
        <v>452</v>
      </c>
      <c r="D287" s="218">
        <v>0</v>
      </c>
      <c r="E287" s="298">
        <v>300</v>
      </c>
      <c r="F287" s="298">
        <v>300</v>
      </c>
      <c r="G287" s="174">
        <f>F287/E287*100</f>
        <v>100</v>
      </c>
      <c r="O287" s="80"/>
      <c r="P287" s="15"/>
      <c r="Q287" s="15"/>
      <c r="R287" s="15"/>
      <c r="S287" s="15"/>
      <c r="T287" s="15"/>
      <c r="U287" s="149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45" t="s">
        <v>1079</v>
      </c>
      <c r="B288" s="141">
        <v>3773</v>
      </c>
      <c r="C288" s="132" t="s">
        <v>453</v>
      </c>
      <c r="D288" s="218">
        <v>0</v>
      </c>
      <c r="E288" s="298">
        <v>86</v>
      </c>
      <c r="F288" s="298">
        <v>40</v>
      </c>
      <c r="G288" s="174">
        <f>F288/E288*100</f>
        <v>46.51162790697674</v>
      </c>
      <c r="O288" s="80"/>
      <c r="P288" s="191"/>
      <c r="Q288" s="15"/>
      <c r="R288" s="15"/>
      <c r="S288" s="15"/>
      <c r="T288" s="15"/>
      <c r="U288" s="15"/>
      <c r="V288" s="15"/>
      <c r="W288" s="149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38.25" customHeight="1">
      <c r="A289" s="145" t="s">
        <v>1079</v>
      </c>
      <c r="B289" s="141">
        <v>3727</v>
      </c>
      <c r="C289" s="132" t="s">
        <v>640</v>
      </c>
      <c r="D289" s="218">
        <v>0</v>
      </c>
      <c r="E289" s="298">
        <v>2630</v>
      </c>
      <c r="F289" s="298">
        <v>400</v>
      </c>
      <c r="G289" s="174">
        <f t="shared" si="13"/>
        <v>15.209125475285171</v>
      </c>
      <c r="O289" s="80"/>
      <c r="P289" s="191"/>
      <c r="Q289" s="15"/>
      <c r="R289" s="15"/>
      <c r="S289" s="15"/>
      <c r="T289" s="15"/>
      <c r="U289" s="15"/>
      <c r="V289" s="15"/>
      <c r="W289" s="149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14" s="80" customFormat="1" ht="12.75">
      <c r="A290" s="197"/>
      <c r="B290" s="214"/>
      <c r="C290" s="213" t="s">
        <v>371</v>
      </c>
      <c r="D290" s="198">
        <f>SUM(D281:D289)</f>
        <v>5300</v>
      </c>
      <c r="E290" s="199">
        <f>SUM(E281:E289)</f>
        <v>9996</v>
      </c>
      <c r="F290" s="230">
        <f>SUM(F281:F289)</f>
        <v>3332</v>
      </c>
      <c r="G290" s="118">
        <f t="shared" si="13"/>
        <v>33.33333333333333</v>
      </c>
      <c r="H290" s="28"/>
      <c r="I290" s="28"/>
      <c r="J290" s="28"/>
      <c r="K290" s="28"/>
      <c r="L290" s="28"/>
      <c r="M290" s="28"/>
      <c r="N290" s="28"/>
    </row>
    <row r="291" spans="1:14" s="80" customFormat="1" ht="12.75">
      <c r="A291" s="514" t="s">
        <v>606</v>
      </c>
      <c r="B291" s="515"/>
      <c r="C291" s="515"/>
      <c r="D291" s="515"/>
      <c r="E291" s="515"/>
      <c r="F291" s="515"/>
      <c r="G291" s="515"/>
      <c r="H291" s="28"/>
      <c r="I291" s="28"/>
      <c r="J291" s="28"/>
      <c r="K291" s="28"/>
      <c r="L291" s="28"/>
      <c r="M291" s="28"/>
      <c r="N291" s="28"/>
    </row>
    <row r="292" spans="1:256" s="28" customFormat="1" ht="12.75">
      <c r="A292" s="426" t="s">
        <v>454</v>
      </c>
      <c r="B292" s="427"/>
      <c r="C292" s="427"/>
      <c r="D292" s="427"/>
      <c r="E292" s="427"/>
      <c r="F292" s="427"/>
      <c r="G292" s="427"/>
      <c r="H292" s="123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0"/>
      <c r="DH292" s="80"/>
      <c r="DI292" s="80"/>
      <c r="DJ292" s="80"/>
      <c r="DK292" s="80"/>
      <c r="DL292" s="80"/>
      <c r="DM292" s="80"/>
      <c r="DN292" s="80"/>
      <c r="DO292" s="80"/>
      <c r="DP292" s="80"/>
      <c r="DQ292" s="80"/>
      <c r="DR292" s="80"/>
      <c r="DS292" s="80"/>
      <c r="DT292" s="80"/>
      <c r="DU292" s="80"/>
      <c r="DV292" s="80"/>
      <c r="DW292" s="80"/>
      <c r="DX292" s="80"/>
      <c r="DY292" s="80"/>
      <c r="DZ292" s="80"/>
      <c r="EA292" s="80"/>
      <c r="EB292" s="80"/>
      <c r="EC292" s="80"/>
      <c r="ED292" s="80"/>
      <c r="EE292" s="80"/>
      <c r="EF292" s="80"/>
      <c r="EG292" s="80"/>
      <c r="EH292" s="80"/>
      <c r="EI292" s="80"/>
      <c r="EJ292" s="80"/>
      <c r="EK292" s="80"/>
      <c r="EL292" s="80"/>
      <c r="EM292" s="80"/>
      <c r="EN292" s="80"/>
      <c r="EO292" s="80"/>
      <c r="EP292" s="80"/>
      <c r="EQ292" s="80"/>
      <c r="ER292" s="80"/>
      <c r="ES292" s="80"/>
      <c r="ET292" s="80"/>
      <c r="EU292" s="80"/>
      <c r="EV292" s="80"/>
      <c r="EW292" s="80"/>
      <c r="EX292" s="80"/>
      <c r="EY292" s="80"/>
      <c r="EZ292" s="80"/>
      <c r="FA292" s="80"/>
      <c r="FB292" s="80"/>
      <c r="FC292" s="80"/>
      <c r="FD292" s="80"/>
      <c r="FE292" s="80"/>
      <c r="FF292" s="80"/>
      <c r="FG292" s="80"/>
      <c r="FH292" s="80"/>
      <c r="FI292" s="80"/>
      <c r="FJ292" s="80"/>
      <c r="FK292" s="80"/>
      <c r="FL292" s="80"/>
      <c r="FM292" s="80"/>
      <c r="FN292" s="80"/>
      <c r="FO292" s="80"/>
      <c r="FP292" s="80"/>
      <c r="FQ292" s="80"/>
      <c r="FR292" s="80"/>
      <c r="FS292" s="80"/>
      <c r="FT292" s="80"/>
      <c r="FU292" s="80"/>
      <c r="FV292" s="80"/>
      <c r="FW292" s="80"/>
      <c r="FX292" s="80"/>
      <c r="FY292" s="80"/>
      <c r="FZ292" s="80"/>
      <c r="GA292" s="80"/>
      <c r="GB292" s="80"/>
      <c r="GC292" s="80"/>
      <c r="GD292" s="80"/>
      <c r="GE292" s="80"/>
      <c r="GF292" s="80"/>
      <c r="GG292" s="80"/>
      <c r="GH292" s="80"/>
      <c r="GI292" s="80"/>
      <c r="GJ292" s="80"/>
      <c r="GK292" s="80"/>
      <c r="GL292" s="80"/>
      <c r="GM292" s="80"/>
      <c r="GN292" s="80"/>
      <c r="GO292" s="80"/>
      <c r="GP292" s="80"/>
      <c r="GQ292" s="80"/>
      <c r="GR292" s="80"/>
      <c r="GS292" s="80"/>
      <c r="GT292" s="80"/>
      <c r="GU292" s="80"/>
      <c r="GV292" s="80"/>
      <c r="GW292" s="80"/>
      <c r="GX292" s="80"/>
      <c r="GY292" s="80"/>
      <c r="GZ292" s="80"/>
      <c r="HA292" s="80"/>
      <c r="HB292" s="80"/>
      <c r="HC292" s="80"/>
      <c r="HD292" s="80"/>
      <c r="HE292" s="80"/>
      <c r="HF292" s="80"/>
      <c r="HG292" s="80"/>
      <c r="HH292" s="80"/>
      <c r="HI292" s="80"/>
      <c r="HJ292" s="80"/>
      <c r="HK292" s="80"/>
      <c r="HL292" s="80"/>
      <c r="HM292" s="80"/>
      <c r="HN292" s="80"/>
      <c r="HO292" s="80"/>
      <c r="HP292" s="80"/>
      <c r="HQ292" s="80"/>
      <c r="HR292" s="80"/>
      <c r="HS292" s="80"/>
      <c r="HT292" s="80"/>
      <c r="HU292" s="80"/>
      <c r="HV292" s="80"/>
      <c r="HW292" s="80"/>
      <c r="HX292" s="80"/>
      <c r="HY292" s="80"/>
      <c r="HZ292" s="80"/>
      <c r="IA292" s="80"/>
      <c r="IB292" s="80"/>
      <c r="IC292" s="80"/>
      <c r="ID292" s="80"/>
      <c r="IE292" s="80"/>
      <c r="IF292" s="80"/>
      <c r="IG292" s="80"/>
      <c r="IH292" s="80"/>
      <c r="II292" s="80"/>
      <c r="IJ292" s="80"/>
      <c r="IK292" s="80"/>
      <c r="IL292" s="80"/>
      <c r="IM292" s="80"/>
      <c r="IN292" s="80"/>
      <c r="IO292" s="80"/>
      <c r="IP292" s="80"/>
      <c r="IQ292" s="80"/>
      <c r="IR292" s="80"/>
      <c r="IS292" s="80"/>
      <c r="IT292" s="80"/>
      <c r="IU292" s="80"/>
      <c r="IV292" s="80"/>
    </row>
    <row r="293" spans="1:256" s="28" customFormat="1" ht="12.75">
      <c r="A293" s="426" t="s">
        <v>607</v>
      </c>
      <c r="B293" s="427"/>
      <c r="C293" s="427"/>
      <c r="D293" s="427"/>
      <c r="E293" s="427"/>
      <c r="F293" s="427"/>
      <c r="G293" s="427"/>
      <c r="H293" s="123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/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/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80"/>
      <c r="EY293" s="80"/>
      <c r="EZ293" s="80"/>
      <c r="FA293" s="80"/>
      <c r="FB293" s="80"/>
      <c r="FC293" s="80"/>
      <c r="FD293" s="80"/>
      <c r="FE293" s="80"/>
      <c r="FF293" s="80"/>
      <c r="FG293" s="80"/>
      <c r="FH293" s="80"/>
      <c r="FI293" s="80"/>
      <c r="FJ293" s="80"/>
      <c r="FK293" s="80"/>
      <c r="FL293" s="80"/>
      <c r="FM293" s="80"/>
      <c r="FN293" s="80"/>
      <c r="FO293" s="80"/>
      <c r="FP293" s="80"/>
      <c r="FQ293" s="80"/>
      <c r="FR293" s="80"/>
      <c r="FS293" s="80"/>
      <c r="FT293" s="80"/>
      <c r="FU293" s="80"/>
      <c r="FV293" s="80"/>
      <c r="FW293" s="80"/>
      <c r="FX293" s="80"/>
      <c r="FY293" s="80"/>
      <c r="FZ293" s="80"/>
      <c r="GA293" s="80"/>
      <c r="GB293" s="80"/>
      <c r="GC293" s="80"/>
      <c r="GD293" s="80"/>
      <c r="GE293" s="80"/>
      <c r="GF293" s="80"/>
      <c r="GG293" s="80"/>
      <c r="GH293" s="80"/>
      <c r="GI293" s="80"/>
      <c r="GJ293" s="80"/>
      <c r="GK293" s="80"/>
      <c r="GL293" s="80"/>
      <c r="GM293" s="80"/>
      <c r="GN293" s="80"/>
      <c r="GO293" s="80"/>
      <c r="GP293" s="80"/>
      <c r="GQ293" s="80"/>
      <c r="GR293" s="80"/>
      <c r="GS293" s="80"/>
      <c r="GT293" s="80"/>
      <c r="GU293" s="80"/>
      <c r="GV293" s="80"/>
      <c r="GW293" s="80"/>
      <c r="GX293" s="80"/>
      <c r="GY293" s="80"/>
      <c r="GZ293" s="80"/>
      <c r="HA293" s="80"/>
      <c r="HB293" s="80"/>
      <c r="HC293" s="80"/>
      <c r="HD293" s="80"/>
      <c r="HE293" s="80"/>
      <c r="HF293" s="80"/>
      <c r="HG293" s="80"/>
      <c r="HH293" s="80"/>
      <c r="HI293" s="80"/>
      <c r="HJ293" s="80"/>
      <c r="HK293" s="80"/>
      <c r="HL293" s="80"/>
      <c r="HM293" s="80"/>
      <c r="HN293" s="80"/>
      <c r="HO293" s="80"/>
      <c r="HP293" s="80"/>
      <c r="HQ293" s="80"/>
      <c r="HR293" s="80"/>
      <c r="HS293" s="80"/>
      <c r="HT293" s="80"/>
      <c r="HU293" s="80"/>
      <c r="HV293" s="80"/>
      <c r="HW293" s="80"/>
      <c r="HX293" s="80"/>
      <c r="HY293" s="80"/>
      <c r="HZ293" s="80"/>
      <c r="IA293" s="80"/>
      <c r="IB293" s="80"/>
      <c r="IC293" s="80"/>
      <c r="ID293" s="80"/>
      <c r="IE293" s="80"/>
      <c r="IF293" s="80"/>
      <c r="IG293" s="80"/>
      <c r="IH293" s="80"/>
      <c r="II293" s="80"/>
      <c r="IJ293" s="80"/>
      <c r="IK293" s="80"/>
      <c r="IL293" s="80"/>
      <c r="IM293" s="80"/>
      <c r="IN293" s="80"/>
      <c r="IO293" s="80"/>
      <c r="IP293" s="80"/>
      <c r="IQ293" s="80"/>
      <c r="IR293" s="80"/>
      <c r="IS293" s="80"/>
      <c r="IT293" s="80"/>
      <c r="IU293" s="80"/>
      <c r="IV293" s="80"/>
    </row>
    <row r="294" spans="1:256" s="28" customFormat="1" ht="12.75">
      <c r="A294" s="426" t="s">
        <v>608</v>
      </c>
      <c r="B294" s="427"/>
      <c r="C294" s="427"/>
      <c r="D294" s="427"/>
      <c r="E294" s="427"/>
      <c r="F294" s="427"/>
      <c r="G294" s="427"/>
      <c r="H294" s="123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  <c r="FK294" s="80"/>
      <c r="FL294" s="80"/>
      <c r="FM294" s="80"/>
      <c r="FN294" s="80"/>
      <c r="FO294" s="80"/>
      <c r="FP294" s="80"/>
      <c r="FQ294" s="80"/>
      <c r="FR294" s="80"/>
      <c r="FS294" s="80"/>
      <c r="FT294" s="80"/>
      <c r="FU294" s="80"/>
      <c r="FV294" s="80"/>
      <c r="FW294" s="80"/>
      <c r="FX294" s="80"/>
      <c r="FY294" s="80"/>
      <c r="FZ294" s="80"/>
      <c r="GA294" s="80"/>
      <c r="GB294" s="80"/>
      <c r="GC294" s="80"/>
      <c r="GD294" s="80"/>
      <c r="GE294" s="80"/>
      <c r="GF294" s="80"/>
      <c r="GG294" s="80"/>
      <c r="GH294" s="80"/>
      <c r="GI294" s="80"/>
      <c r="GJ294" s="80"/>
      <c r="GK294" s="80"/>
      <c r="GL294" s="80"/>
      <c r="GM294" s="80"/>
      <c r="GN294" s="80"/>
      <c r="GO294" s="80"/>
      <c r="GP294" s="80"/>
      <c r="GQ294" s="80"/>
      <c r="GR294" s="80"/>
      <c r="GS294" s="80"/>
      <c r="GT294" s="80"/>
      <c r="GU294" s="80"/>
      <c r="GV294" s="80"/>
      <c r="GW294" s="80"/>
      <c r="GX294" s="80"/>
      <c r="GY294" s="80"/>
      <c r="GZ294" s="80"/>
      <c r="HA294" s="80"/>
      <c r="HB294" s="80"/>
      <c r="HC294" s="80"/>
      <c r="HD294" s="80"/>
      <c r="HE294" s="80"/>
      <c r="HF294" s="80"/>
      <c r="HG294" s="80"/>
      <c r="HH294" s="80"/>
      <c r="HI294" s="80"/>
      <c r="HJ294" s="80"/>
      <c r="HK294" s="80"/>
      <c r="HL294" s="80"/>
      <c r="HM294" s="80"/>
      <c r="HN294" s="80"/>
      <c r="HO294" s="80"/>
      <c r="HP294" s="80"/>
      <c r="HQ294" s="80"/>
      <c r="HR294" s="80"/>
      <c r="HS294" s="80"/>
      <c r="HT294" s="80"/>
      <c r="HU294" s="80"/>
      <c r="HV294" s="80"/>
      <c r="HW294" s="80"/>
      <c r="HX294" s="80"/>
      <c r="HY294" s="80"/>
      <c r="HZ294" s="80"/>
      <c r="IA294" s="80"/>
      <c r="IB294" s="80"/>
      <c r="IC294" s="80"/>
      <c r="ID294" s="80"/>
      <c r="IE294" s="80"/>
      <c r="IF294" s="80"/>
      <c r="IG294" s="80"/>
      <c r="IH294" s="80"/>
      <c r="II294" s="80"/>
      <c r="IJ294" s="80"/>
      <c r="IK294" s="80"/>
      <c r="IL294" s="80"/>
      <c r="IM294" s="80"/>
      <c r="IN294" s="80"/>
      <c r="IO294" s="80"/>
      <c r="IP294" s="80"/>
      <c r="IQ294" s="80"/>
      <c r="IR294" s="80"/>
      <c r="IS294" s="80"/>
      <c r="IT294" s="80"/>
      <c r="IU294" s="80"/>
      <c r="IV294" s="80"/>
    </row>
    <row r="295" spans="1:256" s="28" customFormat="1" ht="12.75">
      <c r="A295" s="426"/>
      <c r="B295" s="427"/>
      <c r="C295" s="427"/>
      <c r="D295" s="427"/>
      <c r="E295" s="427"/>
      <c r="F295" s="427"/>
      <c r="G295" s="427"/>
      <c r="H295" s="123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  <c r="FK295" s="80"/>
      <c r="FL295" s="80"/>
      <c r="FM295" s="80"/>
      <c r="FN295" s="80"/>
      <c r="FO295" s="80"/>
      <c r="FP295" s="80"/>
      <c r="FQ295" s="80"/>
      <c r="FR295" s="80"/>
      <c r="FS295" s="80"/>
      <c r="FT295" s="80"/>
      <c r="FU295" s="80"/>
      <c r="FV295" s="80"/>
      <c r="FW295" s="80"/>
      <c r="FX295" s="80"/>
      <c r="FY295" s="80"/>
      <c r="FZ295" s="80"/>
      <c r="GA295" s="80"/>
      <c r="GB295" s="80"/>
      <c r="GC295" s="80"/>
      <c r="GD295" s="80"/>
      <c r="GE295" s="80"/>
      <c r="GF295" s="80"/>
      <c r="GG295" s="80"/>
      <c r="GH295" s="80"/>
      <c r="GI295" s="80"/>
      <c r="GJ295" s="80"/>
      <c r="GK295" s="80"/>
      <c r="GL295" s="80"/>
      <c r="GM295" s="80"/>
      <c r="GN295" s="80"/>
      <c r="GO295" s="80"/>
      <c r="GP295" s="80"/>
      <c r="GQ295" s="80"/>
      <c r="GR295" s="80"/>
      <c r="GS295" s="80"/>
      <c r="GT295" s="80"/>
      <c r="GU295" s="80"/>
      <c r="GV295" s="80"/>
      <c r="GW295" s="80"/>
      <c r="GX295" s="80"/>
      <c r="GY295" s="80"/>
      <c r="GZ295" s="80"/>
      <c r="HA295" s="80"/>
      <c r="HB295" s="80"/>
      <c r="HC295" s="80"/>
      <c r="HD295" s="80"/>
      <c r="HE295" s="80"/>
      <c r="HF295" s="80"/>
      <c r="HG295" s="80"/>
      <c r="HH295" s="80"/>
      <c r="HI295" s="80"/>
      <c r="HJ295" s="80"/>
      <c r="HK295" s="80"/>
      <c r="HL295" s="80"/>
      <c r="HM295" s="80"/>
      <c r="HN295" s="80"/>
      <c r="HO295" s="80"/>
      <c r="HP295" s="80"/>
      <c r="HQ295" s="80"/>
      <c r="HR295" s="80"/>
      <c r="HS295" s="80"/>
      <c r="HT295" s="80"/>
      <c r="HU295" s="80"/>
      <c r="HV295" s="80"/>
      <c r="HW295" s="80"/>
      <c r="HX295" s="80"/>
      <c r="HY295" s="80"/>
      <c r="HZ295" s="80"/>
      <c r="IA295" s="80"/>
      <c r="IB295" s="80"/>
      <c r="IC295" s="80"/>
      <c r="ID295" s="80"/>
      <c r="IE295" s="80"/>
      <c r="IF295" s="80"/>
      <c r="IG295" s="80"/>
      <c r="IH295" s="80"/>
      <c r="II295" s="80"/>
      <c r="IJ295" s="80"/>
      <c r="IK295" s="80"/>
      <c r="IL295" s="80"/>
      <c r="IM295" s="80"/>
      <c r="IN295" s="80"/>
      <c r="IO295" s="80"/>
      <c r="IP295" s="80"/>
      <c r="IQ295" s="80"/>
      <c r="IR295" s="80"/>
      <c r="IS295" s="80"/>
      <c r="IT295" s="80"/>
      <c r="IU295" s="80"/>
      <c r="IV295" s="80"/>
    </row>
    <row r="296" spans="1:256" s="119" customFormat="1" ht="13.5" customHeight="1">
      <c r="A296" s="803" t="s">
        <v>1074</v>
      </c>
      <c r="B296" s="803"/>
      <c r="C296" s="803"/>
      <c r="D296" s="202"/>
      <c r="E296" s="202"/>
      <c r="F296" s="202"/>
      <c r="G296" s="113"/>
      <c r="H296" s="123"/>
      <c r="I296" s="28"/>
      <c r="J296" s="28"/>
      <c r="K296" s="28"/>
      <c r="L296" s="28"/>
      <c r="M296" s="28"/>
      <c r="N296" s="28"/>
      <c r="O296" s="80"/>
      <c r="P296" s="80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256" s="119" customFormat="1" ht="13.5" customHeight="1">
      <c r="A297" s="20"/>
      <c r="B297" s="20"/>
      <c r="C297" s="20"/>
      <c r="D297" s="202"/>
      <c r="E297" s="202"/>
      <c r="F297" s="202"/>
      <c r="G297" s="113"/>
      <c r="H297" s="123"/>
      <c r="I297" s="28"/>
      <c r="J297" s="28"/>
      <c r="K297" s="28"/>
      <c r="L297" s="28"/>
      <c r="M297" s="28"/>
      <c r="N297" s="28"/>
      <c r="O297" s="80"/>
      <c r="P297" s="80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7" ht="26.25" customHeight="1">
      <c r="A298" s="7" t="s">
        <v>955</v>
      </c>
      <c r="B298" s="7" t="s">
        <v>956</v>
      </c>
      <c r="C298" s="5" t="s">
        <v>957</v>
      </c>
      <c r="D298" s="51" t="s">
        <v>16</v>
      </c>
      <c r="E298" s="58" t="s">
        <v>18</v>
      </c>
      <c r="F298" s="5" t="s">
        <v>927</v>
      </c>
      <c r="G298" s="50" t="s">
        <v>19</v>
      </c>
    </row>
    <row r="299" spans="1:7" ht="23.25" customHeight="1">
      <c r="A299" s="145" t="s">
        <v>1079</v>
      </c>
      <c r="B299" s="141">
        <v>3729</v>
      </c>
      <c r="C299" s="142" t="s">
        <v>681</v>
      </c>
      <c r="D299" s="380">
        <v>180</v>
      </c>
      <c r="E299" s="298">
        <v>180</v>
      </c>
      <c r="F299" s="298">
        <v>0</v>
      </c>
      <c r="G299" s="174">
        <f>F299/E299*100</f>
        <v>0</v>
      </c>
    </row>
    <row r="300" spans="1:7" ht="14.25" customHeight="1">
      <c r="A300" s="145" t="s">
        <v>1079</v>
      </c>
      <c r="B300" s="141">
        <v>3742</v>
      </c>
      <c r="C300" s="142" t="s">
        <v>650</v>
      </c>
      <c r="D300" s="380">
        <v>0</v>
      </c>
      <c r="E300" s="298">
        <v>434</v>
      </c>
      <c r="F300" s="298">
        <v>0</v>
      </c>
      <c r="G300" s="174">
        <f>F300/E300*100</f>
        <v>0</v>
      </c>
    </row>
    <row r="301" spans="1:7" ht="14.25" customHeight="1">
      <c r="A301" s="145" t="s">
        <v>1079</v>
      </c>
      <c r="B301" s="141">
        <v>3719</v>
      </c>
      <c r="C301" s="142" t="s">
        <v>48</v>
      </c>
      <c r="D301" s="380">
        <v>0</v>
      </c>
      <c r="E301" s="298">
        <v>4115</v>
      </c>
      <c r="F301" s="298">
        <v>0</v>
      </c>
      <c r="G301" s="174">
        <f>F301/E301*100</f>
        <v>0</v>
      </c>
    </row>
    <row r="302" spans="1:256" s="28" customFormat="1" ht="12.75">
      <c r="A302" s="197"/>
      <c r="B302" s="214"/>
      <c r="C302" s="213" t="s">
        <v>372</v>
      </c>
      <c r="D302" s="198">
        <f>SUM(D299:D299)</f>
        <v>180</v>
      </c>
      <c r="E302" s="199">
        <f>SUM(E299:E301)</f>
        <v>4729</v>
      </c>
      <c r="F302" s="230">
        <f>SUM(F299:F301)</f>
        <v>0</v>
      </c>
      <c r="G302" s="118">
        <f>F302/E302*100</f>
        <v>0</v>
      </c>
      <c r="O302" s="80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8" customFormat="1" ht="12.75">
      <c r="A303" s="16"/>
      <c r="B303" s="67"/>
      <c r="C303" s="201"/>
      <c r="D303" s="202"/>
      <c r="E303" s="203"/>
      <c r="F303" s="251"/>
      <c r="G303" s="30"/>
      <c r="O303" s="80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119" customFormat="1" ht="12.75">
      <c r="A304" s="206"/>
      <c r="B304" s="216"/>
      <c r="C304" s="215" t="s">
        <v>373</v>
      </c>
      <c r="D304" s="207">
        <f>D290+D302</f>
        <v>5480</v>
      </c>
      <c r="E304" s="207">
        <f>E290+E302</f>
        <v>14725</v>
      </c>
      <c r="F304" s="207">
        <f>F290+F302</f>
        <v>3332</v>
      </c>
      <c r="G304" s="10">
        <f>G284+G302+G290</f>
        <v>33.33333333333333</v>
      </c>
      <c r="H304" s="123"/>
      <c r="I304" s="28"/>
      <c r="J304" s="28"/>
      <c r="K304" s="28"/>
      <c r="L304" s="28"/>
      <c r="M304" s="28"/>
      <c r="N304" s="28"/>
      <c r="O304" s="80"/>
      <c r="P304" s="80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252"/>
      <c r="B305" s="253"/>
      <c r="C305" s="254"/>
      <c r="D305" s="255"/>
      <c r="E305" s="256"/>
      <c r="F305" s="251"/>
      <c r="G305" s="250"/>
      <c r="H305" s="123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0"/>
      <c r="DH305" s="80"/>
      <c r="DI305" s="80"/>
      <c r="DJ305" s="80"/>
      <c r="DK305" s="80"/>
      <c r="DL305" s="80"/>
      <c r="DM305" s="80"/>
      <c r="DN305" s="80"/>
      <c r="DO305" s="80"/>
      <c r="DP305" s="80"/>
      <c r="DQ305" s="80"/>
      <c r="DR305" s="80"/>
      <c r="DS305" s="80"/>
      <c r="DT305" s="80"/>
      <c r="DU305" s="80"/>
      <c r="DV305" s="80"/>
      <c r="DW305" s="80"/>
      <c r="DX305" s="80"/>
      <c r="DY305" s="80"/>
      <c r="DZ305" s="80"/>
      <c r="EA305" s="80"/>
      <c r="EB305" s="80"/>
      <c r="EC305" s="80"/>
      <c r="ED305" s="80"/>
      <c r="EE305" s="80"/>
      <c r="EF305" s="80"/>
      <c r="EG305" s="80"/>
      <c r="EH305" s="80"/>
      <c r="EI305" s="80"/>
      <c r="EJ305" s="80"/>
      <c r="EK305" s="80"/>
      <c r="EL305" s="80"/>
      <c r="EM305" s="80"/>
      <c r="EN305" s="80"/>
      <c r="EO305" s="80"/>
      <c r="EP305" s="80"/>
      <c r="EQ305" s="80"/>
      <c r="ER305" s="80"/>
      <c r="ES305" s="80"/>
      <c r="ET305" s="80"/>
      <c r="EU305" s="80"/>
      <c r="EV305" s="80"/>
      <c r="EW305" s="80"/>
      <c r="EX305" s="80"/>
      <c r="EY305" s="80"/>
      <c r="EZ305" s="80"/>
      <c r="FA305" s="80"/>
      <c r="FB305" s="80"/>
      <c r="FC305" s="80"/>
      <c r="FD305" s="80"/>
      <c r="FE305" s="80"/>
      <c r="FF305" s="80"/>
      <c r="FG305" s="80"/>
      <c r="FH305" s="80"/>
      <c r="FI305" s="80"/>
      <c r="FJ305" s="80"/>
      <c r="FK305" s="80"/>
      <c r="FL305" s="80"/>
      <c r="FM305" s="80"/>
      <c r="FN305" s="80"/>
      <c r="FO305" s="80"/>
      <c r="FP305" s="80"/>
      <c r="FQ305" s="80"/>
      <c r="FR305" s="80"/>
      <c r="FS305" s="80"/>
      <c r="FT305" s="80"/>
      <c r="FU305" s="80"/>
      <c r="FV305" s="80"/>
      <c r="FW305" s="80"/>
      <c r="FX305" s="80"/>
      <c r="FY305" s="80"/>
      <c r="FZ305" s="80"/>
      <c r="GA305" s="80"/>
      <c r="GB305" s="80"/>
      <c r="GC305" s="80"/>
      <c r="GD305" s="80"/>
      <c r="GE305" s="80"/>
      <c r="GF305" s="80"/>
      <c r="GG305" s="80"/>
      <c r="GH305" s="80"/>
      <c r="GI305" s="80"/>
      <c r="GJ305" s="80"/>
      <c r="GK305" s="80"/>
      <c r="GL305" s="80"/>
      <c r="GM305" s="80"/>
      <c r="GN305" s="80"/>
      <c r="GO305" s="80"/>
      <c r="GP305" s="80"/>
      <c r="GQ305" s="80"/>
      <c r="GR305" s="80"/>
      <c r="GS305" s="80"/>
      <c r="GT305" s="80"/>
      <c r="GU305" s="80"/>
      <c r="GV305" s="80"/>
      <c r="GW305" s="80"/>
      <c r="GX305" s="80"/>
      <c r="GY305" s="80"/>
      <c r="GZ305" s="80"/>
      <c r="HA305" s="80"/>
      <c r="HB305" s="80"/>
      <c r="HC305" s="80"/>
      <c r="HD305" s="80"/>
      <c r="HE305" s="80"/>
      <c r="HF305" s="80"/>
      <c r="HG305" s="80"/>
      <c r="HH305" s="80"/>
      <c r="HI305" s="80"/>
      <c r="HJ305" s="80"/>
      <c r="HK305" s="80"/>
      <c r="HL305" s="80"/>
      <c r="HM305" s="80"/>
      <c r="HN305" s="80"/>
      <c r="HO305" s="80"/>
      <c r="HP305" s="80"/>
      <c r="HQ305" s="80"/>
      <c r="HR305" s="80"/>
      <c r="HS305" s="80"/>
      <c r="HT305" s="80"/>
      <c r="HU305" s="80"/>
      <c r="HV305" s="80"/>
      <c r="HW305" s="80"/>
      <c r="HX305" s="80"/>
      <c r="HY305" s="80"/>
      <c r="HZ305" s="80"/>
      <c r="IA305" s="80"/>
      <c r="IB305" s="80"/>
      <c r="IC305" s="80"/>
      <c r="ID305" s="80"/>
      <c r="IE305" s="80"/>
      <c r="IF305" s="80"/>
      <c r="IG305" s="80"/>
      <c r="IH305" s="80"/>
      <c r="II305" s="80"/>
      <c r="IJ305" s="80"/>
      <c r="IK305" s="80"/>
      <c r="IL305" s="80"/>
      <c r="IM305" s="80"/>
      <c r="IN305" s="80"/>
      <c r="IO305" s="80"/>
      <c r="IP305" s="80"/>
      <c r="IQ305" s="80"/>
      <c r="IR305" s="80"/>
      <c r="IS305" s="80"/>
      <c r="IT305" s="80"/>
      <c r="IU305" s="80"/>
      <c r="IV305" s="80"/>
    </row>
    <row r="306" spans="1:256" s="28" customFormat="1" ht="15.75">
      <c r="A306" s="72" t="s">
        <v>270</v>
      </c>
      <c r="D306" s="80"/>
      <c r="E306" s="80"/>
      <c r="F306" s="80"/>
      <c r="O306" s="80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2:256" s="28" customFormat="1" ht="12.75">
      <c r="B307"/>
      <c r="C307"/>
      <c r="D307" s="15"/>
      <c r="E307" s="15"/>
      <c r="F307" s="15"/>
      <c r="G307"/>
      <c r="O307" s="80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15" ht="13.5" customHeight="1">
      <c r="A308" s="63" t="s">
        <v>1069</v>
      </c>
      <c r="O308" s="80"/>
    </row>
    <row r="309" spans="1:15" ht="13.5" customHeight="1">
      <c r="A309" s="63"/>
      <c r="O309" s="80"/>
    </row>
    <row r="310" spans="1:15" ht="25.5" customHeight="1">
      <c r="A310" s="7" t="s">
        <v>955</v>
      </c>
      <c r="B310" s="7" t="s">
        <v>956</v>
      </c>
      <c r="C310" s="5" t="s">
        <v>957</v>
      </c>
      <c r="D310" s="51" t="s">
        <v>16</v>
      </c>
      <c r="E310" s="58" t="s">
        <v>18</v>
      </c>
      <c r="F310" s="5" t="s">
        <v>927</v>
      </c>
      <c r="G310" s="50" t="s">
        <v>19</v>
      </c>
      <c r="O310" s="80"/>
    </row>
    <row r="311" spans="1:15" ht="15" customHeight="1">
      <c r="A311" s="145" t="s">
        <v>1080</v>
      </c>
      <c r="B311" s="141">
        <v>3635</v>
      </c>
      <c r="C311" s="132" t="s">
        <v>682</v>
      </c>
      <c r="D311" s="218">
        <v>300</v>
      </c>
      <c r="E311" s="298">
        <v>300</v>
      </c>
      <c r="F311" s="298">
        <v>0</v>
      </c>
      <c r="G311" s="174">
        <v>0</v>
      </c>
      <c r="O311" s="80"/>
    </row>
    <row r="312" spans="1:7" ht="12.75">
      <c r="A312" s="197"/>
      <c r="B312" s="214"/>
      <c r="C312" s="213" t="s">
        <v>371</v>
      </c>
      <c r="D312" s="198">
        <f>D311</f>
        <v>300</v>
      </c>
      <c r="E312" s="199">
        <f>E311</f>
        <v>300</v>
      </c>
      <c r="F312" s="230">
        <f>F311</f>
        <v>0</v>
      </c>
      <c r="G312" s="110">
        <v>0</v>
      </c>
    </row>
    <row r="313" spans="1:7" ht="12.75">
      <c r="A313" s="16"/>
      <c r="B313" s="67"/>
      <c r="C313" s="201"/>
      <c r="D313" s="202"/>
      <c r="E313" s="203"/>
      <c r="F313" s="204"/>
      <c r="G313" s="30"/>
    </row>
    <row r="314" spans="1:6" ht="13.5" customHeight="1">
      <c r="A314" s="74" t="s">
        <v>1074</v>
      </c>
      <c r="D314" s="80"/>
      <c r="E314" s="80"/>
      <c r="F314" s="80"/>
    </row>
    <row r="315" spans="1:6" ht="12.75">
      <c r="A315" s="74"/>
      <c r="D315" s="80"/>
      <c r="E315" s="80"/>
      <c r="F315" s="80"/>
    </row>
    <row r="316" spans="1:7" ht="25.5" customHeight="1">
      <c r="A316" s="7" t="s">
        <v>955</v>
      </c>
      <c r="B316" s="7" t="s">
        <v>956</v>
      </c>
      <c r="C316" s="5" t="s">
        <v>957</v>
      </c>
      <c r="D316" s="51" t="s">
        <v>16</v>
      </c>
      <c r="E316" s="58" t="s">
        <v>18</v>
      </c>
      <c r="F316" s="5" t="s">
        <v>927</v>
      </c>
      <c r="G316" s="50" t="s">
        <v>19</v>
      </c>
    </row>
    <row r="317" spans="1:7" ht="15" customHeight="1">
      <c r="A317" s="145">
        <v>70</v>
      </c>
      <c r="B317" s="141">
        <v>3635</v>
      </c>
      <c r="C317" s="379" t="s">
        <v>997</v>
      </c>
      <c r="D317" s="218">
        <v>10100</v>
      </c>
      <c r="E317" s="298">
        <v>10100</v>
      </c>
      <c r="F317" s="298">
        <v>877</v>
      </c>
      <c r="G317" s="174">
        <f>F317/E317*100</f>
        <v>8.683168316831683</v>
      </c>
    </row>
    <row r="318" spans="1:7" ht="25.5" customHeight="1">
      <c r="A318" s="145" t="s">
        <v>1080</v>
      </c>
      <c r="B318" s="141">
        <v>3635</v>
      </c>
      <c r="C318" s="132" t="s">
        <v>496</v>
      </c>
      <c r="D318" s="218">
        <v>2500</v>
      </c>
      <c r="E318" s="298">
        <v>2500</v>
      </c>
      <c r="F318" s="298">
        <v>1053</v>
      </c>
      <c r="G318" s="174">
        <f>F318/E318*100</f>
        <v>42.120000000000005</v>
      </c>
    </row>
    <row r="319" spans="1:7" ht="12.75">
      <c r="A319" s="197"/>
      <c r="B319" s="214"/>
      <c r="C319" s="213" t="s">
        <v>372</v>
      </c>
      <c r="D319" s="198">
        <f>SUM(D317:D318)</f>
        <v>12600</v>
      </c>
      <c r="E319" s="199">
        <f>SUM(E317:E318)</f>
        <v>12600</v>
      </c>
      <c r="F319" s="230">
        <f>SUM(F317:F318)</f>
        <v>1930</v>
      </c>
      <c r="G319" s="110">
        <f>F319/E319*100</f>
        <v>15.317460317460318</v>
      </c>
    </row>
    <row r="320" spans="1:7" ht="12.75">
      <c r="A320" s="16"/>
      <c r="B320" s="67"/>
      <c r="C320" s="201"/>
      <c r="D320" s="202"/>
      <c r="E320" s="203"/>
      <c r="F320" s="204"/>
      <c r="G320" s="205"/>
    </row>
    <row r="321" spans="1:256" s="119" customFormat="1" ht="12.75">
      <c r="A321" s="206"/>
      <c r="B321" s="216"/>
      <c r="C321" s="215" t="s">
        <v>373</v>
      </c>
      <c r="D321" s="207">
        <f>D319+D312</f>
        <v>12900</v>
      </c>
      <c r="E321" s="208">
        <f>E312+E319</f>
        <v>12900</v>
      </c>
      <c r="F321" s="209">
        <f>F312+F319</f>
        <v>1930</v>
      </c>
      <c r="G321" s="26">
        <f>F321/E321*100</f>
        <v>14.96124031007752</v>
      </c>
      <c r="H321" s="123"/>
      <c r="I321" s="28"/>
      <c r="J321" s="28"/>
      <c r="K321" s="28"/>
      <c r="L321" s="28"/>
      <c r="M321" s="28"/>
      <c r="N321" s="28"/>
      <c r="O321" s="80"/>
      <c r="P321" s="80"/>
      <c r="Q321" s="149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ht="12.75">
      <c r="D322" s="80"/>
    </row>
    <row r="323" spans="1:256" s="28" customFormat="1" ht="15.75">
      <c r="A323" s="72" t="s">
        <v>264</v>
      </c>
      <c r="D323" s="80"/>
      <c r="E323" s="80"/>
      <c r="F323" s="80"/>
      <c r="O323" s="80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2:256" s="28" customFormat="1" ht="12.75">
      <c r="B324"/>
      <c r="C324"/>
      <c r="D324" s="15"/>
      <c r="E324" s="15"/>
      <c r="F324" s="15"/>
      <c r="G324"/>
      <c r="O324" s="80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56" s="28" customFormat="1" ht="15" customHeight="1">
      <c r="A325" s="63" t="s">
        <v>1069</v>
      </c>
      <c r="B325"/>
      <c r="C325"/>
      <c r="D325" s="15"/>
      <c r="E325" s="15"/>
      <c r="F325" s="15"/>
      <c r="G325"/>
      <c r="O325" s="8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2.75">
      <c r="A326" s="63"/>
      <c r="B326"/>
      <c r="C326"/>
      <c r="D326" s="15"/>
      <c r="E326" s="15"/>
      <c r="F326" s="15"/>
      <c r="G326"/>
      <c r="O326" s="8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26.25" customHeight="1">
      <c r="A327" s="7" t="s">
        <v>955</v>
      </c>
      <c r="B327" s="7" t="s">
        <v>956</v>
      </c>
      <c r="C327" s="5" t="s">
        <v>957</v>
      </c>
      <c r="D327" s="51" t="s">
        <v>16</v>
      </c>
      <c r="E327" s="58" t="s">
        <v>18</v>
      </c>
      <c r="F327" s="5" t="s">
        <v>927</v>
      </c>
      <c r="G327" s="50" t="s">
        <v>19</v>
      </c>
      <c r="O327" s="80"/>
      <c r="P327" s="15"/>
      <c r="Q327" s="15"/>
      <c r="R327" s="149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5.5" customHeight="1">
      <c r="A328" s="145" t="s">
        <v>1081</v>
      </c>
      <c r="B328" s="141">
        <v>2212</v>
      </c>
      <c r="C328" s="132" t="s">
        <v>641</v>
      </c>
      <c r="D328" s="218">
        <v>2790</v>
      </c>
      <c r="E328" s="171">
        <v>2790</v>
      </c>
      <c r="F328" s="298">
        <v>205</v>
      </c>
      <c r="G328" s="174">
        <f aca="true" t="shared" si="14" ref="G328:G334">F328/E328*100</f>
        <v>7.347670250896058</v>
      </c>
      <c r="O328" s="15"/>
      <c r="P328" s="15"/>
      <c r="Q328" s="15"/>
      <c r="R328" s="15"/>
      <c r="S328" s="15"/>
      <c r="T328" s="149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15" customHeight="1">
      <c r="A329" s="145" t="s">
        <v>1081</v>
      </c>
      <c r="B329" s="141">
        <v>2221</v>
      </c>
      <c r="C329" s="132" t="s">
        <v>498</v>
      </c>
      <c r="D329" s="218">
        <v>140</v>
      </c>
      <c r="E329" s="171">
        <v>140</v>
      </c>
      <c r="F329" s="298">
        <v>114</v>
      </c>
      <c r="G329" s="174">
        <f t="shared" si="14"/>
        <v>81.42857142857143</v>
      </c>
      <c r="O329" s="15"/>
      <c r="P329" s="15"/>
      <c r="Q329" s="15"/>
      <c r="R329" s="15"/>
      <c r="S329" s="15"/>
      <c r="T329" s="149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4.25" customHeight="1">
      <c r="A330" s="145" t="s">
        <v>1081</v>
      </c>
      <c r="B330" s="141">
        <v>2223</v>
      </c>
      <c r="C330" s="132" t="s">
        <v>511</v>
      </c>
      <c r="D330" s="218">
        <v>150</v>
      </c>
      <c r="E330" s="171">
        <v>150</v>
      </c>
      <c r="F330" s="298">
        <v>122</v>
      </c>
      <c r="G330" s="174">
        <f>F330/E330*100</f>
        <v>81.33333333333333</v>
      </c>
      <c r="O330" s="15"/>
      <c r="P330" s="15"/>
      <c r="Q330" s="15"/>
      <c r="R330" s="15"/>
      <c r="S330" s="15"/>
      <c r="T330" s="14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.75" customHeight="1">
      <c r="A331" s="145" t="s">
        <v>1081</v>
      </c>
      <c r="B331" s="141">
        <v>2221</v>
      </c>
      <c r="C331" s="132" t="s">
        <v>889</v>
      </c>
      <c r="D331" s="218">
        <v>239070</v>
      </c>
      <c r="E331" s="171">
        <v>239070</v>
      </c>
      <c r="F331" s="298">
        <v>150030</v>
      </c>
      <c r="G331" s="300">
        <f>F331/E331*100</f>
        <v>62.755678253231274</v>
      </c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25.5">
      <c r="A332" s="145" t="s">
        <v>1081</v>
      </c>
      <c r="B332" s="141">
        <v>2242</v>
      </c>
      <c r="C332" s="132" t="s">
        <v>887</v>
      </c>
      <c r="D332" s="218">
        <v>263610</v>
      </c>
      <c r="E332" s="171">
        <v>263610</v>
      </c>
      <c r="F332" s="298">
        <v>153761</v>
      </c>
      <c r="G332" s="174">
        <f t="shared" si="14"/>
        <v>58.3289708281173</v>
      </c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7.75" customHeight="1">
      <c r="A333" s="145" t="s">
        <v>1081</v>
      </c>
      <c r="B333" s="141" t="s">
        <v>890</v>
      </c>
      <c r="C333" s="132" t="s">
        <v>683</v>
      </c>
      <c r="D333" s="218">
        <v>30230</v>
      </c>
      <c r="E333" s="298">
        <v>30230</v>
      </c>
      <c r="F333" s="298">
        <v>17723</v>
      </c>
      <c r="G333" s="174">
        <f t="shared" si="14"/>
        <v>58.62719153159114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12.75">
      <c r="A334" s="197"/>
      <c r="B334" s="214"/>
      <c r="C334" s="213" t="s">
        <v>371</v>
      </c>
      <c r="D334" s="198">
        <f>SUM(D328:D333)</f>
        <v>535990</v>
      </c>
      <c r="E334" s="198">
        <f>SUM(E328:E333)</f>
        <v>535990</v>
      </c>
      <c r="F334" s="198">
        <f>SUM(F328:F333)</f>
        <v>321955</v>
      </c>
      <c r="G334" s="110">
        <f t="shared" si="14"/>
        <v>60.067352002835875</v>
      </c>
    </row>
    <row r="335" spans="1:7" ht="12.75">
      <c r="A335" s="180"/>
      <c r="B335" s="181"/>
      <c r="C335" s="419"/>
      <c r="D335" s="202"/>
      <c r="E335" s="203"/>
      <c r="F335" s="251"/>
      <c r="G335" s="113"/>
    </row>
    <row r="336" spans="1:256" s="28" customFormat="1" ht="14.25" customHeight="1">
      <c r="A336" s="803" t="s">
        <v>308</v>
      </c>
      <c r="B336" s="803"/>
      <c r="C336" s="803"/>
      <c r="D336" s="818"/>
      <c r="E336" s="818"/>
      <c r="F336" s="69"/>
      <c r="G336" s="81"/>
      <c r="O336" s="80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4.25" customHeight="1">
      <c r="A337" s="20"/>
      <c r="B337" s="20"/>
      <c r="C337" s="20"/>
      <c r="D337" s="69"/>
      <c r="E337" s="69"/>
      <c r="F337" s="69"/>
      <c r="G337" s="81"/>
      <c r="O337" s="80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25.5" customHeight="1">
      <c r="A338" s="7" t="s">
        <v>955</v>
      </c>
      <c r="B338" s="7" t="s">
        <v>956</v>
      </c>
      <c r="C338" s="5" t="s">
        <v>957</v>
      </c>
      <c r="D338" s="51" t="s">
        <v>16</v>
      </c>
      <c r="E338" s="58" t="s">
        <v>18</v>
      </c>
      <c r="F338" s="5" t="s">
        <v>927</v>
      </c>
      <c r="G338" s="50" t="s">
        <v>19</v>
      </c>
      <c r="O338" s="8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3.5" customHeight="1">
      <c r="A339" s="145" t="s">
        <v>1081</v>
      </c>
      <c r="B339" s="141">
        <v>2212</v>
      </c>
      <c r="C339" s="132" t="s">
        <v>309</v>
      </c>
      <c r="D339" s="218">
        <v>488000</v>
      </c>
      <c r="E339" s="171">
        <v>548521</v>
      </c>
      <c r="F339" s="298">
        <v>312591</v>
      </c>
      <c r="G339" s="174">
        <f>F339/E339*100</f>
        <v>56.987973113153366</v>
      </c>
      <c r="O339" s="80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" customHeight="1">
      <c r="A340" s="145" t="s">
        <v>1081</v>
      </c>
      <c r="B340" s="141">
        <v>2212</v>
      </c>
      <c r="C340" s="132" t="s">
        <v>310</v>
      </c>
      <c r="D340" s="218">
        <v>22500</v>
      </c>
      <c r="E340" s="298">
        <v>39500</v>
      </c>
      <c r="F340" s="298">
        <v>0</v>
      </c>
      <c r="G340" s="174">
        <f>F340/E340*100</f>
        <v>0</v>
      </c>
      <c r="O340" s="8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4.25" customHeight="1">
      <c r="A341" s="197"/>
      <c r="B341" s="214"/>
      <c r="C341" s="213" t="s">
        <v>642</v>
      </c>
      <c r="D341" s="200">
        <f>SUM(D339:D340)</f>
        <v>510500</v>
      </c>
      <c r="E341" s="200">
        <f>SUM(E339:E340)</f>
        <v>588021</v>
      </c>
      <c r="F341" s="200">
        <f>SUM(F339:F340)</f>
        <v>312591</v>
      </c>
      <c r="G341" s="228">
        <f>F341/E341*100</f>
        <v>53.15983612830154</v>
      </c>
      <c r="O341" s="80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6"/>
      <c r="B342" s="67"/>
      <c r="C342" s="201"/>
      <c r="D342" s="204"/>
      <c r="E342" s="204"/>
      <c r="F342" s="204"/>
      <c r="G342" s="371"/>
      <c r="O342" s="80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803" t="s">
        <v>1023</v>
      </c>
      <c r="B343" s="803"/>
      <c r="C343" s="803"/>
      <c r="D343" s="69"/>
      <c r="E343" s="69"/>
      <c r="F343" s="69"/>
      <c r="G343" s="81"/>
      <c r="O343" s="80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20"/>
      <c r="B344" s="20"/>
      <c r="C344" s="20"/>
      <c r="D344" s="69"/>
      <c r="E344" s="69"/>
      <c r="F344" s="69"/>
      <c r="G344" s="81"/>
      <c r="O344" s="80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25.5" customHeight="1">
      <c r="A345" s="7" t="s">
        <v>955</v>
      </c>
      <c r="B345" s="7" t="s">
        <v>956</v>
      </c>
      <c r="C345" s="5" t="s">
        <v>957</v>
      </c>
      <c r="D345" s="51" t="s">
        <v>16</v>
      </c>
      <c r="E345" s="58" t="s">
        <v>18</v>
      </c>
      <c r="F345" s="5" t="s">
        <v>927</v>
      </c>
      <c r="G345" s="50" t="s">
        <v>19</v>
      </c>
      <c r="O345" s="8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4.25" customHeight="1">
      <c r="A346" s="145">
        <v>10</v>
      </c>
      <c r="B346" s="141" t="s">
        <v>599</v>
      </c>
      <c r="C346" s="132" t="s">
        <v>600</v>
      </c>
      <c r="D346" s="218">
        <v>200000</v>
      </c>
      <c r="E346" s="298">
        <v>200000</v>
      </c>
      <c r="F346" s="298">
        <v>170000</v>
      </c>
      <c r="G346" s="174">
        <f>F346/E346*100</f>
        <v>85</v>
      </c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3.5" customHeight="1">
      <c r="A347" s="145">
        <v>10</v>
      </c>
      <c r="B347" s="145" t="s">
        <v>599</v>
      </c>
      <c r="C347" s="132" t="s">
        <v>693</v>
      </c>
      <c r="D347" s="218">
        <v>34000</v>
      </c>
      <c r="E347" s="298">
        <v>34000</v>
      </c>
      <c r="F347" s="298">
        <v>29000</v>
      </c>
      <c r="G347" s="174">
        <f>F347/E347*100</f>
        <v>85.29411764705883</v>
      </c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97"/>
      <c r="B348" s="214"/>
      <c r="C348" s="213" t="s">
        <v>643</v>
      </c>
      <c r="D348" s="200">
        <f>SUM(D346:D347)</f>
        <v>234000</v>
      </c>
      <c r="E348" s="200">
        <f>SUM(E346:E347)</f>
        <v>234000</v>
      </c>
      <c r="F348" s="200">
        <f>SUM(F346:F347)</f>
        <v>199000</v>
      </c>
      <c r="G348" s="228">
        <f>F348/E348*100</f>
        <v>85.04273504273505</v>
      </c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1.25" customHeight="1">
      <c r="A349" s="16"/>
      <c r="B349" s="67"/>
      <c r="C349" s="201"/>
      <c r="D349" s="204"/>
      <c r="E349" s="204"/>
      <c r="F349" s="204"/>
      <c r="G349" s="371"/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4.25" customHeight="1">
      <c r="A350" s="803" t="s">
        <v>601</v>
      </c>
      <c r="B350" s="803"/>
      <c r="C350" s="803"/>
      <c r="D350" s="204"/>
      <c r="E350" s="204"/>
      <c r="F350" s="204"/>
      <c r="G350" s="371"/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1.25" customHeight="1">
      <c r="A351" s="20"/>
      <c r="B351" s="20"/>
      <c r="C351" s="20"/>
      <c r="D351" s="204"/>
      <c r="E351" s="204"/>
      <c r="F351" s="204"/>
      <c r="G351" s="371"/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25.5" customHeight="1">
      <c r="A352" s="7" t="s">
        <v>955</v>
      </c>
      <c r="B352" s="7" t="s">
        <v>956</v>
      </c>
      <c r="C352" s="5" t="s">
        <v>957</v>
      </c>
      <c r="D352" s="51" t="s">
        <v>16</v>
      </c>
      <c r="E352" s="58" t="s">
        <v>18</v>
      </c>
      <c r="F352" s="5" t="s">
        <v>927</v>
      </c>
      <c r="G352" s="50" t="s">
        <v>19</v>
      </c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4.25" customHeight="1">
      <c r="A353" s="145" t="s">
        <v>699</v>
      </c>
      <c r="B353" s="145" t="s">
        <v>599</v>
      </c>
      <c r="C353" s="132" t="s">
        <v>604</v>
      </c>
      <c r="D353" s="218">
        <v>104400</v>
      </c>
      <c r="E353" s="298">
        <v>140821</v>
      </c>
      <c r="F353" s="298">
        <v>21750</v>
      </c>
      <c r="G353" s="174">
        <f>F353/E353*100</f>
        <v>15.445139574353256</v>
      </c>
      <c r="O353" s="80"/>
      <c r="P353" s="15"/>
      <c r="Q353" s="15"/>
      <c r="R353" s="15"/>
      <c r="S353" s="15"/>
      <c r="T353" s="15"/>
      <c r="U353" s="149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45" t="s">
        <v>700</v>
      </c>
      <c r="B354" s="145" t="s">
        <v>599</v>
      </c>
      <c r="C354" s="132" t="s">
        <v>602</v>
      </c>
      <c r="D354" s="218">
        <v>45600</v>
      </c>
      <c r="E354" s="298">
        <v>43405</v>
      </c>
      <c r="F354" s="298">
        <v>1211</v>
      </c>
      <c r="G354" s="174">
        <f>F354/E354*100</f>
        <v>2.7900011519410204</v>
      </c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97"/>
      <c r="B355" s="214"/>
      <c r="C355" s="213" t="s">
        <v>645</v>
      </c>
      <c r="D355" s="200">
        <f>SUM(D353:D354)</f>
        <v>150000</v>
      </c>
      <c r="E355" s="200">
        <f>SUM(E353:E354)</f>
        <v>184226</v>
      </c>
      <c r="F355" s="230">
        <f>SUM(F353:F354)</f>
        <v>22961</v>
      </c>
      <c r="G355" s="228">
        <f>F355/E355*100</f>
        <v>12.463495923485285</v>
      </c>
      <c r="O355" s="80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9.75" customHeight="1">
      <c r="A356" s="16"/>
      <c r="B356" s="67"/>
      <c r="C356" s="201"/>
      <c r="D356" s="204"/>
      <c r="E356" s="204"/>
      <c r="F356" s="251"/>
      <c r="G356" s="371"/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119" customFormat="1" ht="14.25" customHeight="1">
      <c r="A357" s="807" t="s">
        <v>987</v>
      </c>
      <c r="B357" s="808"/>
      <c r="C357" s="808"/>
      <c r="D357" s="278"/>
      <c r="E357" s="279"/>
      <c r="F357" s="280"/>
      <c r="G357" s="223"/>
      <c r="H357" s="123"/>
      <c r="I357" s="28"/>
      <c r="J357" s="28"/>
      <c r="K357" s="28"/>
      <c r="L357" s="28"/>
      <c r="M357" s="28"/>
      <c r="N357" s="28"/>
      <c r="O357" s="80"/>
      <c r="P357" s="80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119" customFormat="1" ht="9" customHeight="1">
      <c r="A358" s="523"/>
      <c r="B358" s="524"/>
      <c r="C358" s="524"/>
      <c r="D358" s="278"/>
      <c r="E358" s="279"/>
      <c r="F358" s="280"/>
      <c r="G358" s="223"/>
      <c r="H358" s="123"/>
      <c r="I358" s="28"/>
      <c r="J358" s="28"/>
      <c r="K358" s="28"/>
      <c r="L358" s="28"/>
      <c r="M358" s="28"/>
      <c r="N358" s="28"/>
      <c r="O358" s="80"/>
      <c r="P358" s="80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16" ht="24" customHeight="1">
      <c r="A359" s="7" t="s">
        <v>955</v>
      </c>
      <c r="B359" s="7" t="s">
        <v>956</v>
      </c>
      <c r="C359" s="5" t="s">
        <v>957</v>
      </c>
      <c r="D359" s="51" t="s">
        <v>16</v>
      </c>
      <c r="E359" s="58" t="s">
        <v>18</v>
      </c>
      <c r="F359" s="5" t="s">
        <v>927</v>
      </c>
      <c r="G359" s="50" t="s">
        <v>19</v>
      </c>
      <c r="P359" s="149"/>
    </row>
    <row r="360" spans="1:16" ht="13.5" customHeight="1">
      <c r="A360" s="145" t="s">
        <v>1081</v>
      </c>
      <c r="B360" s="140">
        <v>2223</v>
      </c>
      <c r="C360" s="132" t="s">
        <v>988</v>
      </c>
      <c r="D360" s="218">
        <v>1500</v>
      </c>
      <c r="E360" s="171">
        <v>1547</v>
      </c>
      <c r="F360" s="715">
        <v>0</v>
      </c>
      <c r="G360" s="174">
        <f>F360/E360*100</f>
        <v>0</v>
      </c>
      <c r="P360" s="149"/>
    </row>
    <row r="361" spans="1:16" ht="13.5" customHeight="1">
      <c r="A361" s="145" t="s">
        <v>1081</v>
      </c>
      <c r="B361" s="140">
        <v>2212</v>
      </c>
      <c r="C361" s="132" t="s">
        <v>989</v>
      </c>
      <c r="D361" s="218">
        <v>0</v>
      </c>
      <c r="E361" s="171">
        <v>200</v>
      </c>
      <c r="F361" s="715">
        <v>199</v>
      </c>
      <c r="G361" s="174">
        <f>F361/E361*100</f>
        <v>99.5</v>
      </c>
      <c r="P361" s="149"/>
    </row>
    <row r="362" spans="1:16" ht="13.5" customHeight="1">
      <c r="A362" s="145" t="s">
        <v>1081</v>
      </c>
      <c r="B362" s="140">
        <v>2212</v>
      </c>
      <c r="C362" s="132" t="s">
        <v>328</v>
      </c>
      <c r="D362" s="218">
        <v>0</v>
      </c>
      <c r="E362" s="171">
        <v>763</v>
      </c>
      <c r="F362" s="715">
        <v>76</v>
      </c>
      <c r="G362" s="174">
        <f>F362/E362*100</f>
        <v>9.960681520314548</v>
      </c>
      <c r="P362" s="149"/>
    </row>
    <row r="363" spans="1:16" ht="13.5" customHeight="1">
      <c r="A363" s="145" t="s">
        <v>1081</v>
      </c>
      <c r="B363" s="140">
        <v>2212</v>
      </c>
      <c r="C363" s="614" t="s">
        <v>329</v>
      </c>
      <c r="D363" s="218">
        <v>0</v>
      </c>
      <c r="E363" s="171">
        <v>444</v>
      </c>
      <c r="F363" s="715">
        <v>0</v>
      </c>
      <c r="G363" s="174">
        <f>F363/E363*100</f>
        <v>0</v>
      </c>
      <c r="P363" s="149"/>
    </row>
    <row r="364" spans="1:7" ht="12.75">
      <c r="A364" s="197"/>
      <c r="B364" s="214"/>
      <c r="C364" s="213" t="s">
        <v>644</v>
      </c>
      <c r="D364" s="296">
        <f>SUM(D360:D361)</f>
        <v>1500</v>
      </c>
      <c r="E364" s="296">
        <f>SUM(E360:E363)</f>
        <v>2954</v>
      </c>
      <c r="F364" s="617">
        <f>SUM(F360:F363)</f>
        <v>275</v>
      </c>
      <c r="G364" s="110">
        <f>F364/E364*100</f>
        <v>9.30941096817874</v>
      </c>
    </row>
    <row r="365" spans="1:7" ht="9" customHeight="1">
      <c r="A365" s="16"/>
      <c r="B365" s="67"/>
      <c r="C365" s="201"/>
      <c r="D365" s="516"/>
      <c r="E365" s="516"/>
      <c r="F365" s="516"/>
      <c r="G365" s="113"/>
    </row>
    <row r="366" spans="1:256" s="28" customFormat="1" ht="14.25" customHeight="1">
      <c r="A366" s="803" t="s">
        <v>976</v>
      </c>
      <c r="B366" s="803"/>
      <c r="C366" s="803"/>
      <c r="D366" s="818"/>
      <c r="E366" s="204"/>
      <c r="F366" s="204"/>
      <c r="G366" s="371"/>
      <c r="O366" s="80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25.5" customHeight="1">
      <c r="A367" s="7" t="s">
        <v>955</v>
      </c>
      <c r="B367" s="7" t="s">
        <v>956</v>
      </c>
      <c r="C367" s="5" t="s">
        <v>957</v>
      </c>
      <c r="D367" s="51" t="s">
        <v>16</v>
      </c>
      <c r="E367" s="58" t="s">
        <v>18</v>
      </c>
      <c r="F367" s="5" t="s">
        <v>927</v>
      </c>
      <c r="G367" s="50" t="s">
        <v>19</v>
      </c>
      <c r="O367" s="80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3.5" customHeight="1">
      <c r="A368" s="145" t="s">
        <v>1105</v>
      </c>
      <c r="B368" s="145" t="s">
        <v>609</v>
      </c>
      <c r="C368" s="132" t="s">
        <v>684</v>
      </c>
      <c r="D368" s="218">
        <v>20000</v>
      </c>
      <c r="E368" s="298">
        <v>22000</v>
      </c>
      <c r="F368" s="298">
        <v>9470</v>
      </c>
      <c r="G368" s="174">
        <f>F368/E368*100</f>
        <v>43.04545454545455</v>
      </c>
      <c r="O368" s="80"/>
      <c r="P368" s="15"/>
      <c r="Q368" s="15"/>
      <c r="R368" s="15"/>
      <c r="S368" s="15"/>
      <c r="T368" s="15"/>
      <c r="U368" s="149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4.25" customHeight="1">
      <c r="A369" s="197"/>
      <c r="B369" s="214"/>
      <c r="C369" s="213" t="s">
        <v>891</v>
      </c>
      <c r="D369" s="200">
        <f>SUM(D368:D368)</f>
        <v>20000</v>
      </c>
      <c r="E369" s="200">
        <f>SUM(E368:E368)</f>
        <v>22000</v>
      </c>
      <c r="F369" s="200">
        <f>SUM(F368:F368)</f>
        <v>9470</v>
      </c>
      <c r="G369" s="228">
        <f>F369/E369*100</f>
        <v>43.04545454545455</v>
      </c>
      <c r="O369" s="80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0.5" customHeight="1">
      <c r="A370" s="16"/>
      <c r="B370" s="67"/>
      <c r="C370" s="201"/>
      <c r="D370" s="204"/>
      <c r="E370" s="204"/>
      <c r="F370" s="204"/>
      <c r="G370" s="371"/>
      <c r="O370" s="80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4.25" customHeight="1">
      <c r="A371" s="72" t="s">
        <v>651</v>
      </c>
      <c r="B371" s="2"/>
      <c r="C371" s="2"/>
      <c r="D371" s="204"/>
      <c r="E371" s="204"/>
      <c r="F371" s="204"/>
      <c r="G371" s="371"/>
      <c r="O371" s="80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7" ht="12.75">
      <c r="A372" s="145" t="s">
        <v>513</v>
      </c>
      <c r="B372" s="145" t="s">
        <v>610</v>
      </c>
      <c r="C372" s="132" t="s">
        <v>611</v>
      </c>
      <c r="D372" s="218">
        <v>12200</v>
      </c>
      <c r="E372" s="298">
        <v>12200</v>
      </c>
      <c r="F372" s="298">
        <v>0</v>
      </c>
      <c r="G372" s="174">
        <f>F372/E372*100</f>
        <v>0</v>
      </c>
    </row>
    <row r="373" spans="1:7" ht="12.75">
      <c r="A373" s="16"/>
      <c r="B373" s="67"/>
      <c r="C373" s="201"/>
      <c r="D373" s="202"/>
      <c r="E373" s="203"/>
      <c r="F373" s="251"/>
      <c r="G373" s="292"/>
    </row>
    <row r="374" spans="1:7" ht="12.75">
      <c r="A374" s="206"/>
      <c r="B374" s="216"/>
      <c r="C374" s="215" t="s">
        <v>373</v>
      </c>
      <c r="D374" s="207">
        <f>D334+D341+D348+D355+D364+D369+D372</f>
        <v>1464190</v>
      </c>
      <c r="E374" s="207">
        <f>E334+E341+E348+E355+E364+E369+E372</f>
        <v>1579391</v>
      </c>
      <c r="F374" s="207">
        <f>F334+F341+F348+F355+F364+F369</f>
        <v>866252</v>
      </c>
      <c r="G374" s="26">
        <f>F374/E374*100</f>
        <v>54.847216427091205</v>
      </c>
    </row>
    <row r="375" spans="1:7" ht="7.5" customHeight="1">
      <c r="A375" s="16"/>
      <c r="B375" s="67"/>
      <c r="C375" s="201"/>
      <c r="D375" s="202"/>
      <c r="E375" s="203"/>
      <c r="F375" s="251"/>
      <c r="G375" s="113"/>
    </row>
    <row r="376" spans="1:256" s="28" customFormat="1" ht="15.75">
      <c r="A376" s="72" t="s">
        <v>1082</v>
      </c>
      <c r="D376" s="80"/>
      <c r="E376" s="80"/>
      <c r="F376" s="80"/>
      <c r="O376" s="80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7.5" customHeight="1">
      <c r="A377" s="72"/>
      <c r="D377" s="80"/>
      <c r="E377" s="80"/>
      <c r="F377" s="80"/>
      <c r="O377" s="80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7" ht="14.25" customHeight="1">
      <c r="A378" s="63" t="s">
        <v>1069</v>
      </c>
      <c r="D378" s="202"/>
      <c r="E378" s="203"/>
      <c r="F378" s="251"/>
      <c r="G378" s="224"/>
    </row>
    <row r="379" spans="1:7" ht="8.25" customHeight="1">
      <c r="A379" s="63"/>
      <c r="D379" s="202"/>
      <c r="E379" s="203"/>
      <c r="F379" s="251"/>
      <c r="G379" s="224"/>
    </row>
    <row r="380" spans="1:256" s="28" customFormat="1" ht="25.5" customHeight="1">
      <c r="A380" s="7" t="s">
        <v>955</v>
      </c>
      <c r="B380" s="7" t="s">
        <v>956</v>
      </c>
      <c r="C380" s="5" t="s">
        <v>957</v>
      </c>
      <c r="D380" s="51" t="s">
        <v>16</v>
      </c>
      <c r="E380" s="58" t="s">
        <v>18</v>
      </c>
      <c r="F380" s="5" t="s">
        <v>927</v>
      </c>
      <c r="G380" s="50" t="s">
        <v>19</v>
      </c>
      <c r="O380" s="80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45" t="s">
        <v>413</v>
      </c>
      <c r="B381" s="141">
        <v>4332</v>
      </c>
      <c r="C381" s="297" t="s">
        <v>327</v>
      </c>
      <c r="D381" s="472">
        <v>1290</v>
      </c>
      <c r="E381" s="298">
        <v>1290</v>
      </c>
      <c r="F381" s="298">
        <v>606</v>
      </c>
      <c r="G381" s="174">
        <f>F381/E381*100</f>
        <v>46.97674418604651</v>
      </c>
      <c r="O381" s="80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3.5" customHeight="1">
      <c r="A382" s="145" t="s">
        <v>413</v>
      </c>
      <c r="B382" s="141">
        <v>4339</v>
      </c>
      <c r="C382" s="297" t="s">
        <v>500</v>
      </c>
      <c r="D382" s="472">
        <v>860</v>
      </c>
      <c r="E382" s="298">
        <v>750</v>
      </c>
      <c r="F382" s="298">
        <v>24</v>
      </c>
      <c r="G382" s="174">
        <f>F382/E382*100</f>
        <v>3.2</v>
      </c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 customHeight="1">
      <c r="A383" s="145" t="s">
        <v>413</v>
      </c>
      <c r="B383" s="141">
        <v>4339</v>
      </c>
      <c r="C383" s="297" t="s">
        <v>967</v>
      </c>
      <c r="D383" s="472">
        <v>400</v>
      </c>
      <c r="E383" s="298">
        <v>400</v>
      </c>
      <c r="F383" s="298">
        <v>277</v>
      </c>
      <c r="G383" s="174">
        <f>F383/E383*100</f>
        <v>69.25</v>
      </c>
      <c r="O383" s="80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5.5">
      <c r="A384" s="145" t="s">
        <v>413</v>
      </c>
      <c r="B384" s="141">
        <v>4399</v>
      </c>
      <c r="C384" s="297" t="s">
        <v>731</v>
      </c>
      <c r="D384" s="472">
        <v>400</v>
      </c>
      <c r="E384" s="298">
        <v>400</v>
      </c>
      <c r="F384" s="298">
        <v>227</v>
      </c>
      <c r="G384" s="174">
        <f>F384/E384*100</f>
        <v>56.75</v>
      </c>
      <c r="O384" s="8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12.75">
      <c r="A385" s="197"/>
      <c r="B385" s="214"/>
      <c r="C385" s="213" t="s">
        <v>371</v>
      </c>
      <c r="D385" s="198">
        <f>SUM(D381:D384)</f>
        <v>2950</v>
      </c>
      <c r="E385" s="198">
        <f>SUM(E381:E384)</f>
        <v>2840</v>
      </c>
      <c r="F385" s="381">
        <f>SUM(F381:F384)</f>
        <v>1134</v>
      </c>
      <c r="G385" s="429">
        <f>F385/E385*100</f>
        <v>39.929577464788736</v>
      </c>
      <c r="O385" s="80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2:256" s="28" customFormat="1" ht="9.75" customHeight="1">
      <c r="B386"/>
      <c r="C386"/>
      <c r="D386" s="15"/>
      <c r="E386" s="15"/>
      <c r="F386" s="15"/>
      <c r="G386"/>
      <c r="O386" s="80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2.75">
      <c r="A387" s="378" t="s">
        <v>1000</v>
      </c>
      <c r="B387" s="378"/>
      <c r="C387" s="378"/>
      <c r="D387" s="149"/>
      <c r="E387" s="149"/>
      <c r="F387" s="15"/>
      <c r="G387"/>
      <c r="O387" s="80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9" customHeight="1">
      <c r="A388" s="378"/>
      <c r="B388" s="378"/>
      <c r="C388" s="378"/>
      <c r="D388" s="149"/>
      <c r="E388" s="149"/>
      <c r="F388" s="15"/>
      <c r="G388"/>
      <c r="O388" s="80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24" customHeight="1">
      <c r="A389" s="7" t="s">
        <v>955</v>
      </c>
      <c r="B389" s="7" t="s">
        <v>956</v>
      </c>
      <c r="C389" s="5" t="s">
        <v>957</v>
      </c>
      <c r="D389" s="51" t="s">
        <v>16</v>
      </c>
      <c r="E389" s="58" t="s">
        <v>18</v>
      </c>
      <c r="F389" s="5" t="s">
        <v>927</v>
      </c>
      <c r="G389" s="50" t="s">
        <v>19</v>
      </c>
      <c r="O389" s="80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7" ht="25.5" customHeight="1">
      <c r="A390" s="145" t="s">
        <v>413</v>
      </c>
      <c r="B390" s="141">
        <v>4339</v>
      </c>
      <c r="C390" s="132" t="s">
        <v>330</v>
      </c>
      <c r="D390" s="333">
        <v>635</v>
      </c>
      <c r="E390" s="298">
        <v>1465</v>
      </c>
      <c r="F390" s="298">
        <v>890</v>
      </c>
      <c r="G390" s="305">
        <f>F390/E390*100</f>
        <v>60.75085324232082</v>
      </c>
    </row>
    <row r="391" spans="1:7" ht="36.75" customHeight="1">
      <c r="A391" s="145" t="s">
        <v>413</v>
      </c>
      <c r="B391" s="141">
        <v>4357</v>
      </c>
      <c r="C391" s="132" t="s">
        <v>687</v>
      </c>
      <c r="D391" s="333">
        <v>11590</v>
      </c>
      <c r="E391" s="298">
        <v>37677</v>
      </c>
      <c r="F391" s="298">
        <v>22305</v>
      </c>
      <c r="G391" s="305">
        <f>F391/E391*100</f>
        <v>59.20057329405207</v>
      </c>
    </row>
    <row r="392" spans="1:7" ht="25.5" customHeight="1">
      <c r="A392" s="145" t="s">
        <v>413</v>
      </c>
      <c r="B392" s="141">
        <v>4357</v>
      </c>
      <c r="C392" s="132" t="s">
        <v>707</v>
      </c>
      <c r="D392" s="333">
        <v>10000</v>
      </c>
      <c r="E392" s="298">
        <v>4000</v>
      </c>
      <c r="F392" s="298">
        <v>0</v>
      </c>
      <c r="G392" s="173">
        <f>F392/E392*100</f>
        <v>0</v>
      </c>
    </row>
    <row r="393" spans="1:7" ht="25.5" customHeight="1">
      <c r="A393" s="145" t="s">
        <v>413</v>
      </c>
      <c r="B393" s="141">
        <v>4311</v>
      </c>
      <c r="C393" s="132" t="s">
        <v>1001</v>
      </c>
      <c r="D393" s="333">
        <v>0</v>
      </c>
      <c r="E393" s="298">
        <v>1443</v>
      </c>
      <c r="F393" s="298">
        <v>1443</v>
      </c>
      <c r="G393" s="173">
        <f>F393/E393*100</f>
        <v>100</v>
      </c>
    </row>
    <row r="394" spans="1:7" ht="12.75">
      <c r="A394" s="197"/>
      <c r="B394" s="214"/>
      <c r="C394" s="213" t="s">
        <v>732</v>
      </c>
      <c r="D394" s="198">
        <f>SUM(D390:D393)</f>
        <v>22225</v>
      </c>
      <c r="E394" s="198">
        <f>SUM(E390:E393)</f>
        <v>44585</v>
      </c>
      <c r="F394" s="198">
        <f>SUM(F390:F393)</f>
        <v>24638</v>
      </c>
      <c r="G394" s="187">
        <f>F394/E394*100</f>
        <v>55.26073791633957</v>
      </c>
    </row>
    <row r="395" spans="1:7" ht="12.75" customHeight="1" hidden="1">
      <c r="A395" s="815" t="s">
        <v>302</v>
      </c>
      <c r="B395" s="815"/>
      <c r="C395" s="815"/>
      <c r="F395" s="80"/>
      <c r="G395" s="15"/>
    </row>
    <row r="396" spans="1:7" ht="12.75" customHeight="1" hidden="1">
      <c r="A396" s="802" t="s">
        <v>301</v>
      </c>
      <c r="B396" s="802"/>
      <c r="C396" s="802"/>
      <c r="F396" s="80"/>
      <c r="G396" s="15"/>
    </row>
    <row r="397" spans="1:7" ht="12.75" customHeight="1" hidden="1">
      <c r="A397" s="802" t="s">
        <v>303</v>
      </c>
      <c r="B397" s="802"/>
      <c r="C397" s="802"/>
      <c r="F397" s="80"/>
      <c r="G397" s="15"/>
    </row>
    <row r="398" spans="1:7" ht="10.5" customHeight="1">
      <c r="A398" s="66"/>
      <c r="B398" s="66"/>
      <c r="C398" s="66"/>
      <c r="F398" s="80"/>
      <c r="G398" s="15"/>
    </row>
    <row r="399" spans="1:7" ht="12.75" customHeight="1">
      <c r="A399" s="377" t="s">
        <v>331</v>
      </c>
      <c r="B399" s="377"/>
      <c r="C399" s="376"/>
      <c r="F399" s="80"/>
      <c r="G399" s="15"/>
    </row>
    <row r="400" spans="1:7" ht="8.25" customHeight="1">
      <c r="A400" s="377"/>
      <c r="B400" s="377"/>
      <c r="C400" s="376"/>
      <c r="F400" s="80"/>
      <c r="G400" s="15"/>
    </row>
    <row r="401" spans="1:256" s="28" customFormat="1" ht="26.25" customHeight="1">
      <c r="A401" s="7" t="s">
        <v>955</v>
      </c>
      <c r="B401" s="7" t="s">
        <v>956</v>
      </c>
      <c r="C401" s="5" t="s">
        <v>957</v>
      </c>
      <c r="D401" s="51" t="s">
        <v>16</v>
      </c>
      <c r="E401" s="58" t="s">
        <v>18</v>
      </c>
      <c r="F401" s="5" t="s">
        <v>927</v>
      </c>
      <c r="G401" s="50" t="s">
        <v>19</v>
      </c>
      <c r="O401" s="80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28" customFormat="1" ht="23.25" customHeight="1">
      <c r="A402" s="145" t="s">
        <v>413</v>
      </c>
      <c r="B402" s="373" t="s">
        <v>544</v>
      </c>
      <c r="C402" s="374" t="s">
        <v>332</v>
      </c>
      <c r="D402" s="375">
        <v>26485</v>
      </c>
      <c r="E402" s="306">
        <v>26485</v>
      </c>
      <c r="F402" s="306">
        <v>26483</v>
      </c>
      <c r="G402" s="300">
        <f>F402/E402*100</f>
        <v>99.9924485557863</v>
      </c>
      <c r="O402" s="80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0" ht="25.5">
      <c r="A403" s="145" t="s">
        <v>413</v>
      </c>
      <c r="B403" s="141">
        <v>4357</v>
      </c>
      <c r="C403" s="374" t="s">
        <v>1024</v>
      </c>
      <c r="D403" s="333">
        <v>8020</v>
      </c>
      <c r="E403" s="298">
        <v>8020</v>
      </c>
      <c r="F403" s="298">
        <v>8000</v>
      </c>
      <c r="G403" s="173">
        <f>F403/E403*100</f>
        <v>99.75062344139651</v>
      </c>
      <c r="T403" s="149"/>
    </row>
    <row r="404" spans="1:7" ht="12.75">
      <c r="A404" s="197"/>
      <c r="B404" s="214"/>
      <c r="C404" s="213" t="s">
        <v>644</v>
      </c>
      <c r="D404" s="230">
        <f>SUM(D402:D403)</f>
        <v>34505</v>
      </c>
      <c r="E404" s="230">
        <f>SUM(E402:E403)</f>
        <v>34505</v>
      </c>
      <c r="F404" s="230">
        <f>SUM(F402:F403)</f>
        <v>34483</v>
      </c>
      <c r="G404" s="187">
        <f>F404/E404*100</f>
        <v>99.9362411244747</v>
      </c>
    </row>
    <row r="405" spans="1:7" ht="12.75">
      <c r="A405" s="197"/>
      <c r="B405" s="214"/>
      <c r="C405" s="213" t="s">
        <v>374</v>
      </c>
      <c r="D405" s="198">
        <f>D385+D394+D404</f>
        <v>59680</v>
      </c>
      <c r="E405" s="198">
        <f>E385+E394+E404</f>
        <v>81930</v>
      </c>
      <c r="F405" s="198">
        <f>F385+F394+F404</f>
        <v>60255</v>
      </c>
      <c r="G405" s="187">
        <f>F405/E405*100</f>
        <v>73.54448919809593</v>
      </c>
    </row>
    <row r="406" spans="1:7" ht="9" customHeight="1">
      <c r="A406" s="16"/>
      <c r="B406" s="67"/>
      <c r="C406" s="201"/>
      <c r="D406" s="202"/>
      <c r="E406" s="203"/>
      <c r="F406" s="251"/>
      <c r="G406" s="224"/>
    </row>
    <row r="407" spans="1:7" ht="14.25" customHeight="1">
      <c r="A407" s="74" t="s">
        <v>1074</v>
      </c>
      <c r="B407" s="14"/>
      <c r="F407" s="80"/>
      <c r="G407" s="15"/>
    </row>
    <row r="408" spans="1:7" ht="8.25" customHeight="1">
      <c r="A408" s="74"/>
      <c r="B408" s="14"/>
      <c r="F408" s="80"/>
      <c r="G408" s="15"/>
    </row>
    <row r="409" spans="1:7" ht="25.5" customHeight="1">
      <c r="A409" s="7" t="s">
        <v>955</v>
      </c>
      <c r="B409" s="7" t="s">
        <v>956</v>
      </c>
      <c r="C409" s="5" t="s">
        <v>957</v>
      </c>
      <c r="D409" s="51" t="s">
        <v>16</v>
      </c>
      <c r="E409" s="58" t="s">
        <v>18</v>
      </c>
      <c r="F409" s="5" t="s">
        <v>927</v>
      </c>
      <c r="G409" s="50" t="s">
        <v>19</v>
      </c>
    </row>
    <row r="410" spans="1:22" ht="25.5" customHeight="1">
      <c r="A410" s="145" t="s">
        <v>413</v>
      </c>
      <c r="B410" s="141">
        <v>4357</v>
      </c>
      <c r="C410" s="132" t="s">
        <v>685</v>
      </c>
      <c r="D410" s="333">
        <v>1800</v>
      </c>
      <c r="E410" s="333">
        <v>1800</v>
      </c>
      <c r="F410" s="333">
        <v>0</v>
      </c>
      <c r="G410" s="173">
        <f>F410/E410*100</f>
        <v>0</v>
      </c>
      <c r="V410" s="335"/>
    </row>
    <row r="411" spans="1:256" s="119" customFormat="1" ht="14.25" customHeight="1">
      <c r="A411" s="197"/>
      <c r="B411" s="214"/>
      <c r="C411" s="213" t="s">
        <v>372</v>
      </c>
      <c r="D411" s="198">
        <f>SUM(D410:D410)</f>
        <v>1800</v>
      </c>
      <c r="E411" s="336">
        <f>SUM(E410:E410)</f>
        <v>1800</v>
      </c>
      <c r="F411" s="230">
        <f>SUM(F410:F410)</f>
        <v>0</v>
      </c>
      <c r="G411" s="187">
        <f>F411/E411*100</f>
        <v>0</v>
      </c>
      <c r="H411" s="123"/>
      <c r="I411" s="28"/>
      <c r="J411" s="28"/>
      <c r="K411" s="28"/>
      <c r="L411" s="28"/>
      <c r="M411" s="28"/>
      <c r="N411" s="28"/>
      <c r="O411" s="80"/>
      <c r="P411" s="80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119" customFormat="1" ht="9.75" customHeight="1">
      <c r="A412" s="523"/>
      <c r="B412" s="524"/>
      <c r="C412" s="524"/>
      <c r="D412" s="202"/>
      <c r="E412" s="203"/>
      <c r="F412" s="251"/>
      <c r="G412" s="30"/>
      <c r="H412" s="123"/>
      <c r="I412" s="28"/>
      <c r="J412" s="28"/>
      <c r="K412" s="28"/>
      <c r="L412" s="28"/>
      <c r="M412" s="28"/>
      <c r="N412" s="28"/>
      <c r="O412" s="80"/>
      <c r="P412" s="80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119" customFormat="1" ht="14.25" customHeight="1">
      <c r="A413" s="206"/>
      <c r="B413" s="216"/>
      <c r="C413" s="215" t="s">
        <v>373</v>
      </c>
      <c r="D413" s="207">
        <f>D405+D411</f>
        <v>61480</v>
      </c>
      <c r="E413" s="207">
        <f>E405+E411</f>
        <v>83730</v>
      </c>
      <c r="F413" s="207">
        <f>F405+F411</f>
        <v>60255</v>
      </c>
      <c r="G413" s="220">
        <f>F413/E413*100</f>
        <v>71.96345395915442</v>
      </c>
      <c r="H413" s="123"/>
      <c r="I413" s="28"/>
      <c r="J413" s="28"/>
      <c r="K413" s="28"/>
      <c r="L413" s="28"/>
      <c r="M413" s="28"/>
      <c r="N413" s="28"/>
      <c r="O413" s="80"/>
      <c r="P413" s="80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19" customFormat="1" ht="10.5" customHeight="1">
      <c r="A414" s="252"/>
      <c r="B414" s="253"/>
      <c r="C414" s="254"/>
      <c r="D414" s="255"/>
      <c r="E414" s="372"/>
      <c r="F414" s="251"/>
      <c r="G414" s="250"/>
      <c r="H414" s="123"/>
      <c r="I414" s="28"/>
      <c r="J414" s="28"/>
      <c r="K414" s="28"/>
      <c r="L414" s="28"/>
      <c r="M414" s="28"/>
      <c r="N414" s="28"/>
      <c r="O414" s="80"/>
      <c r="P414" s="80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72" t="s">
        <v>1085</v>
      </c>
      <c r="D415" s="80"/>
      <c r="E415" s="80"/>
      <c r="F415" s="80"/>
      <c r="O415" s="80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3.5" customHeight="1">
      <c r="I416" s="28"/>
      <c r="O416" s="80"/>
    </row>
    <row r="417" spans="1:15" ht="15" customHeight="1">
      <c r="A417" s="63" t="s">
        <v>1069</v>
      </c>
      <c r="I417" s="28"/>
      <c r="O417" s="80"/>
    </row>
    <row r="418" spans="9:15" ht="13.5" customHeight="1">
      <c r="I418" s="28"/>
      <c r="O418" s="80"/>
    </row>
    <row r="419" spans="1:15" ht="27.75" customHeight="1">
      <c r="A419" s="7" t="s">
        <v>955</v>
      </c>
      <c r="B419" s="7" t="s">
        <v>956</v>
      </c>
      <c r="C419" s="5" t="s">
        <v>957</v>
      </c>
      <c r="D419" s="51" t="s">
        <v>16</v>
      </c>
      <c r="E419" s="58" t="s">
        <v>18</v>
      </c>
      <c r="F419" s="5" t="s">
        <v>927</v>
      </c>
      <c r="G419" s="50" t="s">
        <v>19</v>
      </c>
      <c r="I419" s="28"/>
      <c r="O419" s="80"/>
    </row>
    <row r="420" spans="1:15" ht="25.5">
      <c r="A420" s="145" t="s">
        <v>25</v>
      </c>
      <c r="B420" s="141">
        <v>5512</v>
      </c>
      <c r="C420" s="132" t="s">
        <v>996</v>
      </c>
      <c r="D420" s="172">
        <v>6000</v>
      </c>
      <c r="E420" s="172">
        <v>11876</v>
      </c>
      <c r="F420" s="333">
        <v>7345</v>
      </c>
      <c r="G420" s="173">
        <f>F420/E420*100</f>
        <v>61.8474233748737</v>
      </c>
      <c r="I420" s="28"/>
      <c r="O420" s="80"/>
    </row>
    <row r="421" spans="1:15" ht="25.5">
      <c r="A421" s="145">
        <v>15</v>
      </c>
      <c r="B421" s="141">
        <v>5529</v>
      </c>
      <c r="C421" s="132" t="s">
        <v>727</v>
      </c>
      <c r="D421" s="172">
        <v>300</v>
      </c>
      <c r="E421" s="172">
        <v>300</v>
      </c>
      <c r="F421" s="333">
        <v>38</v>
      </c>
      <c r="G421" s="305">
        <f>F421/E421*100</f>
        <v>12.666666666666668</v>
      </c>
      <c r="I421" s="28"/>
      <c r="O421" s="80"/>
    </row>
    <row r="422" spans="1:15" ht="25.5">
      <c r="A422" s="145" t="s">
        <v>25</v>
      </c>
      <c r="B422" s="141">
        <v>5529</v>
      </c>
      <c r="C422" s="132" t="s">
        <v>439</v>
      </c>
      <c r="D422" s="172">
        <v>0</v>
      </c>
      <c r="E422" s="172">
        <v>400</v>
      </c>
      <c r="F422" s="333">
        <v>0</v>
      </c>
      <c r="G422" s="305">
        <f>F422/E422*100</f>
        <v>0</v>
      </c>
      <c r="I422" s="28"/>
      <c r="O422" s="80"/>
    </row>
    <row r="423" spans="1:256" s="28" customFormat="1" ht="12.75">
      <c r="A423" s="197"/>
      <c r="B423" s="214"/>
      <c r="C423" s="213" t="s">
        <v>371</v>
      </c>
      <c r="D423" s="198">
        <f>SUM(D420:D421)</f>
        <v>6300</v>
      </c>
      <c r="E423" s="198">
        <f>SUM(E420:E422)</f>
        <v>12576</v>
      </c>
      <c r="F423" s="198">
        <f>SUM(F420:F422)</f>
        <v>7383</v>
      </c>
      <c r="G423" s="228">
        <f>F423/E423*100</f>
        <v>58.707061068702295</v>
      </c>
      <c r="O423" s="80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67"/>
      <c r="C424" s="68"/>
      <c r="D424" s="183"/>
      <c r="E424" s="70"/>
      <c r="F424" s="53"/>
      <c r="G424" s="81"/>
    </row>
    <row r="425" spans="1:7" ht="13.5" customHeight="1">
      <c r="A425" s="807" t="s">
        <v>987</v>
      </c>
      <c r="B425" s="808"/>
      <c r="C425" s="808"/>
      <c r="D425" s="183"/>
      <c r="E425" s="70"/>
      <c r="F425" s="53"/>
      <c r="G425" s="81"/>
    </row>
    <row r="426" spans="1:7" ht="12" customHeight="1">
      <c r="A426" s="561"/>
      <c r="B426" s="562"/>
      <c r="C426" s="562"/>
      <c r="D426" s="183"/>
      <c r="E426" s="70"/>
      <c r="F426" s="53"/>
      <c r="G426" s="81"/>
    </row>
    <row r="427" spans="1:7" ht="24.75" customHeight="1">
      <c r="A427" s="7" t="s">
        <v>955</v>
      </c>
      <c r="B427" s="7" t="s">
        <v>956</v>
      </c>
      <c r="C427" s="5" t="s">
        <v>957</v>
      </c>
      <c r="D427" s="51" t="s">
        <v>16</v>
      </c>
      <c r="E427" s="58" t="s">
        <v>18</v>
      </c>
      <c r="F427" s="5" t="s">
        <v>927</v>
      </c>
      <c r="G427" s="50" t="s">
        <v>19</v>
      </c>
    </row>
    <row r="428" spans="1:7" ht="24" customHeight="1">
      <c r="A428" s="145" t="s">
        <v>25</v>
      </c>
      <c r="B428" s="141">
        <v>5269</v>
      </c>
      <c r="C428" s="142" t="s">
        <v>982</v>
      </c>
      <c r="D428" s="284">
        <v>0</v>
      </c>
      <c r="E428" s="285">
        <v>156</v>
      </c>
      <c r="F428" s="306">
        <v>156</v>
      </c>
      <c r="G428" s="305">
        <f>F428/E428*100</f>
        <v>100</v>
      </c>
    </row>
    <row r="429" spans="1:7" ht="13.5" customHeight="1">
      <c r="A429" s="197"/>
      <c r="B429" s="214"/>
      <c r="C429" s="213" t="s">
        <v>644</v>
      </c>
      <c r="D429" s="296">
        <f>SUM(D428:D428)</f>
        <v>0</v>
      </c>
      <c r="E429" s="296">
        <f>SUM(E428:E428)</f>
        <v>156</v>
      </c>
      <c r="F429" s="296">
        <f>SUM(F428:F428)</f>
        <v>156</v>
      </c>
      <c r="G429" s="110">
        <f>F429/E429*100</f>
        <v>100</v>
      </c>
    </row>
    <row r="430" spans="1:7" ht="11.25" customHeight="1">
      <c r="A430" s="16"/>
      <c r="B430" s="67"/>
      <c r="C430" s="201"/>
      <c r="D430" s="516"/>
      <c r="E430" s="516"/>
      <c r="F430" s="516"/>
      <c r="G430" s="113"/>
    </row>
    <row r="431" spans="1:7" ht="16.5" customHeight="1">
      <c r="A431" s="74" t="s">
        <v>1074</v>
      </c>
      <c r="D431" s="183"/>
      <c r="E431" s="70"/>
      <c r="F431" s="53"/>
      <c r="G431" s="81"/>
    </row>
    <row r="432" spans="1:7" ht="12" customHeight="1">
      <c r="A432" s="74"/>
      <c r="D432" s="183"/>
      <c r="E432" s="70"/>
      <c r="F432" s="53"/>
      <c r="G432" s="81"/>
    </row>
    <row r="433" spans="1:7" ht="25.5" customHeight="1">
      <c r="A433" s="7" t="s">
        <v>955</v>
      </c>
      <c r="B433" s="7" t="s">
        <v>956</v>
      </c>
      <c r="C433" s="5" t="s">
        <v>957</v>
      </c>
      <c r="D433" s="51" t="s">
        <v>16</v>
      </c>
      <c r="E433" s="58" t="s">
        <v>18</v>
      </c>
      <c r="F433" s="5" t="s">
        <v>927</v>
      </c>
      <c r="G433" s="50" t="s">
        <v>19</v>
      </c>
    </row>
    <row r="434" spans="1:7" ht="24.75" customHeight="1">
      <c r="A434" s="145" t="s">
        <v>25</v>
      </c>
      <c r="B434" s="141">
        <v>5311</v>
      </c>
      <c r="C434" s="142" t="s">
        <v>995</v>
      </c>
      <c r="D434" s="284">
        <v>1000</v>
      </c>
      <c r="E434" s="285">
        <v>1013</v>
      </c>
      <c r="F434" s="306">
        <v>0</v>
      </c>
      <c r="G434" s="305">
        <f>F434/E434*100</f>
        <v>0</v>
      </c>
    </row>
    <row r="435" spans="1:7" ht="24.75" customHeight="1">
      <c r="A435" s="145" t="s">
        <v>25</v>
      </c>
      <c r="B435" s="141">
        <v>5529</v>
      </c>
      <c r="C435" s="142" t="s">
        <v>888</v>
      </c>
      <c r="D435" s="284">
        <v>0</v>
      </c>
      <c r="E435" s="285">
        <v>553</v>
      </c>
      <c r="F435" s="306">
        <v>552</v>
      </c>
      <c r="G435" s="305">
        <f>F435/E435*100</f>
        <v>99.81916817359856</v>
      </c>
    </row>
    <row r="436" spans="1:7" ht="24.75" customHeight="1">
      <c r="A436" s="145" t="s">
        <v>25</v>
      </c>
      <c r="B436" s="141">
        <v>5529</v>
      </c>
      <c r="C436" s="142" t="s">
        <v>893</v>
      </c>
      <c r="D436" s="284">
        <v>0</v>
      </c>
      <c r="E436" s="285">
        <v>420</v>
      </c>
      <c r="F436" s="306">
        <v>0</v>
      </c>
      <c r="G436" s="305">
        <f>F436/E436*100</f>
        <v>0</v>
      </c>
    </row>
    <row r="437" spans="1:7" ht="12.75">
      <c r="A437" s="197"/>
      <c r="B437" s="214"/>
      <c r="C437" s="213" t="s">
        <v>372</v>
      </c>
      <c r="D437" s="198">
        <f>SUM(D434:D435)</f>
        <v>1000</v>
      </c>
      <c r="E437" s="198">
        <f>SUM(E434:E436)</f>
        <v>1986</v>
      </c>
      <c r="F437" s="198">
        <f>SUM(F434:F436)</f>
        <v>552</v>
      </c>
      <c r="G437" s="110">
        <f>F437/E437*100</f>
        <v>27.794561933534744</v>
      </c>
    </row>
    <row r="438" spans="1:7" ht="12.75">
      <c r="A438" s="16"/>
      <c r="B438" s="67"/>
      <c r="C438" s="201"/>
      <c r="D438" s="202"/>
      <c r="E438" s="203"/>
      <c r="F438" s="251"/>
      <c r="G438" s="113"/>
    </row>
    <row r="439" spans="1:7" ht="14.25" customHeight="1">
      <c r="A439" s="807" t="s">
        <v>983</v>
      </c>
      <c r="B439" s="808"/>
      <c r="C439" s="808"/>
      <c r="D439" s="793"/>
      <c r="E439" s="203"/>
      <c r="F439" s="251"/>
      <c r="G439" s="371"/>
    </row>
    <row r="440" spans="1:7" ht="14.25" customHeight="1">
      <c r="A440" s="523"/>
      <c r="B440" s="524"/>
      <c r="C440" s="524"/>
      <c r="D440" s="527"/>
      <c r="E440" s="203"/>
      <c r="F440" s="251"/>
      <c r="G440" s="371"/>
    </row>
    <row r="441" spans="1:7" ht="25.5" customHeight="1">
      <c r="A441" s="7" t="s">
        <v>955</v>
      </c>
      <c r="B441" s="7" t="s">
        <v>956</v>
      </c>
      <c r="C441" s="5" t="s">
        <v>957</v>
      </c>
      <c r="D441" s="51" t="s">
        <v>16</v>
      </c>
      <c r="E441" s="58" t="s">
        <v>18</v>
      </c>
      <c r="F441" s="5" t="s">
        <v>927</v>
      </c>
      <c r="G441" s="50" t="s">
        <v>19</v>
      </c>
    </row>
    <row r="442" spans="1:7" ht="25.5">
      <c r="A442" s="145" t="s">
        <v>25</v>
      </c>
      <c r="B442" s="141">
        <v>5511</v>
      </c>
      <c r="C442" s="142" t="s">
        <v>501</v>
      </c>
      <c r="D442" s="284">
        <v>4400</v>
      </c>
      <c r="E442" s="285">
        <v>4400</v>
      </c>
      <c r="F442" s="306">
        <v>4400</v>
      </c>
      <c r="G442" s="305">
        <f>F442/E442*100</f>
        <v>100</v>
      </c>
    </row>
    <row r="443" spans="1:7" ht="12.75">
      <c r="A443" s="197"/>
      <c r="B443" s="214"/>
      <c r="C443" s="213" t="s">
        <v>728</v>
      </c>
      <c r="D443" s="198">
        <f>SUM(D442:D442)</f>
        <v>4400</v>
      </c>
      <c r="E443" s="198">
        <f>SUM(E442:E442)</f>
        <v>4400</v>
      </c>
      <c r="F443" s="198">
        <f>SUM(F442:F442)</f>
        <v>4400</v>
      </c>
      <c r="G443" s="228">
        <f>F443/E443*100</f>
        <v>100</v>
      </c>
    </row>
    <row r="444" spans="1:7" ht="12" customHeight="1">
      <c r="A444" s="16"/>
      <c r="B444" s="67"/>
      <c r="C444" s="201"/>
      <c r="D444" s="202"/>
      <c r="E444" s="203"/>
      <c r="F444" s="251"/>
      <c r="G444" s="371"/>
    </row>
    <row r="445" spans="1:256" s="28" customFormat="1" ht="12.75">
      <c r="A445" s="206"/>
      <c r="B445" s="216"/>
      <c r="C445" s="215" t="s">
        <v>373</v>
      </c>
      <c r="D445" s="207">
        <f>D423+D443+D437+D429</f>
        <v>11700</v>
      </c>
      <c r="E445" s="207">
        <f>E423+E443+E437+E429</f>
        <v>19118</v>
      </c>
      <c r="F445" s="207">
        <f>F423+F443+F437+F429</f>
        <v>12491</v>
      </c>
      <c r="G445" s="229">
        <f>F445/E445*100</f>
        <v>65.33633225232765</v>
      </c>
      <c r="H445" s="123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0"/>
      <c r="DH445" s="80"/>
      <c r="DI445" s="80"/>
      <c r="DJ445" s="80"/>
      <c r="DK445" s="80"/>
      <c r="DL445" s="80"/>
      <c r="DM445" s="80"/>
      <c r="DN445" s="80"/>
      <c r="DO445" s="80"/>
      <c r="DP445" s="80"/>
      <c r="DQ445" s="80"/>
      <c r="DR445" s="80"/>
      <c r="DS445" s="80"/>
      <c r="DT445" s="80"/>
      <c r="DU445" s="80"/>
      <c r="DV445" s="80"/>
      <c r="DW445" s="80"/>
      <c r="DX445" s="80"/>
      <c r="DY445" s="80"/>
      <c r="DZ445" s="80"/>
      <c r="EA445" s="80"/>
      <c r="EB445" s="80"/>
      <c r="EC445" s="80"/>
      <c r="ED445" s="80"/>
      <c r="EE445" s="80"/>
      <c r="EF445" s="80"/>
      <c r="EG445" s="80"/>
      <c r="EH445" s="80"/>
      <c r="EI445" s="80"/>
      <c r="EJ445" s="80"/>
      <c r="EK445" s="80"/>
      <c r="EL445" s="80"/>
      <c r="EM445" s="80"/>
      <c r="EN445" s="80"/>
      <c r="EO445" s="80"/>
      <c r="EP445" s="80"/>
      <c r="EQ445" s="80"/>
      <c r="ER445" s="80"/>
      <c r="ES445" s="80"/>
      <c r="ET445" s="80"/>
      <c r="EU445" s="80"/>
      <c r="EV445" s="80"/>
      <c r="EW445" s="80"/>
      <c r="EX445" s="80"/>
      <c r="EY445" s="80"/>
      <c r="EZ445" s="80"/>
      <c r="FA445" s="80"/>
      <c r="FB445" s="80"/>
      <c r="FC445" s="80"/>
      <c r="FD445" s="80"/>
      <c r="FE445" s="80"/>
      <c r="FF445" s="80"/>
      <c r="FG445" s="80"/>
      <c r="FH445" s="80"/>
      <c r="FI445" s="80"/>
      <c r="FJ445" s="80"/>
      <c r="FK445" s="80"/>
      <c r="FL445" s="80"/>
      <c r="FM445" s="80"/>
      <c r="FN445" s="80"/>
      <c r="FO445" s="80"/>
      <c r="FP445" s="80"/>
      <c r="FQ445" s="80"/>
      <c r="FR445" s="80"/>
      <c r="FS445" s="80"/>
      <c r="FT445" s="80"/>
      <c r="FU445" s="80"/>
      <c r="FV445" s="80"/>
      <c r="FW445" s="80"/>
      <c r="FX445" s="80"/>
      <c r="FY445" s="80"/>
      <c r="FZ445" s="80"/>
      <c r="GA445" s="80"/>
      <c r="GB445" s="80"/>
      <c r="GC445" s="80"/>
      <c r="GD445" s="80"/>
      <c r="GE445" s="80"/>
      <c r="GF445" s="80"/>
      <c r="GG445" s="80"/>
      <c r="GH445" s="80"/>
      <c r="GI445" s="80"/>
      <c r="GJ445" s="80"/>
      <c r="GK445" s="80"/>
      <c r="GL445" s="80"/>
      <c r="GM445" s="80"/>
      <c r="GN445" s="80"/>
      <c r="GO445" s="80"/>
      <c r="GP445" s="80"/>
      <c r="GQ445" s="80"/>
      <c r="GR445" s="80"/>
      <c r="GS445" s="80"/>
      <c r="GT445" s="80"/>
      <c r="GU445" s="80"/>
      <c r="GV445" s="80"/>
      <c r="GW445" s="80"/>
      <c r="GX445" s="80"/>
      <c r="GY445" s="80"/>
      <c r="GZ445" s="80"/>
      <c r="HA445" s="80"/>
      <c r="HB445" s="80"/>
      <c r="HC445" s="80"/>
      <c r="HD445" s="80"/>
      <c r="HE445" s="80"/>
      <c r="HF445" s="80"/>
      <c r="HG445" s="80"/>
      <c r="HH445" s="80"/>
      <c r="HI445" s="80"/>
      <c r="HJ445" s="80"/>
      <c r="HK445" s="80"/>
      <c r="HL445" s="80"/>
      <c r="HM445" s="80"/>
      <c r="HN445" s="80"/>
      <c r="HO445" s="80"/>
      <c r="HP445" s="80"/>
      <c r="HQ445" s="80"/>
      <c r="HR445" s="80"/>
      <c r="HS445" s="80"/>
      <c r="HT445" s="80"/>
      <c r="HU445" s="80"/>
      <c r="HV445" s="80"/>
      <c r="HW445" s="80"/>
      <c r="HX445" s="80"/>
      <c r="HY445" s="80"/>
      <c r="HZ445" s="80"/>
      <c r="IA445" s="80"/>
      <c r="IB445" s="80"/>
      <c r="IC445" s="80"/>
      <c r="ID445" s="80"/>
      <c r="IE445" s="80"/>
      <c r="IF445" s="80"/>
      <c r="IG445" s="80"/>
      <c r="IH445" s="80"/>
      <c r="II445" s="80"/>
      <c r="IJ445" s="80"/>
      <c r="IK445" s="80"/>
      <c r="IL445" s="80"/>
      <c r="IM445" s="80"/>
      <c r="IN445" s="80"/>
      <c r="IO445" s="80"/>
      <c r="IP445" s="80"/>
      <c r="IQ445" s="80"/>
      <c r="IR445" s="80"/>
      <c r="IS445" s="80"/>
      <c r="IT445" s="80"/>
      <c r="IU445" s="80"/>
      <c r="IV445" s="80"/>
    </row>
    <row r="446" spans="1:23" s="227" customFormat="1" ht="12" customHeight="1">
      <c r="A446" s="16"/>
      <c r="B446" s="67"/>
      <c r="C446" s="201"/>
      <c r="D446" s="202"/>
      <c r="E446" s="282"/>
      <c r="F446" s="204"/>
      <c r="G446" s="81"/>
      <c r="W446" s="227" t="s">
        <v>38</v>
      </c>
    </row>
    <row r="447" spans="1:256" s="28" customFormat="1" ht="15.75">
      <c r="A447" s="226" t="s">
        <v>1104</v>
      </c>
      <c r="B447" s="227"/>
      <c r="C447" s="227"/>
      <c r="D447" s="337"/>
      <c r="E447" s="227"/>
      <c r="F447" s="227"/>
      <c r="G447" s="227"/>
      <c r="O447" s="80" t="s">
        <v>279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2" customHeight="1">
      <c r="A448" s="66"/>
      <c r="B448" s="14"/>
      <c r="C448"/>
      <c r="D448" s="15"/>
      <c r="E448" s="15"/>
      <c r="F448" s="15"/>
      <c r="G448"/>
      <c r="O448" s="80" t="s">
        <v>280</v>
      </c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5" customHeight="1">
      <c r="A449" s="74" t="s">
        <v>1069</v>
      </c>
      <c r="B449" s="14"/>
      <c r="C449"/>
      <c r="D449" s="15"/>
      <c r="E449" s="15"/>
      <c r="F449" s="15"/>
      <c r="G449"/>
      <c r="O449" s="80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.75">
      <c r="A450" s="74"/>
      <c r="B450" s="14"/>
      <c r="C450"/>
      <c r="D450" s="15"/>
      <c r="E450" s="15"/>
      <c r="F450" s="15"/>
      <c r="G450"/>
      <c r="O450" s="80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7" t="s">
        <v>955</v>
      </c>
      <c r="B451" s="7" t="s">
        <v>956</v>
      </c>
      <c r="C451" s="5" t="s">
        <v>957</v>
      </c>
      <c r="D451" s="51" t="s">
        <v>16</v>
      </c>
      <c r="E451" s="58" t="s">
        <v>18</v>
      </c>
      <c r="F451" s="5" t="s">
        <v>927</v>
      </c>
      <c r="G451" s="50" t="s">
        <v>19</v>
      </c>
      <c r="O451" s="80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25.5" customHeight="1">
      <c r="A452" s="145" t="s">
        <v>1086</v>
      </c>
      <c r="B452" s="141">
        <v>6113</v>
      </c>
      <c r="C452" s="132" t="s">
        <v>733</v>
      </c>
      <c r="D452" s="172">
        <v>34490</v>
      </c>
      <c r="E452" s="172">
        <v>34251</v>
      </c>
      <c r="F452" s="333">
        <v>15450</v>
      </c>
      <c r="G452" s="173">
        <f aca="true" t="shared" si="15" ref="G452:G457">F452/E452*100</f>
        <v>45.10817202417448</v>
      </c>
      <c r="O452" s="80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14.25" customHeight="1">
      <c r="A453" s="145" t="s">
        <v>1086</v>
      </c>
      <c r="B453" s="141">
        <v>6113</v>
      </c>
      <c r="C453" s="132" t="s">
        <v>688</v>
      </c>
      <c r="D453" s="172">
        <v>700</v>
      </c>
      <c r="E453" s="172">
        <v>700</v>
      </c>
      <c r="F453" s="333">
        <v>700</v>
      </c>
      <c r="G453" s="173">
        <f t="shared" si="15"/>
        <v>100</v>
      </c>
      <c r="O453" s="80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6.25" customHeight="1">
      <c r="A454" s="145" t="s">
        <v>1086</v>
      </c>
      <c r="B454" s="141">
        <v>6223</v>
      </c>
      <c r="C454" s="132" t="s">
        <v>691</v>
      </c>
      <c r="D454" s="172">
        <v>5500</v>
      </c>
      <c r="E454" s="172">
        <v>5500</v>
      </c>
      <c r="F454" s="333">
        <v>2829</v>
      </c>
      <c r="G454" s="173">
        <f t="shared" si="15"/>
        <v>51.43636363636364</v>
      </c>
      <c r="O454" s="80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45" t="s">
        <v>1108</v>
      </c>
      <c r="B455" s="141">
        <v>6113</v>
      </c>
      <c r="C455" s="132" t="s">
        <v>690</v>
      </c>
      <c r="D455" s="172">
        <v>300</v>
      </c>
      <c r="E455" s="172">
        <v>300</v>
      </c>
      <c r="F455" s="333">
        <v>300</v>
      </c>
      <c r="G455" s="173">
        <f t="shared" si="15"/>
        <v>100</v>
      </c>
      <c r="O455" s="80"/>
      <c r="P455" s="15"/>
      <c r="Q455" s="15"/>
      <c r="R455" s="15"/>
      <c r="S455" s="15"/>
      <c r="T455" s="15"/>
      <c r="U455" s="184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3.5" customHeight="1">
      <c r="A456" s="145" t="s">
        <v>1088</v>
      </c>
      <c r="B456" s="141">
        <v>6113</v>
      </c>
      <c r="C456" s="403" t="s">
        <v>689</v>
      </c>
      <c r="D456" s="172">
        <v>25</v>
      </c>
      <c r="E456" s="172">
        <v>25</v>
      </c>
      <c r="F456" s="333">
        <v>25</v>
      </c>
      <c r="G456" s="173">
        <f t="shared" si="15"/>
        <v>100</v>
      </c>
      <c r="O456" s="80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197"/>
      <c r="B457" s="214"/>
      <c r="C457" s="213" t="s">
        <v>371</v>
      </c>
      <c r="D457" s="200">
        <f>SUM(D452:D456)</f>
        <v>41015</v>
      </c>
      <c r="E457" s="200">
        <f>SUM(E452:E456)</f>
        <v>40776</v>
      </c>
      <c r="F457" s="200">
        <f>SUM(F452:F456)</f>
        <v>19304</v>
      </c>
      <c r="G457" s="228">
        <f t="shared" si="15"/>
        <v>47.3415734745929</v>
      </c>
      <c r="O457" s="80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4.25" customHeight="1">
      <c r="A458" s="803"/>
      <c r="B458" s="803"/>
      <c r="C458" s="803"/>
      <c r="D458" s="69"/>
      <c r="E458" s="69"/>
      <c r="F458" s="69"/>
      <c r="G458" s="81"/>
      <c r="O458" s="80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803" t="s">
        <v>1074</v>
      </c>
      <c r="B459" s="803"/>
      <c r="C459" s="803"/>
      <c r="D459" s="69"/>
      <c r="E459" s="69"/>
      <c r="F459" s="69"/>
      <c r="G459" s="81"/>
      <c r="O459" s="80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258"/>
      <c r="B460" s="67"/>
      <c r="C460" s="68"/>
      <c r="D460" s="69"/>
      <c r="E460" s="69"/>
      <c r="F460" s="69"/>
      <c r="G460" s="81"/>
      <c r="O460" s="80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25.5" customHeight="1">
      <c r="A461" s="7" t="s">
        <v>955</v>
      </c>
      <c r="B461" s="7" t="s">
        <v>956</v>
      </c>
      <c r="C461" s="5" t="s">
        <v>957</v>
      </c>
      <c r="D461" s="51" t="s">
        <v>16</v>
      </c>
      <c r="E461" s="58" t="s">
        <v>18</v>
      </c>
      <c r="F461" s="5" t="s">
        <v>927</v>
      </c>
      <c r="G461" s="50" t="s">
        <v>19</v>
      </c>
      <c r="O461" s="80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130" t="s">
        <v>1086</v>
      </c>
      <c r="B462" s="131">
        <v>6113</v>
      </c>
      <c r="C462" s="132" t="s">
        <v>702</v>
      </c>
      <c r="D462" s="169">
        <v>100</v>
      </c>
      <c r="E462" s="169">
        <v>100</v>
      </c>
      <c r="F462" s="444">
        <v>0</v>
      </c>
      <c r="G462" s="173">
        <f>F462/E462*100</f>
        <v>0</v>
      </c>
      <c r="O462" s="80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14.25" customHeight="1">
      <c r="A463" s="197"/>
      <c r="B463" s="214"/>
      <c r="C463" s="213" t="s">
        <v>372</v>
      </c>
      <c r="D463" s="200">
        <f>D462</f>
        <v>100</v>
      </c>
      <c r="E463" s="200">
        <f>E462</f>
        <v>100</v>
      </c>
      <c r="F463" s="299">
        <f>F462</f>
        <v>0</v>
      </c>
      <c r="G463" s="187">
        <f>F463/E463*100</f>
        <v>0</v>
      </c>
      <c r="O463" s="80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14.25" customHeight="1">
      <c r="A464" s="180"/>
      <c r="B464" s="181"/>
      <c r="C464" s="369"/>
      <c r="D464" s="370"/>
      <c r="E464" s="370"/>
      <c r="F464" s="69"/>
      <c r="G464" s="81"/>
      <c r="O464" s="80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7" ht="25.5" customHeight="1">
      <c r="A465" s="7" t="s">
        <v>955</v>
      </c>
      <c r="B465" s="7" t="s">
        <v>956</v>
      </c>
      <c r="C465" s="5" t="s">
        <v>957</v>
      </c>
      <c r="D465" s="51" t="s">
        <v>16</v>
      </c>
      <c r="E465" s="58" t="s">
        <v>18</v>
      </c>
      <c r="F465" s="5" t="s">
        <v>927</v>
      </c>
      <c r="G465" s="50" t="s">
        <v>19</v>
      </c>
    </row>
    <row r="466" spans="1:7" ht="15" customHeight="1">
      <c r="A466" s="145" t="s">
        <v>1105</v>
      </c>
      <c r="B466" s="141">
        <v>6330</v>
      </c>
      <c r="C466" s="132" t="s">
        <v>720</v>
      </c>
      <c r="D466" s="423">
        <v>190</v>
      </c>
      <c r="E466" s="172">
        <v>190</v>
      </c>
      <c r="F466" s="333">
        <v>143</v>
      </c>
      <c r="G466" s="173">
        <f>F466/E466*100</f>
        <v>75.26315789473685</v>
      </c>
    </row>
    <row r="467" spans="1:7" s="196" customFormat="1" ht="14.25" customHeight="1">
      <c r="A467" s="16"/>
      <c r="B467" s="67"/>
      <c r="C467" s="201"/>
      <c r="D467" s="202"/>
      <c r="E467" s="203"/>
      <c r="F467" s="204"/>
      <c r="G467" s="257"/>
    </row>
    <row r="468" spans="1:256" s="28" customFormat="1" ht="14.25" customHeight="1">
      <c r="A468" s="206"/>
      <c r="B468" s="216"/>
      <c r="C468" s="215" t="s">
        <v>724</v>
      </c>
      <c r="D468" s="207">
        <f>D457+D463+D466</f>
        <v>41305</v>
      </c>
      <c r="E468" s="207">
        <f>E457+E463+E466</f>
        <v>41066</v>
      </c>
      <c r="F468" s="207">
        <f>F457+F463+F466</f>
        <v>19447</v>
      </c>
      <c r="G468" s="220">
        <f>F468/E468*100</f>
        <v>47.355476549943994</v>
      </c>
      <c r="O468" s="80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  <c r="IT468" s="15"/>
      <c r="IU468" s="15"/>
      <c r="IV468" s="15"/>
    </row>
    <row r="469" spans="1:7" s="196" customFormat="1" ht="14.25" customHeight="1">
      <c r="A469" s="16"/>
      <c r="B469" s="67"/>
      <c r="C469" s="201"/>
      <c r="D469" s="202"/>
      <c r="E469" s="203"/>
      <c r="F469" s="204"/>
      <c r="G469" s="257"/>
    </row>
    <row r="470" spans="1:6" s="196" customFormat="1" ht="14.25" customHeight="1">
      <c r="A470" s="804" t="s">
        <v>725</v>
      </c>
      <c r="B470" s="803"/>
      <c r="C470" s="803"/>
      <c r="D470" s="805"/>
      <c r="E470" s="805"/>
      <c r="F470" s="288"/>
    </row>
    <row r="471" spans="1:6" s="196" customFormat="1" ht="11.25" customHeight="1">
      <c r="A471" s="42"/>
      <c r="B471" s="20"/>
      <c r="C471" s="20"/>
      <c r="D471" s="349"/>
      <c r="E471" s="349"/>
      <c r="F471" s="288"/>
    </row>
    <row r="472" spans="1:256" s="28" customFormat="1" ht="25.5" customHeight="1">
      <c r="A472" s="7" t="s">
        <v>955</v>
      </c>
      <c r="B472" s="7" t="s">
        <v>956</v>
      </c>
      <c r="C472" s="5" t="s">
        <v>957</v>
      </c>
      <c r="D472" s="51" t="s">
        <v>16</v>
      </c>
      <c r="E472" s="58" t="s">
        <v>18</v>
      </c>
      <c r="F472" s="5" t="s">
        <v>927</v>
      </c>
      <c r="G472" s="50" t="s">
        <v>19</v>
      </c>
      <c r="O472" s="80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256" s="28" customFormat="1" ht="38.25" customHeight="1">
      <c r="A473" s="145" t="s">
        <v>1086</v>
      </c>
      <c r="B473" s="141" t="s">
        <v>544</v>
      </c>
      <c r="C473" s="132" t="s">
        <v>708</v>
      </c>
      <c r="D473" s="423">
        <v>5150</v>
      </c>
      <c r="E473" s="172">
        <v>5150</v>
      </c>
      <c r="F473" s="333">
        <v>3264</v>
      </c>
      <c r="G473" s="173">
        <f>F473/E473*100</f>
        <v>63.37864077669902</v>
      </c>
      <c r="O473" s="80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  <c r="IT473" s="15"/>
      <c r="IU473" s="15"/>
      <c r="IV473" s="15"/>
    </row>
    <row r="474" spans="1:256" s="28" customFormat="1" ht="15" customHeight="1">
      <c r="A474" s="145" t="s">
        <v>1086</v>
      </c>
      <c r="B474" s="141" t="s">
        <v>544</v>
      </c>
      <c r="C474" s="132" t="s">
        <v>502</v>
      </c>
      <c r="D474" s="423">
        <v>0</v>
      </c>
      <c r="E474" s="172">
        <v>716</v>
      </c>
      <c r="F474" s="333">
        <v>577</v>
      </c>
      <c r="G474" s="173">
        <f>F474/E474*100</f>
        <v>80.58659217877096</v>
      </c>
      <c r="O474" s="80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14.25" customHeight="1">
      <c r="A475" s="197"/>
      <c r="B475" s="214"/>
      <c r="C475" s="213" t="s">
        <v>730</v>
      </c>
      <c r="D475" s="200">
        <f>SUM(D473:D474)</f>
        <v>5150</v>
      </c>
      <c r="E475" s="200">
        <f>SUM(E473:E474)</f>
        <v>5866</v>
      </c>
      <c r="F475" s="230">
        <f>SUM(F473:F474)</f>
        <v>3841</v>
      </c>
      <c r="G475" s="228">
        <f>F475/E475*100</f>
        <v>65.47903170814865</v>
      </c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6" s="196" customFormat="1" ht="10.5" customHeight="1">
      <c r="A476" s="42"/>
      <c r="B476" s="20"/>
      <c r="C476" s="20"/>
      <c r="D476" s="349"/>
      <c r="E476" s="349"/>
      <c r="F476" s="288"/>
    </row>
    <row r="477" spans="1:6" s="196" customFormat="1" ht="14.25" customHeight="1">
      <c r="A477" s="804" t="s">
        <v>992</v>
      </c>
      <c r="B477" s="806"/>
      <c r="C477" s="806"/>
      <c r="D477" s="349"/>
      <c r="E477" s="349"/>
      <c r="F477" s="288"/>
    </row>
    <row r="478" spans="1:6" s="196" customFormat="1" ht="10.5" customHeight="1">
      <c r="A478" s="525"/>
      <c r="B478" s="526"/>
      <c r="C478" s="526"/>
      <c r="D478" s="349"/>
      <c r="E478" s="349"/>
      <c r="F478" s="288"/>
    </row>
    <row r="479" spans="1:7" ht="24.75" customHeight="1">
      <c r="A479" s="7" t="s">
        <v>955</v>
      </c>
      <c r="B479" s="7" t="s">
        <v>956</v>
      </c>
      <c r="C479" s="5" t="s">
        <v>957</v>
      </c>
      <c r="D479" s="51" t="s">
        <v>16</v>
      </c>
      <c r="E479" s="58" t="s">
        <v>18</v>
      </c>
      <c r="F479" s="5" t="s">
        <v>927</v>
      </c>
      <c r="G479" s="50" t="s">
        <v>19</v>
      </c>
    </row>
    <row r="480" spans="1:7" ht="25.5">
      <c r="A480" s="145">
        <v>14</v>
      </c>
      <c r="B480" s="141">
        <v>3636</v>
      </c>
      <c r="C480" s="132" t="s">
        <v>993</v>
      </c>
      <c r="D480" s="172">
        <v>175</v>
      </c>
      <c r="E480" s="172">
        <v>175</v>
      </c>
      <c r="F480" s="333">
        <v>0</v>
      </c>
      <c r="G480" s="173">
        <f>F480/E480*100</f>
        <v>0</v>
      </c>
    </row>
    <row r="481" spans="1:7" ht="25.5">
      <c r="A481" s="145" t="s">
        <v>520</v>
      </c>
      <c r="B481" s="141">
        <v>6171</v>
      </c>
      <c r="C481" s="132" t="s">
        <v>994</v>
      </c>
      <c r="D481" s="172">
        <v>525</v>
      </c>
      <c r="E481" s="172">
        <v>525</v>
      </c>
      <c r="F481" s="333">
        <v>0</v>
      </c>
      <c r="G481" s="173">
        <f>F481/E481*100</f>
        <v>0</v>
      </c>
    </row>
    <row r="482" spans="1:256" s="119" customFormat="1" ht="12.75">
      <c r="A482" s="16"/>
      <c r="B482" s="67"/>
      <c r="C482" s="68"/>
      <c r="D482" s="69"/>
      <c r="E482" s="70"/>
      <c r="F482" s="53"/>
      <c r="G482" s="260"/>
      <c r="H482" s="123"/>
      <c r="I482" s="28"/>
      <c r="J482" s="28"/>
      <c r="K482" s="28"/>
      <c r="L482" s="28"/>
      <c r="M482" s="28"/>
      <c r="N482" s="28"/>
      <c r="O482" s="80"/>
      <c r="P482" s="80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7" ht="12.75">
      <c r="A483" s="206"/>
      <c r="B483" s="216"/>
      <c r="C483" s="215" t="s">
        <v>401</v>
      </c>
      <c r="D483" s="207">
        <f>D457+D463+D466+D475+D480+D481</f>
        <v>47155</v>
      </c>
      <c r="E483" s="207">
        <f>E457+E463+E466+E475+E480+E481</f>
        <v>47632</v>
      </c>
      <c r="F483" s="207">
        <f>F457+F463+F466+F475+F480+F481</f>
        <v>23288</v>
      </c>
      <c r="G483" s="220">
        <f>F483/E483*100</f>
        <v>48.89150151158885</v>
      </c>
    </row>
    <row r="484" spans="1:256" s="28" customFormat="1" ht="9.75" customHeight="1">
      <c r="A484" s="66"/>
      <c r="B484" s="14"/>
      <c r="C484"/>
      <c r="D484" s="80"/>
      <c r="E484" s="80"/>
      <c r="F484" s="80"/>
      <c r="G484"/>
      <c r="O484" s="80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256" s="28" customFormat="1" ht="15.75">
      <c r="A485" s="147" t="s">
        <v>1106</v>
      </c>
      <c r="B485" s="66"/>
      <c r="D485" s="80"/>
      <c r="E485" s="80"/>
      <c r="F485" s="80"/>
      <c r="O485" s="80" t="s">
        <v>281</v>
      </c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  <c r="IT485" s="15"/>
      <c r="IU485" s="15"/>
      <c r="IV485" s="15"/>
    </row>
    <row r="486" spans="1:256" s="28" customFormat="1" ht="8.25" customHeight="1">
      <c r="A486" s="66"/>
      <c r="B486" s="14"/>
      <c r="C486"/>
      <c r="D486" s="80"/>
      <c r="E486" s="80"/>
      <c r="F486" s="80"/>
      <c r="G486"/>
      <c r="O486" s="80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6" ht="15" customHeight="1">
      <c r="A487" s="74" t="s">
        <v>1069</v>
      </c>
      <c r="B487" s="14"/>
      <c r="D487" s="80"/>
      <c r="E487" s="80"/>
      <c r="F487" s="80"/>
    </row>
    <row r="488" spans="1:6" ht="9.75" customHeight="1">
      <c r="A488" s="66"/>
      <c r="B488" s="14"/>
      <c r="D488" s="80" t="s">
        <v>375</v>
      </c>
      <c r="E488" s="80"/>
      <c r="F488" s="80"/>
    </row>
    <row r="489" spans="1:256" s="28" customFormat="1" ht="26.25" customHeight="1">
      <c r="A489" s="7" t="s">
        <v>955</v>
      </c>
      <c r="B489" s="7" t="s">
        <v>956</v>
      </c>
      <c r="C489" s="5" t="s">
        <v>957</v>
      </c>
      <c r="D489" s="51" t="s">
        <v>16</v>
      </c>
      <c r="E489" s="58" t="s">
        <v>18</v>
      </c>
      <c r="F489" s="5" t="s">
        <v>927</v>
      </c>
      <c r="G489" s="50" t="s">
        <v>19</v>
      </c>
      <c r="O489" s="80" t="s">
        <v>288</v>
      </c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256" s="28" customFormat="1" ht="25.5">
      <c r="A490" s="145" t="s">
        <v>1107</v>
      </c>
      <c r="B490" s="141">
        <v>6172</v>
      </c>
      <c r="C490" s="132" t="s">
        <v>504</v>
      </c>
      <c r="D490" s="172">
        <v>254255</v>
      </c>
      <c r="E490" s="172">
        <v>258401</v>
      </c>
      <c r="F490" s="333">
        <v>131710</v>
      </c>
      <c r="G490" s="173">
        <f>F490/E490*100</f>
        <v>50.97116497227178</v>
      </c>
      <c r="O490" s="80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  <c r="IT490" s="15"/>
      <c r="IU490" s="15"/>
      <c r="IV490" s="15"/>
    </row>
    <row r="491" spans="1:256" s="28" customFormat="1" ht="14.25" customHeight="1">
      <c r="A491" s="145" t="s">
        <v>1107</v>
      </c>
      <c r="B491" s="141">
        <v>6115</v>
      </c>
      <c r="C491" s="132" t="s">
        <v>503</v>
      </c>
      <c r="D491" s="172">
        <v>100</v>
      </c>
      <c r="E491" s="172">
        <v>100</v>
      </c>
      <c r="F491" s="333">
        <v>1</v>
      </c>
      <c r="G491" s="173">
        <f>F491/E491*100</f>
        <v>1</v>
      </c>
      <c r="O491" s="80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7" ht="14.25" customHeight="1">
      <c r="A492" s="197"/>
      <c r="B492" s="214"/>
      <c r="C492" s="213" t="s">
        <v>371</v>
      </c>
      <c r="D492" s="198">
        <f>SUM(D490:D491)</f>
        <v>254355</v>
      </c>
      <c r="E492" s="199">
        <f>SUM(E490:E491)</f>
        <v>258501</v>
      </c>
      <c r="F492" s="230">
        <f>SUM(F490:F491)</f>
        <v>131711</v>
      </c>
      <c r="G492" s="110">
        <f>F492/E492*100</f>
        <v>50.951833842035434</v>
      </c>
    </row>
    <row r="493" spans="1:18" ht="10.5" customHeight="1">
      <c r="A493" s="16"/>
      <c r="B493" s="67"/>
      <c r="C493" s="201"/>
      <c r="D493" s="202"/>
      <c r="E493" s="203"/>
      <c r="F493" s="204"/>
      <c r="G493" s="30"/>
      <c r="R493" s="149"/>
    </row>
    <row r="494" spans="1:18" ht="13.5" customHeight="1">
      <c r="A494" s="42" t="s">
        <v>1074</v>
      </c>
      <c r="B494" s="19"/>
      <c r="C494" s="41"/>
      <c r="D494" s="56"/>
      <c r="E494" s="59"/>
      <c r="F494" s="53"/>
      <c r="G494" s="37"/>
      <c r="R494" s="149"/>
    </row>
    <row r="495" spans="1:18" ht="9.75" customHeight="1">
      <c r="A495" s="16"/>
      <c r="B495" s="19"/>
      <c r="C495" s="41"/>
      <c r="D495" s="56"/>
      <c r="E495" s="59"/>
      <c r="F495" s="53"/>
      <c r="G495" s="37"/>
      <c r="R495" s="149"/>
    </row>
    <row r="496" spans="1:256" s="28" customFormat="1" ht="24.75" customHeight="1">
      <c r="A496" s="7" t="s">
        <v>955</v>
      </c>
      <c r="B496" s="7" t="s">
        <v>956</v>
      </c>
      <c r="C496" s="5" t="s">
        <v>957</v>
      </c>
      <c r="D496" s="51" t="s">
        <v>16</v>
      </c>
      <c r="E496" s="58" t="s">
        <v>18</v>
      </c>
      <c r="F496" s="5" t="s">
        <v>927</v>
      </c>
      <c r="G496" s="50" t="s">
        <v>19</v>
      </c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7" ht="14.25" customHeight="1">
      <c r="A497" s="145" t="s">
        <v>1107</v>
      </c>
      <c r="B497" s="141">
        <v>6172</v>
      </c>
      <c r="C497" s="132" t="s">
        <v>705</v>
      </c>
      <c r="D497" s="172">
        <v>3000</v>
      </c>
      <c r="E497" s="172">
        <v>3000</v>
      </c>
      <c r="F497" s="333">
        <v>563</v>
      </c>
      <c r="G497" s="173">
        <f>F497/E497*100</f>
        <v>18.76666666666667</v>
      </c>
    </row>
    <row r="498" spans="1:7" ht="12.75">
      <c r="A498" s="197"/>
      <c r="B498" s="214"/>
      <c r="C498" s="213" t="s">
        <v>372</v>
      </c>
      <c r="D498" s="198">
        <f>SUM(D497:D497)</f>
        <v>3000</v>
      </c>
      <c r="E498" s="199">
        <f>SUM(E497:E497)</f>
        <v>3000</v>
      </c>
      <c r="F498" s="230">
        <f>SUM(F497:F497)</f>
        <v>563</v>
      </c>
      <c r="G498" s="118">
        <f>F498/E498*100</f>
        <v>18.76666666666667</v>
      </c>
    </row>
    <row r="499" spans="1:7" ht="10.5" customHeight="1">
      <c r="A499" s="56"/>
      <c r="B499" s="59"/>
      <c r="C499" s="36"/>
      <c r="D499" s="37"/>
      <c r="E499" s="56"/>
      <c r="F499" s="59"/>
      <c r="G499" s="36"/>
    </row>
    <row r="500" spans="1:7" ht="26.25" customHeight="1">
      <c r="A500" s="7" t="s">
        <v>955</v>
      </c>
      <c r="B500" s="7" t="s">
        <v>956</v>
      </c>
      <c r="C500" s="5" t="s">
        <v>957</v>
      </c>
      <c r="D500" s="51" t="s">
        <v>16</v>
      </c>
      <c r="E500" s="58" t="s">
        <v>18</v>
      </c>
      <c r="F500" s="5" t="s">
        <v>927</v>
      </c>
      <c r="G500" s="50" t="s">
        <v>19</v>
      </c>
    </row>
    <row r="501" spans="1:7" ht="14.25" customHeight="1">
      <c r="A501" s="130" t="s">
        <v>1105</v>
      </c>
      <c r="B501" s="131">
        <v>6399</v>
      </c>
      <c r="C501" s="132" t="s">
        <v>962</v>
      </c>
      <c r="D501" s="169">
        <v>0</v>
      </c>
      <c r="E501" s="164">
        <v>0</v>
      </c>
      <c r="F501" s="312">
        <v>58692</v>
      </c>
      <c r="G501" s="163" t="s">
        <v>370</v>
      </c>
    </row>
    <row r="502" spans="1:7" ht="12.75">
      <c r="A502" s="130" t="s">
        <v>1105</v>
      </c>
      <c r="B502" s="131">
        <v>6330</v>
      </c>
      <c r="C502" s="132" t="s">
        <v>720</v>
      </c>
      <c r="D502" s="169">
        <v>4405</v>
      </c>
      <c r="E502" s="164">
        <v>4405</v>
      </c>
      <c r="F502" s="312">
        <v>3303</v>
      </c>
      <c r="G502" s="163">
        <f>F502/E502*100</f>
        <v>74.98297389330307</v>
      </c>
    </row>
    <row r="503" spans="1:7" ht="12.75">
      <c r="A503" s="16"/>
      <c r="B503" s="67"/>
      <c r="C503" s="68"/>
      <c r="D503" s="69"/>
      <c r="E503" s="70"/>
      <c r="F503" s="53"/>
      <c r="G503" s="260"/>
    </row>
    <row r="504" spans="1:256" s="28" customFormat="1" ht="12" customHeight="1">
      <c r="A504" s="206"/>
      <c r="B504" s="216"/>
      <c r="C504" s="215" t="s">
        <v>401</v>
      </c>
      <c r="D504" s="207">
        <f>D492+D498+D502</f>
        <v>261760</v>
      </c>
      <c r="E504" s="207">
        <f>E492+E498+E502</f>
        <v>265906</v>
      </c>
      <c r="F504" s="207">
        <f>F492+F498+F502+F501</f>
        <v>194269</v>
      </c>
      <c r="G504" s="220">
        <f>F504/E504*100</f>
        <v>73.05927658646289</v>
      </c>
      <c r="H504" s="123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  <c r="CX504" s="80"/>
      <c r="CY504" s="80"/>
      <c r="CZ504" s="80"/>
      <c r="DA504" s="80"/>
      <c r="DB504" s="80"/>
      <c r="DC504" s="80"/>
      <c r="DD504" s="80"/>
      <c r="DE504" s="80"/>
      <c r="DF504" s="80"/>
      <c r="DG504" s="80"/>
      <c r="DH504" s="80"/>
      <c r="DI504" s="80"/>
      <c r="DJ504" s="80"/>
      <c r="DK504" s="80"/>
      <c r="DL504" s="80"/>
      <c r="DM504" s="80"/>
      <c r="DN504" s="80"/>
      <c r="DO504" s="80"/>
      <c r="DP504" s="80"/>
      <c r="DQ504" s="80"/>
      <c r="DR504" s="80"/>
      <c r="DS504" s="80"/>
      <c r="DT504" s="80"/>
      <c r="DU504" s="80"/>
      <c r="DV504" s="80"/>
      <c r="DW504" s="80"/>
      <c r="DX504" s="80"/>
      <c r="DY504" s="80"/>
      <c r="DZ504" s="80"/>
      <c r="EA504" s="80"/>
      <c r="EB504" s="80"/>
      <c r="EC504" s="80"/>
      <c r="ED504" s="80"/>
      <c r="EE504" s="80"/>
      <c r="EF504" s="80"/>
      <c r="EG504" s="80"/>
      <c r="EH504" s="80"/>
      <c r="EI504" s="80"/>
      <c r="EJ504" s="80"/>
      <c r="EK504" s="80"/>
      <c r="EL504" s="80"/>
      <c r="EM504" s="80"/>
      <c r="EN504" s="80"/>
      <c r="EO504" s="80"/>
      <c r="EP504" s="80"/>
      <c r="EQ504" s="80"/>
      <c r="ER504" s="80"/>
      <c r="ES504" s="80"/>
      <c r="ET504" s="80"/>
      <c r="EU504" s="80"/>
      <c r="EV504" s="80"/>
      <c r="EW504" s="80"/>
      <c r="EX504" s="80"/>
      <c r="EY504" s="80"/>
      <c r="EZ504" s="80"/>
      <c r="FA504" s="80"/>
      <c r="FB504" s="80"/>
      <c r="FC504" s="80"/>
      <c r="FD504" s="80"/>
      <c r="FE504" s="80"/>
      <c r="FF504" s="80"/>
      <c r="FG504" s="80"/>
      <c r="FH504" s="80"/>
      <c r="FI504" s="80"/>
      <c r="FJ504" s="80"/>
      <c r="FK504" s="80"/>
      <c r="FL504" s="80"/>
      <c r="FM504" s="80"/>
      <c r="FN504" s="80"/>
      <c r="FO504" s="80"/>
      <c r="FP504" s="80"/>
      <c r="FQ504" s="80"/>
      <c r="FR504" s="80"/>
      <c r="FS504" s="80"/>
      <c r="FT504" s="80"/>
      <c r="FU504" s="80"/>
      <c r="FV504" s="80"/>
      <c r="FW504" s="80"/>
      <c r="FX504" s="80"/>
      <c r="FY504" s="80"/>
      <c r="FZ504" s="80"/>
      <c r="GA504" s="80"/>
      <c r="GB504" s="80"/>
      <c r="GC504" s="80"/>
      <c r="GD504" s="80"/>
      <c r="GE504" s="80"/>
      <c r="GF504" s="80"/>
      <c r="GG504" s="80"/>
      <c r="GH504" s="80"/>
      <c r="GI504" s="80"/>
      <c r="GJ504" s="80"/>
      <c r="GK504" s="80"/>
      <c r="GL504" s="80"/>
      <c r="GM504" s="80"/>
      <c r="GN504" s="80"/>
      <c r="GO504" s="80"/>
      <c r="GP504" s="80"/>
      <c r="GQ504" s="80"/>
      <c r="GR504" s="80"/>
      <c r="GS504" s="80"/>
      <c r="GT504" s="80"/>
      <c r="GU504" s="80"/>
      <c r="GV504" s="80"/>
      <c r="GW504" s="80"/>
      <c r="GX504" s="80"/>
      <c r="GY504" s="80"/>
      <c r="GZ504" s="80"/>
      <c r="HA504" s="80"/>
      <c r="HB504" s="80"/>
      <c r="HC504" s="80"/>
      <c r="HD504" s="80"/>
      <c r="HE504" s="80"/>
      <c r="HF504" s="80"/>
      <c r="HG504" s="80"/>
      <c r="HH504" s="80"/>
      <c r="HI504" s="80"/>
      <c r="HJ504" s="80"/>
      <c r="HK504" s="80"/>
      <c r="HL504" s="80"/>
      <c r="HM504" s="80"/>
      <c r="HN504" s="80"/>
      <c r="HO504" s="80"/>
      <c r="HP504" s="80"/>
      <c r="HQ504" s="80"/>
      <c r="HR504" s="80"/>
      <c r="HS504" s="80"/>
      <c r="HT504" s="80"/>
      <c r="HU504" s="80"/>
      <c r="HV504" s="80"/>
      <c r="HW504" s="80"/>
      <c r="HX504" s="80"/>
      <c r="HY504" s="80"/>
      <c r="HZ504" s="80"/>
      <c r="IA504" s="80"/>
      <c r="IB504" s="80"/>
      <c r="IC504" s="80"/>
      <c r="ID504" s="80"/>
      <c r="IE504" s="80"/>
      <c r="IF504" s="80"/>
      <c r="IG504" s="80"/>
      <c r="IH504" s="80"/>
      <c r="II504" s="80"/>
      <c r="IJ504" s="80"/>
      <c r="IK504" s="80"/>
      <c r="IL504" s="80"/>
      <c r="IM504" s="80"/>
      <c r="IN504" s="80"/>
      <c r="IO504" s="80"/>
      <c r="IP504" s="80"/>
      <c r="IQ504" s="80"/>
      <c r="IR504" s="80"/>
      <c r="IS504" s="80"/>
      <c r="IT504" s="80"/>
      <c r="IU504" s="80"/>
      <c r="IV504" s="80"/>
    </row>
    <row r="505" spans="1:256" s="120" customFormat="1" ht="8.25" customHeight="1">
      <c r="A505" s="252"/>
      <c r="B505" s="253"/>
      <c r="C505" s="254"/>
      <c r="D505" s="255"/>
      <c r="E505" s="255"/>
      <c r="F505" s="255"/>
      <c r="G505" s="257"/>
      <c r="H505" s="263"/>
      <c r="O505" s="149"/>
      <c r="P505" s="149"/>
      <c r="Q505" s="149"/>
      <c r="R505" s="149"/>
      <c r="S505" s="149"/>
      <c r="T505" s="149"/>
      <c r="U505" s="149"/>
      <c r="V505" s="149"/>
      <c r="W505" s="149"/>
      <c r="X505" s="149"/>
      <c r="Y505" s="149"/>
      <c r="Z505" s="149"/>
      <c r="AA505" s="149"/>
      <c r="AB505" s="149"/>
      <c r="AC505" s="149"/>
      <c r="AD505" s="149"/>
      <c r="AE505" s="149"/>
      <c r="AF505" s="149"/>
      <c r="AG505" s="149"/>
      <c r="AH505" s="149"/>
      <c r="AI505" s="149"/>
      <c r="AJ505" s="149"/>
      <c r="AK505" s="149"/>
      <c r="AL505" s="149"/>
      <c r="AM505" s="149"/>
      <c r="AN505" s="149"/>
      <c r="AO505" s="149"/>
      <c r="AP505" s="149"/>
      <c r="AQ505" s="149"/>
      <c r="AR505" s="149"/>
      <c r="AS505" s="149"/>
      <c r="AT505" s="149"/>
      <c r="AU505" s="149"/>
      <c r="AV505" s="149"/>
      <c r="AW505" s="149"/>
      <c r="AX505" s="149"/>
      <c r="AY505" s="149"/>
      <c r="AZ505" s="149"/>
      <c r="BA505" s="149"/>
      <c r="BB505" s="149"/>
      <c r="BC505" s="149"/>
      <c r="BD505" s="149"/>
      <c r="BE505" s="149"/>
      <c r="BF505" s="149"/>
      <c r="BG505" s="149"/>
      <c r="BH505" s="149"/>
      <c r="BI505" s="149"/>
      <c r="BJ505" s="149"/>
      <c r="BK505" s="149"/>
      <c r="BL505" s="149"/>
      <c r="BM505" s="149"/>
      <c r="BN505" s="149"/>
      <c r="BO505" s="149"/>
      <c r="BP505" s="149"/>
      <c r="BQ505" s="149"/>
      <c r="BR505" s="149"/>
      <c r="BS505" s="149"/>
      <c r="BT505" s="149"/>
      <c r="BU505" s="149"/>
      <c r="BV505" s="149"/>
      <c r="BW505" s="149"/>
      <c r="BX505" s="149"/>
      <c r="BY505" s="149"/>
      <c r="BZ505" s="149"/>
      <c r="CA505" s="149"/>
      <c r="CB505" s="149"/>
      <c r="CC505" s="149"/>
      <c r="CD505" s="149"/>
      <c r="CE505" s="149"/>
      <c r="CF505" s="149"/>
      <c r="CG505" s="149"/>
      <c r="CH505" s="149"/>
      <c r="CI505" s="149"/>
      <c r="CJ505" s="149"/>
      <c r="CK505" s="149"/>
      <c r="CL505" s="149"/>
      <c r="CM505" s="149"/>
      <c r="CN505" s="149"/>
      <c r="CO505" s="149"/>
      <c r="CP505" s="149"/>
      <c r="CQ505" s="149"/>
      <c r="CR505" s="149"/>
      <c r="CS505" s="149"/>
      <c r="CT505" s="149"/>
      <c r="CU505" s="149"/>
      <c r="CV505" s="149"/>
      <c r="CW505" s="149"/>
      <c r="CX505" s="149"/>
      <c r="CY505" s="149"/>
      <c r="CZ505" s="149"/>
      <c r="DA505" s="149"/>
      <c r="DB505" s="149"/>
      <c r="DC505" s="149"/>
      <c r="DD505" s="149"/>
      <c r="DE505" s="149"/>
      <c r="DF505" s="149"/>
      <c r="DG505" s="149"/>
      <c r="DH505" s="149"/>
      <c r="DI505" s="149"/>
      <c r="DJ505" s="149"/>
      <c r="DK505" s="149"/>
      <c r="DL505" s="149"/>
      <c r="DM505" s="149"/>
      <c r="DN505" s="149"/>
      <c r="DO505" s="149"/>
      <c r="DP505" s="149"/>
      <c r="DQ505" s="149"/>
      <c r="DR505" s="149"/>
      <c r="DS505" s="149"/>
      <c r="DT505" s="149"/>
      <c r="DU505" s="149"/>
      <c r="DV505" s="149"/>
      <c r="DW505" s="149"/>
      <c r="DX505" s="149"/>
      <c r="DY505" s="149"/>
      <c r="DZ505" s="149"/>
      <c r="EA505" s="149"/>
      <c r="EB505" s="149"/>
      <c r="EC505" s="149"/>
      <c r="ED505" s="149"/>
      <c r="EE505" s="149"/>
      <c r="EF505" s="149"/>
      <c r="EG505" s="149"/>
      <c r="EH505" s="149"/>
      <c r="EI505" s="149"/>
      <c r="EJ505" s="149"/>
      <c r="EK505" s="149"/>
      <c r="EL505" s="149"/>
      <c r="EM505" s="149"/>
      <c r="EN505" s="149"/>
      <c r="EO505" s="149"/>
      <c r="EP505" s="149"/>
      <c r="EQ505" s="149"/>
      <c r="ER505" s="149"/>
      <c r="ES505" s="149"/>
      <c r="ET505" s="149"/>
      <c r="EU505" s="149"/>
      <c r="EV505" s="149"/>
      <c r="EW505" s="149"/>
      <c r="EX505" s="149"/>
      <c r="EY505" s="149"/>
      <c r="EZ505" s="149"/>
      <c r="FA505" s="149"/>
      <c r="FB505" s="149"/>
      <c r="FC505" s="149"/>
      <c r="FD505" s="149"/>
      <c r="FE505" s="149"/>
      <c r="FF505" s="149"/>
      <c r="FG505" s="149"/>
      <c r="FH505" s="149"/>
      <c r="FI505" s="149"/>
      <c r="FJ505" s="149"/>
      <c r="FK505" s="149"/>
      <c r="FL505" s="149"/>
      <c r="FM505" s="149"/>
      <c r="FN505" s="149"/>
      <c r="FO505" s="149"/>
      <c r="FP505" s="149"/>
      <c r="FQ505" s="149"/>
      <c r="FR505" s="149"/>
      <c r="FS505" s="149"/>
      <c r="FT505" s="149"/>
      <c r="FU505" s="149"/>
      <c r="FV505" s="149"/>
      <c r="FW505" s="149"/>
      <c r="FX505" s="149"/>
      <c r="FY505" s="149"/>
      <c r="FZ505" s="149"/>
      <c r="GA505" s="149"/>
      <c r="GB505" s="149"/>
      <c r="GC505" s="149"/>
      <c r="GD505" s="149"/>
      <c r="GE505" s="149"/>
      <c r="GF505" s="149"/>
      <c r="GG505" s="149"/>
      <c r="GH505" s="149"/>
      <c r="GI505" s="149"/>
      <c r="GJ505" s="149"/>
      <c r="GK505" s="149"/>
      <c r="GL505" s="149"/>
      <c r="GM505" s="149"/>
      <c r="GN505" s="149"/>
      <c r="GO505" s="149"/>
      <c r="GP505" s="149"/>
      <c r="GQ505" s="149"/>
      <c r="GR505" s="149"/>
      <c r="GS505" s="149"/>
      <c r="GT505" s="149"/>
      <c r="GU505" s="149"/>
      <c r="GV505" s="149"/>
      <c r="GW505" s="149"/>
      <c r="GX505" s="149"/>
      <c r="GY505" s="149"/>
      <c r="GZ505" s="149"/>
      <c r="HA505" s="149"/>
      <c r="HB505" s="149"/>
      <c r="HC505" s="149"/>
      <c r="HD505" s="149"/>
      <c r="HE505" s="149"/>
      <c r="HF505" s="149"/>
      <c r="HG505" s="149"/>
      <c r="HH505" s="149"/>
      <c r="HI505" s="149"/>
      <c r="HJ505" s="149"/>
      <c r="HK505" s="149"/>
      <c r="HL505" s="149"/>
      <c r="HM505" s="149"/>
      <c r="HN505" s="149"/>
      <c r="HO505" s="149"/>
      <c r="HP505" s="149"/>
      <c r="HQ505" s="149"/>
      <c r="HR505" s="149"/>
      <c r="HS505" s="149"/>
      <c r="HT505" s="149"/>
      <c r="HU505" s="149"/>
      <c r="HV505" s="149"/>
      <c r="HW505" s="149"/>
      <c r="HX505" s="149"/>
      <c r="HY505" s="149"/>
      <c r="HZ505" s="149"/>
      <c r="IA505" s="149"/>
      <c r="IB505" s="149"/>
      <c r="IC505" s="149"/>
      <c r="ID505" s="149"/>
      <c r="IE505" s="149"/>
      <c r="IF505" s="149"/>
      <c r="IG505" s="149"/>
      <c r="IH505" s="149"/>
      <c r="II505" s="149"/>
      <c r="IJ505" s="149"/>
      <c r="IK505" s="149"/>
      <c r="IL505" s="149"/>
      <c r="IM505" s="149"/>
      <c r="IN505" s="149"/>
      <c r="IO505" s="149"/>
      <c r="IP505" s="149"/>
      <c r="IQ505" s="149"/>
      <c r="IR505" s="149"/>
      <c r="IS505" s="149"/>
      <c r="IT505" s="149"/>
      <c r="IU505" s="149"/>
      <c r="IV505" s="149"/>
    </row>
    <row r="506" spans="1:256" s="28" customFormat="1" ht="15.75">
      <c r="A506" s="72" t="s">
        <v>1087</v>
      </c>
      <c r="D506" s="80"/>
      <c r="E506" s="80"/>
      <c r="F506" s="80"/>
      <c r="O506" s="80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2:256" s="28" customFormat="1" ht="9.75" customHeight="1">
      <c r="B507"/>
      <c r="C507"/>
      <c r="D507" s="15"/>
      <c r="E507" s="15"/>
      <c r="F507" s="15"/>
      <c r="G507"/>
      <c r="O507" s="80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28" customFormat="1" ht="15.75" customHeight="1">
      <c r="A508" s="63" t="s">
        <v>692</v>
      </c>
      <c r="B508"/>
      <c r="C508"/>
      <c r="D508" s="15"/>
      <c r="E508" s="15"/>
      <c r="F508" s="15"/>
      <c r="G508"/>
      <c r="O508" s="80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28" customFormat="1" ht="10.5" customHeight="1">
      <c r="A509" s="63"/>
      <c r="B509"/>
      <c r="C509"/>
      <c r="D509" s="15"/>
      <c r="E509" s="15"/>
      <c r="F509" s="15"/>
      <c r="G509"/>
      <c r="O509" s="80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28" customFormat="1" ht="27.75" customHeight="1">
      <c r="A510" s="7" t="s">
        <v>955</v>
      </c>
      <c r="B510" s="7" t="s">
        <v>956</v>
      </c>
      <c r="C510" s="5" t="s">
        <v>957</v>
      </c>
      <c r="D510" s="51" t="s">
        <v>16</v>
      </c>
      <c r="E510" s="58" t="s">
        <v>18</v>
      </c>
      <c r="F510" s="5" t="s">
        <v>927</v>
      </c>
      <c r="G510" s="50" t="s">
        <v>19</v>
      </c>
      <c r="O510" s="80" t="s">
        <v>282</v>
      </c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15" ht="24">
      <c r="A511" s="145" t="s">
        <v>1088</v>
      </c>
      <c r="B511" s="141">
        <v>2139</v>
      </c>
      <c r="C511" s="403" t="s">
        <v>723</v>
      </c>
      <c r="D511" s="172">
        <v>850</v>
      </c>
      <c r="E511" s="298">
        <v>850</v>
      </c>
      <c r="F511" s="715">
        <v>99</v>
      </c>
      <c r="G511" s="300">
        <f aca="true" t="shared" si="16" ref="G511:G520">F511/E511*100</f>
        <v>11.647058823529411</v>
      </c>
      <c r="H511" s="28"/>
      <c r="O511" s="149"/>
    </row>
    <row r="512" spans="1:18" ht="35.25" customHeight="1">
      <c r="A512" s="145" t="s">
        <v>1088</v>
      </c>
      <c r="B512" s="141">
        <v>2141</v>
      </c>
      <c r="C512" s="403" t="s">
        <v>437</v>
      </c>
      <c r="D512" s="172">
        <v>900</v>
      </c>
      <c r="E512" s="298">
        <v>2369</v>
      </c>
      <c r="F512" s="715">
        <v>1188</v>
      </c>
      <c r="G512" s="300">
        <f t="shared" si="16"/>
        <v>50.147741663149006</v>
      </c>
      <c r="H512" s="28"/>
      <c r="R512" s="150"/>
    </row>
    <row r="513" spans="1:18" ht="35.25" customHeight="1">
      <c r="A513" s="145" t="s">
        <v>1088</v>
      </c>
      <c r="B513" s="141">
        <v>2143</v>
      </c>
      <c r="C513" s="403" t="s">
        <v>726</v>
      </c>
      <c r="D513" s="172">
        <v>700</v>
      </c>
      <c r="E513" s="298">
        <v>1168</v>
      </c>
      <c r="F513" s="715">
        <v>437</v>
      </c>
      <c r="G513" s="300">
        <f t="shared" si="16"/>
        <v>37.41438356164384</v>
      </c>
      <c r="H513" s="28"/>
      <c r="R513" s="150"/>
    </row>
    <row r="514" spans="1:256" s="13" customFormat="1" ht="25.5">
      <c r="A514" s="145" t="s">
        <v>1088</v>
      </c>
      <c r="B514" s="141">
        <v>2199</v>
      </c>
      <c r="C514" s="132" t="s">
        <v>432</v>
      </c>
      <c r="D514" s="172">
        <v>1850</v>
      </c>
      <c r="E514" s="171">
        <v>1850</v>
      </c>
      <c r="F514" s="298">
        <v>643</v>
      </c>
      <c r="G514" s="300">
        <f t="shared" si="16"/>
        <v>34.75675675675676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4">
      <c r="A515" s="145" t="s">
        <v>1088</v>
      </c>
      <c r="B515" s="141">
        <v>3299</v>
      </c>
      <c r="C515" s="403" t="s">
        <v>872</v>
      </c>
      <c r="D515" s="172">
        <v>450</v>
      </c>
      <c r="E515" s="298">
        <v>450</v>
      </c>
      <c r="F515" s="715">
        <v>122</v>
      </c>
      <c r="G515" s="300">
        <f t="shared" si="16"/>
        <v>27.111111111111114</v>
      </c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38.25">
      <c r="A516" s="145" t="s">
        <v>1088</v>
      </c>
      <c r="B516" s="141">
        <v>3699</v>
      </c>
      <c r="C516" s="132" t="s">
        <v>433</v>
      </c>
      <c r="D516" s="172">
        <v>3600</v>
      </c>
      <c r="E516" s="298">
        <v>4600</v>
      </c>
      <c r="F516" s="715">
        <v>18</v>
      </c>
      <c r="G516" s="300">
        <f t="shared" si="16"/>
        <v>0.391304347826087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5.5">
      <c r="A517" s="145" t="s">
        <v>1088</v>
      </c>
      <c r="B517" s="141">
        <v>3699</v>
      </c>
      <c r="C517" s="132" t="s">
        <v>333</v>
      </c>
      <c r="D517" s="284">
        <v>69000</v>
      </c>
      <c r="E517" s="285">
        <v>71274</v>
      </c>
      <c r="F517" s="306">
        <v>21116</v>
      </c>
      <c r="G517" s="300">
        <f t="shared" si="16"/>
        <v>29.626511771473467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12.75">
      <c r="A518" s="145" t="s">
        <v>1088</v>
      </c>
      <c r="B518" s="141">
        <v>3636</v>
      </c>
      <c r="C518" s="403" t="s">
        <v>334</v>
      </c>
      <c r="D518" s="172">
        <v>0</v>
      </c>
      <c r="E518" s="298">
        <v>502</v>
      </c>
      <c r="F518" s="715">
        <v>502</v>
      </c>
      <c r="G518" s="300">
        <f t="shared" si="16"/>
        <v>100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4" customHeight="1">
      <c r="A519" s="145" t="s">
        <v>1088</v>
      </c>
      <c r="B519" s="141">
        <v>4399</v>
      </c>
      <c r="C519" s="403" t="s">
        <v>986</v>
      </c>
      <c r="D519" s="172">
        <v>0</v>
      </c>
      <c r="E519" s="298">
        <v>4937</v>
      </c>
      <c r="F519" s="715">
        <v>3383</v>
      </c>
      <c r="G519" s="300">
        <f t="shared" si="16"/>
        <v>68.52339477415434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7" ht="13.5" customHeight="1">
      <c r="A520" s="197"/>
      <c r="B520" s="214"/>
      <c r="C520" s="213" t="s">
        <v>891</v>
      </c>
      <c r="D520" s="198">
        <f>SUM(D511:D519)</f>
        <v>77350</v>
      </c>
      <c r="E520" s="199">
        <f>SUM(E511:E519)</f>
        <v>88000</v>
      </c>
      <c r="F520" s="230">
        <f>SUM(F511:F519)</f>
        <v>27508</v>
      </c>
      <c r="G520" s="110">
        <f t="shared" si="16"/>
        <v>31.259090909090908</v>
      </c>
    </row>
    <row r="521" spans="1:7" ht="12.75">
      <c r="A521" s="16"/>
      <c r="B521" s="67"/>
      <c r="C521" s="201"/>
      <c r="D521" s="202"/>
      <c r="E521" s="203"/>
      <c r="F521" s="251"/>
      <c r="G521" s="113"/>
    </row>
    <row r="522" spans="1:7" ht="12.75">
      <c r="A522" s="816" t="s">
        <v>434</v>
      </c>
      <c r="B522" s="817"/>
      <c r="C522" s="817"/>
      <c r="D522" s="817"/>
      <c r="E522" s="817"/>
      <c r="F522" s="817"/>
      <c r="G522" s="817"/>
    </row>
    <row r="523" spans="1:7" ht="12.75">
      <c r="A523" s="16"/>
      <c r="B523" s="67"/>
      <c r="C523" s="201"/>
      <c r="D523" s="202"/>
      <c r="E523" s="203"/>
      <c r="F523" s="251"/>
      <c r="G523" s="113"/>
    </row>
    <row r="524" spans="1:16" ht="24.75" customHeight="1">
      <c r="A524" s="7" t="s">
        <v>955</v>
      </c>
      <c r="B524" s="7" t="s">
        <v>956</v>
      </c>
      <c r="C524" s="5" t="s">
        <v>957</v>
      </c>
      <c r="D524" s="51" t="s">
        <v>16</v>
      </c>
      <c r="E524" s="58" t="s">
        <v>18</v>
      </c>
      <c r="F524" s="5" t="s">
        <v>927</v>
      </c>
      <c r="G524" s="50" t="s">
        <v>19</v>
      </c>
      <c r="P524" s="149"/>
    </row>
    <row r="525" spans="1:14" s="149" customFormat="1" ht="24">
      <c r="A525" s="145" t="s">
        <v>1088</v>
      </c>
      <c r="B525" s="141">
        <v>6174</v>
      </c>
      <c r="C525" s="403" t="s">
        <v>428</v>
      </c>
      <c r="D525" s="172">
        <v>7839</v>
      </c>
      <c r="E525" s="298">
        <v>7839</v>
      </c>
      <c r="F525" s="715">
        <v>2100</v>
      </c>
      <c r="G525" s="300">
        <f>F525/E525*100</f>
        <v>26.789131266743205</v>
      </c>
      <c r="H525" s="120"/>
      <c r="I525" s="120"/>
      <c r="J525" s="120"/>
      <c r="K525" s="120"/>
      <c r="L525" s="120"/>
      <c r="M525" s="120"/>
      <c r="N525" s="120"/>
    </row>
    <row r="526" spans="1:16" ht="24">
      <c r="A526" s="145" t="s">
        <v>1088</v>
      </c>
      <c r="B526" s="141">
        <v>6174</v>
      </c>
      <c r="C526" s="403" t="s">
        <v>429</v>
      </c>
      <c r="D526" s="172">
        <v>1161</v>
      </c>
      <c r="E526" s="298">
        <v>1161</v>
      </c>
      <c r="F526" s="715">
        <v>900</v>
      </c>
      <c r="G526" s="174">
        <f>F526/E526*100</f>
        <v>77.51937984496125</v>
      </c>
      <c r="P526" s="149"/>
    </row>
    <row r="527" spans="1:16" ht="23.25" customHeight="1">
      <c r="A527" s="145" t="s">
        <v>1088</v>
      </c>
      <c r="B527" s="141">
        <v>6223</v>
      </c>
      <c r="C527" s="403" t="s">
        <v>435</v>
      </c>
      <c r="D527" s="172">
        <v>4830</v>
      </c>
      <c r="E527" s="298">
        <v>4830</v>
      </c>
      <c r="F527" s="715">
        <v>1187</v>
      </c>
      <c r="G527" s="300">
        <f>F527/E527*100</f>
        <v>24.575569358178054</v>
      </c>
      <c r="P527" s="149"/>
    </row>
    <row r="528" spans="1:16" ht="24">
      <c r="A528" s="145" t="s">
        <v>1088</v>
      </c>
      <c r="B528" s="141">
        <v>6223</v>
      </c>
      <c r="C528" s="403" t="s">
        <v>436</v>
      </c>
      <c r="D528" s="172">
        <v>170</v>
      </c>
      <c r="E528" s="298">
        <v>170</v>
      </c>
      <c r="F528" s="715">
        <v>0</v>
      </c>
      <c r="G528" s="174">
        <f>F528/E528*100</f>
        <v>0</v>
      </c>
      <c r="P528" s="149"/>
    </row>
    <row r="529" spans="1:7" ht="12.75">
      <c r="A529" s="197"/>
      <c r="B529" s="214"/>
      <c r="C529" s="213" t="s">
        <v>891</v>
      </c>
      <c r="D529" s="296">
        <f>SUM(D525:D528)</f>
        <v>14000</v>
      </c>
      <c r="E529" s="296">
        <f>SUM(E525:E528)</f>
        <v>14000</v>
      </c>
      <c r="F529" s="617">
        <f>SUM(F525:F528)</f>
        <v>4187</v>
      </c>
      <c r="G529" s="174">
        <f>F529/E529*100</f>
        <v>29.90714285714286</v>
      </c>
    </row>
    <row r="530" spans="1:7" ht="12.75">
      <c r="A530" s="180"/>
      <c r="B530" s="181"/>
      <c r="C530" s="419"/>
      <c r="D530" s="531"/>
      <c r="E530" s="531"/>
      <c r="F530" s="532"/>
      <c r="G530" s="533"/>
    </row>
    <row r="531" spans="1:7" ht="12.75">
      <c r="A531" s="378" t="s">
        <v>430</v>
      </c>
      <c r="B531" s="202"/>
      <c r="C531" s="203"/>
      <c r="D531" s="251"/>
      <c r="E531" s="203"/>
      <c r="F531" s="538"/>
      <c r="G531" s="113"/>
    </row>
    <row r="532" spans="1:7" ht="12.75">
      <c r="A532" s="378"/>
      <c r="B532" s="202"/>
      <c r="C532" s="203"/>
      <c r="D532" s="251"/>
      <c r="E532" s="203"/>
      <c r="F532" s="538"/>
      <c r="G532" s="113"/>
    </row>
    <row r="533" spans="1:7" ht="27" customHeight="1">
      <c r="A533" s="7" t="s">
        <v>955</v>
      </c>
      <c r="B533" s="7" t="s">
        <v>956</v>
      </c>
      <c r="C533" s="5" t="s">
        <v>957</v>
      </c>
      <c r="D533" s="51" t="s">
        <v>16</v>
      </c>
      <c r="E533" s="58" t="s">
        <v>18</v>
      </c>
      <c r="F533" s="5" t="s">
        <v>927</v>
      </c>
      <c r="G533" s="50" t="s">
        <v>19</v>
      </c>
    </row>
    <row r="534" spans="1:7" ht="12.75">
      <c r="A534" s="145" t="s">
        <v>1088</v>
      </c>
      <c r="B534" s="141">
        <v>2143</v>
      </c>
      <c r="C534" s="132" t="s">
        <v>335</v>
      </c>
      <c r="D534" s="172">
        <v>9230</v>
      </c>
      <c r="E534" s="172">
        <v>9230</v>
      </c>
      <c r="F534" s="333">
        <v>5383</v>
      </c>
      <c r="G534" s="173">
        <f>F534/E534*100</f>
        <v>58.32069339111593</v>
      </c>
    </row>
    <row r="535" spans="1:7" ht="12.75">
      <c r="A535" s="145" t="s">
        <v>1088</v>
      </c>
      <c r="B535" s="141">
        <v>2143</v>
      </c>
      <c r="C535" s="132" t="s">
        <v>336</v>
      </c>
      <c r="D535" s="172">
        <v>1770</v>
      </c>
      <c r="E535" s="172">
        <v>1770</v>
      </c>
      <c r="F535" s="333">
        <v>0</v>
      </c>
      <c r="G535" s="173">
        <f>F535/E535*100</f>
        <v>0</v>
      </c>
    </row>
    <row r="536" spans="1:7" ht="25.5">
      <c r="A536" s="145" t="s">
        <v>1088</v>
      </c>
      <c r="B536" s="141">
        <v>2143</v>
      </c>
      <c r="C536" s="132" t="s">
        <v>431</v>
      </c>
      <c r="D536" s="172">
        <v>0</v>
      </c>
      <c r="E536" s="172">
        <v>10800</v>
      </c>
      <c r="F536" s="333">
        <v>0</v>
      </c>
      <c r="G536" s="173">
        <f>F536/E536*100</f>
        <v>0</v>
      </c>
    </row>
    <row r="537" spans="1:7" ht="12.75">
      <c r="A537" s="258"/>
      <c r="B537" s="356"/>
      <c r="C537" s="534"/>
      <c r="D537" s="535"/>
      <c r="E537" s="535"/>
      <c r="F537" s="536"/>
      <c r="G537" s="537"/>
    </row>
    <row r="538" spans="1:7" ht="12.75">
      <c r="A538" s="206"/>
      <c r="B538" s="216"/>
      <c r="C538" s="215" t="s">
        <v>373</v>
      </c>
      <c r="D538" s="207">
        <f>D520+D529+D534+D535</f>
        <v>102350</v>
      </c>
      <c r="E538" s="207">
        <f>E520+E529+E534+E535+E536</f>
        <v>123800</v>
      </c>
      <c r="F538" s="207">
        <f>F520+F529+F534+F535+F536</f>
        <v>37078</v>
      </c>
      <c r="G538" s="26">
        <f>F538/E538*100</f>
        <v>29.94991922455574</v>
      </c>
    </row>
    <row r="539" spans="1:256" s="120" customFormat="1" ht="13.5" customHeight="1">
      <c r="A539" s="252"/>
      <c r="B539" s="253"/>
      <c r="C539" s="254"/>
      <c r="D539" s="255"/>
      <c r="E539" s="255"/>
      <c r="F539" s="255"/>
      <c r="G539" s="257"/>
      <c r="H539" s="263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  <c r="Y539" s="149"/>
      <c r="Z539" s="149"/>
      <c r="AA539" s="149"/>
      <c r="AB539" s="149"/>
      <c r="AC539" s="149"/>
      <c r="AD539" s="149"/>
      <c r="AE539" s="149"/>
      <c r="AF539" s="149"/>
      <c r="AG539" s="149"/>
      <c r="AH539" s="149"/>
      <c r="AI539" s="149"/>
      <c r="AJ539" s="149"/>
      <c r="AK539" s="149"/>
      <c r="AL539" s="149"/>
      <c r="AM539" s="149"/>
      <c r="AN539" s="149"/>
      <c r="AO539" s="149"/>
      <c r="AP539" s="149"/>
      <c r="AQ539" s="149"/>
      <c r="AR539" s="149"/>
      <c r="AS539" s="149"/>
      <c r="AT539" s="149"/>
      <c r="AU539" s="149"/>
      <c r="AV539" s="149"/>
      <c r="AW539" s="149"/>
      <c r="AX539" s="149"/>
      <c r="AY539" s="149"/>
      <c r="AZ539" s="149"/>
      <c r="BA539" s="149"/>
      <c r="BB539" s="149"/>
      <c r="BC539" s="149"/>
      <c r="BD539" s="149"/>
      <c r="BE539" s="149"/>
      <c r="BF539" s="149"/>
      <c r="BG539" s="149"/>
      <c r="BH539" s="149"/>
      <c r="BI539" s="149"/>
      <c r="BJ539" s="149"/>
      <c r="BK539" s="149"/>
      <c r="BL539" s="149"/>
      <c r="BM539" s="149"/>
      <c r="BN539" s="149"/>
      <c r="BO539" s="149"/>
      <c r="BP539" s="149"/>
      <c r="BQ539" s="149"/>
      <c r="BR539" s="149"/>
      <c r="BS539" s="149"/>
      <c r="BT539" s="149"/>
      <c r="BU539" s="149"/>
      <c r="BV539" s="149"/>
      <c r="BW539" s="149"/>
      <c r="BX539" s="149"/>
      <c r="BY539" s="149"/>
      <c r="BZ539" s="149"/>
      <c r="CA539" s="149"/>
      <c r="CB539" s="149"/>
      <c r="CC539" s="149"/>
      <c r="CD539" s="149"/>
      <c r="CE539" s="149"/>
      <c r="CF539" s="149"/>
      <c r="CG539" s="149"/>
      <c r="CH539" s="149"/>
      <c r="CI539" s="149"/>
      <c r="CJ539" s="149"/>
      <c r="CK539" s="149"/>
      <c r="CL539" s="149"/>
      <c r="CM539" s="149"/>
      <c r="CN539" s="149"/>
      <c r="CO539" s="149"/>
      <c r="CP539" s="149"/>
      <c r="CQ539" s="149"/>
      <c r="CR539" s="149"/>
      <c r="CS539" s="149"/>
      <c r="CT539" s="149"/>
      <c r="CU539" s="149"/>
      <c r="CV539" s="149"/>
      <c r="CW539" s="149"/>
      <c r="CX539" s="149"/>
      <c r="CY539" s="149"/>
      <c r="CZ539" s="149"/>
      <c r="DA539" s="149"/>
      <c r="DB539" s="149"/>
      <c r="DC539" s="149"/>
      <c r="DD539" s="149"/>
      <c r="DE539" s="149"/>
      <c r="DF539" s="149"/>
      <c r="DG539" s="149"/>
      <c r="DH539" s="149"/>
      <c r="DI539" s="149"/>
      <c r="DJ539" s="149"/>
      <c r="DK539" s="149"/>
      <c r="DL539" s="149"/>
      <c r="DM539" s="149"/>
      <c r="DN539" s="149"/>
      <c r="DO539" s="149"/>
      <c r="DP539" s="149"/>
      <c r="DQ539" s="149"/>
      <c r="DR539" s="149"/>
      <c r="DS539" s="149"/>
      <c r="DT539" s="149"/>
      <c r="DU539" s="149"/>
      <c r="DV539" s="149"/>
      <c r="DW539" s="149"/>
      <c r="DX539" s="149"/>
      <c r="DY539" s="149"/>
      <c r="DZ539" s="149"/>
      <c r="EA539" s="149"/>
      <c r="EB539" s="149"/>
      <c r="EC539" s="149"/>
      <c r="ED539" s="149"/>
      <c r="EE539" s="149"/>
      <c r="EF539" s="149"/>
      <c r="EG539" s="149"/>
      <c r="EH539" s="149"/>
      <c r="EI539" s="149"/>
      <c r="EJ539" s="149"/>
      <c r="EK539" s="149"/>
      <c r="EL539" s="149"/>
      <c r="EM539" s="149"/>
      <c r="EN539" s="149"/>
      <c r="EO539" s="149"/>
      <c r="EP539" s="149"/>
      <c r="EQ539" s="149"/>
      <c r="ER539" s="149"/>
      <c r="ES539" s="149"/>
      <c r="ET539" s="149"/>
      <c r="EU539" s="149"/>
      <c r="EV539" s="149"/>
      <c r="EW539" s="149"/>
      <c r="EX539" s="149"/>
      <c r="EY539" s="149"/>
      <c r="EZ539" s="149"/>
      <c r="FA539" s="149"/>
      <c r="FB539" s="149"/>
      <c r="FC539" s="149"/>
      <c r="FD539" s="149"/>
      <c r="FE539" s="149"/>
      <c r="FF539" s="149"/>
      <c r="FG539" s="149"/>
      <c r="FH539" s="149"/>
      <c r="FI539" s="149"/>
      <c r="FJ539" s="149"/>
      <c r="FK539" s="149"/>
      <c r="FL539" s="149"/>
      <c r="FM539" s="149"/>
      <c r="FN539" s="149"/>
      <c r="FO539" s="149"/>
      <c r="FP539" s="149"/>
      <c r="FQ539" s="149"/>
      <c r="FR539" s="149"/>
      <c r="FS539" s="149"/>
      <c r="FT539" s="149"/>
      <c r="FU539" s="149"/>
      <c r="FV539" s="149"/>
      <c r="FW539" s="149"/>
      <c r="FX539" s="149"/>
      <c r="FY539" s="149"/>
      <c r="FZ539" s="149"/>
      <c r="GA539" s="149"/>
      <c r="GB539" s="149"/>
      <c r="GC539" s="149"/>
      <c r="GD539" s="149"/>
      <c r="GE539" s="149"/>
      <c r="GF539" s="149"/>
      <c r="GG539" s="149"/>
      <c r="GH539" s="149"/>
      <c r="GI539" s="149"/>
      <c r="GJ539" s="149"/>
      <c r="GK539" s="149"/>
      <c r="GL539" s="149"/>
      <c r="GM539" s="149"/>
      <c r="GN539" s="149"/>
      <c r="GO539" s="149"/>
      <c r="GP539" s="149"/>
      <c r="GQ539" s="149"/>
      <c r="GR539" s="149"/>
      <c r="GS539" s="149"/>
      <c r="GT539" s="149"/>
      <c r="GU539" s="149"/>
      <c r="GV539" s="149"/>
      <c r="GW539" s="149"/>
      <c r="GX539" s="149"/>
      <c r="GY539" s="149"/>
      <c r="GZ539" s="149"/>
      <c r="HA539" s="149"/>
      <c r="HB539" s="149"/>
      <c r="HC539" s="149"/>
      <c r="HD539" s="149"/>
      <c r="HE539" s="149"/>
      <c r="HF539" s="149"/>
      <c r="HG539" s="149"/>
      <c r="HH539" s="149"/>
      <c r="HI539" s="149"/>
      <c r="HJ539" s="149"/>
      <c r="HK539" s="149"/>
      <c r="HL539" s="149"/>
      <c r="HM539" s="149"/>
      <c r="HN539" s="149"/>
      <c r="HO539" s="149"/>
      <c r="HP539" s="149"/>
      <c r="HQ539" s="149"/>
      <c r="HR539" s="149"/>
      <c r="HS539" s="149"/>
      <c r="HT539" s="149"/>
      <c r="HU539" s="149"/>
      <c r="HV539" s="149"/>
      <c r="HW539" s="149"/>
      <c r="HX539" s="149"/>
      <c r="HY539" s="149"/>
      <c r="HZ539" s="149"/>
      <c r="IA539" s="149"/>
      <c r="IB539" s="149"/>
      <c r="IC539" s="149"/>
      <c r="ID539" s="149"/>
      <c r="IE539" s="149"/>
      <c r="IF539" s="149"/>
      <c r="IG539" s="149"/>
      <c r="IH539" s="149"/>
      <c r="II539" s="149"/>
      <c r="IJ539" s="149"/>
      <c r="IK539" s="149"/>
      <c r="IL539" s="149"/>
      <c r="IM539" s="149"/>
      <c r="IN539" s="149"/>
      <c r="IO539" s="149"/>
      <c r="IP539" s="149"/>
      <c r="IQ539" s="149"/>
      <c r="IR539" s="149"/>
      <c r="IS539" s="149"/>
      <c r="IT539" s="149"/>
      <c r="IU539" s="149"/>
      <c r="IV539" s="149"/>
    </row>
    <row r="540" spans="1:256" s="28" customFormat="1" ht="18" customHeight="1">
      <c r="A540" s="147" t="s">
        <v>27</v>
      </c>
      <c r="B540" s="67"/>
      <c r="C540" s="41"/>
      <c r="D540" s="69"/>
      <c r="E540" s="70"/>
      <c r="F540" s="53"/>
      <c r="G540" s="71"/>
      <c r="O540" s="80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  <c r="IT540" s="15"/>
      <c r="IU540" s="15"/>
      <c r="IV540" s="15"/>
    </row>
    <row r="541" spans="1:256" s="28" customFormat="1" ht="14.25" customHeight="1">
      <c r="A541" s="75"/>
      <c r="B541" s="19"/>
      <c r="C541" s="68"/>
      <c r="D541" s="56"/>
      <c r="E541" s="59"/>
      <c r="F541" s="422"/>
      <c r="G541" s="37"/>
      <c r="O541" s="80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  <c r="IT541" s="15"/>
      <c r="IU541" s="15"/>
      <c r="IV541" s="15"/>
    </row>
    <row r="542" spans="1:256" s="28" customFormat="1" ht="15" customHeight="1">
      <c r="A542" s="63" t="s">
        <v>692</v>
      </c>
      <c r="B542"/>
      <c r="C542" s="41"/>
      <c r="D542" s="15"/>
      <c r="E542" s="15"/>
      <c r="F542" s="15"/>
      <c r="G542"/>
      <c r="O542" s="80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256" s="28" customFormat="1" ht="12" customHeight="1">
      <c r="A543" s="63"/>
      <c r="B543"/>
      <c r="C543" s="41"/>
      <c r="D543" s="15"/>
      <c r="E543" s="15"/>
      <c r="F543" s="15"/>
      <c r="G543"/>
      <c r="O543" s="80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16" ht="26.25" customHeight="1">
      <c r="A544" s="82" t="s">
        <v>955</v>
      </c>
      <c r="B544" s="7" t="s">
        <v>956</v>
      </c>
      <c r="C544" s="5" t="s">
        <v>957</v>
      </c>
      <c r="D544" s="51" t="s">
        <v>16</v>
      </c>
      <c r="E544" s="58" t="s">
        <v>18</v>
      </c>
      <c r="F544" s="5" t="s">
        <v>927</v>
      </c>
      <c r="G544" s="50" t="s">
        <v>19</v>
      </c>
      <c r="P544" s="80"/>
    </row>
    <row r="545" spans="1:16" ht="25.5">
      <c r="A545" s="145" t="s">
        <v>514</v>
      </c>
      <c r="B545" s="148">
        <v>3639</v>
      </c>
      <c r="C545" s="142" t="s">
        <v>376</v>
      </c>
      <c r="D545" s="172">
        <v>4050</v>
      </c>
      <c r="E545" s="333">
        <v>9050</v>
      </c>
      <c r="F545" s="716">
        <v>2065</v>
      </c>
      <c r="G545" s="174">
        <f aca="true" t="shared" si="17" ref="G545:G552">F545/E545*100</f>
        <v>22.81767955801105</v>
      </c>
      <c r="P545" s="193"/>
    </row>
    <row r="546" spans="1:16" ht="25.5">
      <c r="A546" s="145" t="s">
        <v>514</v>
      </c>
      <c r="B546" s="141">
        <v>3639</v>
      </c>
      <c r="C546" s="142" t="s">
        <v>712</v>
      </c>
      <c r="D546" s="218">
        <v>9000</v>
      </c>
      <c r="E546" s="472">
        <v>9000</v>
      </c>
      <c r="F546" s="715">
        <v>5313</v>
      </c>
      <c r="G546" s="300">
        <f t="shared" si="17"/>
        <v>59.03333333333334</v>
      </c>
      <c r="P546" s="193"/>
    </row>
    <row r="547" spans="1:16" ht="15" customHeight="1">
      <c r="A547" s="145" t="s">
        <v>514</v>
      </c>
      <c r="B547" s="148">
        <v>3639</v>
      </c>
      <c r="C547" s="142" t="s">
        <v>985</v>
      </c>
      <c r="D547" s="218">
        <v>0</v>
      </c>
      <c r="E547" s="472">
        <v>1000</v>
      </c>
      <c r="F547" s="715">
        <v>172</v>
      </c>
      <c r="G547" s="300">
        <f t="shared" si="17"/>
        <v>17.2</v>
      </c>
      <c r="P547" s="193"/>
    </row>
    <row r="548" spans="1:16" ht="14.25" customHeight="1">
      <c r="A548" s="145" t="s">
        <v>514</v>
      </c>
      <c r="B548" s="148">
        <v>6172</v>
      </c>
      <c r="C548" s="142" t="s">
        <v>713</v>
      </c>
      <c r="D548" s="172">
        <v>950</v>
      </c>
      <c r="E548" s="333">
        <v>950</v>
      </c>
      <c r="F548" s="716">
        <v>930</v>
      </c>
      <c r="G548" s="174">
        <f t="shared" si="17"/>
        <v>97.89473684210527</v>
      </c>
      <c r="P548" s="193"/>
    </row>
    <row r="549" spans="1:16" ht="14.25" customHeight="1">
      <c r="A549" s="145" t="s">
        <v>515</v>
      </c>
      <c r="B549" s="148" t="s">
        <v>1068</v>
      </c>
      <c r="C549" s="132" t="s">
        <v>28</v>
      </c>
      <c r="D549" s="172">
        <v>104000</v>
      </c>
      <c r="E549" s="333">
        <v>108874</v>
      </c>
      <c r="F549" s="716">
        <v>19272</v>
      </c>
      <c r="G549" s="174">
        <f t="shared" si="17"/>
        <v>17.7011958778037</v>
      </c>
      <c r="P549" s="149"/>
    </row>
    <row r="550" spans="1:18" ht="25.5">
      <c r="A550" s="145" t="s">
        <v>516</v>
      </c>
      <c r="B550" s="141" t="s">
        <v>1068</v>
      </c>
      <c r="C550" s="132" t="s">
        <v>409</v>
      </c>
      <c r="D550" s="172">
        <v>40700</v>
      </c>
      <c r="E550" s="333">
        <v>44115</v>
      </c>
      <c r="F550" s="715">
        <v>6673</v>
      </c>
      <c r="G550" s="174">
        <f t="shared" si="17"/>
        <v>15.126374249121612</v>
      </c>
      <c r="P550" s="80"/>
      <c r="R550" s="182"/>
    </row>
    <row r="551" spans="1:18" ht="25.5">
      <c r="A551" s="145" t="s">
        <v>516</v>
      </c>
      <c r="B551" s="141" t="s">
        <v>1068</v>
      </c>
      <c r="C551" s="132" t="s">
        <v>664</v>
      </c>
      <c r="D551" s="218">
        <v>2000</v>
      </c>
      <c r="E551" s="472">
        <v>1112</v>
      </c>
      <c r="F551" s="715">
        <v>1111</v>
      </c>
      <c r="G551" s="300">
        <f t="shared" si="17"/>
        <v>99.91007194244604</v>
      </c>
      <c r="P551" s="80"/>
      <c r="R551" s="182"/>
    </row>
    <row r="552" spans="1:18" ht="25.5">
      <c r="A552" s="145" t="s">
        <v>517</v>
      </c>
      <c r="B552" s="141" t="s">
        <v>1068</v>
      </c>
      <c r="C552" s="132" t="s">
        <v>29</v>
      </c>
      <c r="D552" s="172">
        <v>14300</v>
      </c>
      <c r="E552" s="333">
        <v>14300</v>
      </c>
      <c r="F552" s="715">
        <v>583</v>
      </c>
      <c r="G552" s="300">
        <f t="shared" si="17"/>
        <v>4.076923076923077</v>
      </c>
      <c r="P552" s="80"/>
      <c r="R552" s="182"/>
    </row>
    <row r="553" spans="1:18" ht="13.5" customHeight="1">
      <c r="A553" s="130" t="s">
        <v>518</v>
      </c>
      <c r="B553" s="131" t="s">
        <v>1068</v>
      </c>
      <c r="C553" s="132" t="s">
        <v>31</v>
      </c>
      <c r="D553" s="218">
        <v>69000</v>
      </c>
      <c r="E553" s="472">
        <v>72000</v>
      </c>
      <c r="F553" s="715">
        <v>6035</v>
      </c>
      <c r="G553" s="300">
        <f aca="true" t="shared" si="18" ref="G553:G563">F553/E553*100</f>
        <v>8.381944444444445</v>
      </c>
      <c r="P553" s="80"/>
      <c r="R553" s="182"/>
    </row>
    <row r="554" spans="1:18" ht="12.75">
      <c r="A554" s="130" t="s">
        <v>514</v>
      </c>
      <c r="B554" s="131" t="s">
        <v>1068</v>
      </c>
      <c r="C554" s="132" t="s">
        <v>30</v>
      </c>
      <c r="D554" s="218">
        <v>10000</v>
      </c>
      <c r="E554" s="472">
        <v>10000</v>
      </c>
      <c r="F554" s="715">
        <v>2241</v>
      </c>
      <c r="G554" s="300">
        <f t="shared" si="18"/>
        <v>22.41</v>
      </c>
      <c r="P554" s="80"/>
      <c r="R554" s="182"/>
    </row>
    <row r="555" spans="1:18" ht="12.75">
      <c r="A555" s="130" t="s">
        <v>514</v>
      </c>
      <c r="B555" s="131" t="s">
        <v>1068</v>
      </c>
      <c r="C555" s="132" t="s">
        <v>406</v>
      </c>
      <c r="D555" s="218">
        <v>70100</v>
      </c>
      <c r="E555" s="472">
        <v>96589</v>
      </c>
      <c r="F555" s="715">
        <v>16300</v>
      </c>
      <c r="G555" s="300">
        <f t="shared" si="18"/>
        <v>16.875627659464328</v>
      </c>
      <c r="P555" s="80"/>
      <c r="R555" s="182"/>
    </row>
    <row r="556" spans="1:18" ht="12.75">
      <c r="A556" s="130" t="s">
        <v>514</v>
      </c>
      <c r="B556" s="131" t="s">
        <v>1068</v>
      </c>
      <c r="C556" s="132" t="s">
        <v>414</v>
      </c>
      <c r="D556" s="218">
        <v>1000</v>
      </c>
      <c r="E556" s="472">
        <v>1000</v>
      </c>
      <c r="F556" s="715">
        <v>0</v>
      </c>
      <c r="G556" s="300">
        <f t="shared" si="18"/>
        <v>0</v>
      </c>
      <c r="P556" s="80"/>
      <c r="R556" s="182"/>
    </row>
    <row r="557" spans="1:18" ht="25.5">
      <c r="A557" s="145" t="s">
        <v>514</v>
      </c>
      <c r="B557" s="141">
        <v>6172</v>
      </c>
      <c r="C557" s="142" t="s">
        <v>719</v>
      </c>
      <c r="D557" s="218">
        <v>5000</v>
      </c>
      <c r="E557" s="472">
        <v>4985</v>
      </c>
      <c r="F557" s="715">
        <v>0</v>
      </c>
      <c r="G557" s="300">
        <f t="shared" si="18"/>
        <v>0</v>
      </c>
      <c r="P557" s="80"/>
      <c r="R557" s="182"/>
    </row>
    <row r="558" spans="1:18" ht="25.5">
      <c r="A558" s="145" t="s">
        <v>514</v>
      </c>
      <c r="B558" s="141">
        <v>6172</v>
      </c>
      <c r="C558" s="142" t="s">
        <v>718</v>
      </c>
      <c r="D558" s="218">
        <v>7000</v>
      </c>
      <c r="E558" s="472">
        <v>7000</v>
      </c>
      <c r="F558" s="715">
        <v>353</v>
      </c>
      <c r="G558" s="300">
        <f t="shared" si="18"/>
        <v>5.042857142857143</v>
      </c>
      <c r="P558" s="80"/>
      <c r="R558" s="182"/>
    </row>
    <row r="559" spans="1:18" ht="12.75">
      <c r="A559" s="145" t="s">
        <v>514</v>
      </c>
      <c r="B559" s="141">
        <v>3522</v>
      </c>
      <c r="C559" s="132" t="s">
        <v>1054</v>
      </c>
      <c r="D559" s="172">
        <v>150</v>
      </c>
      <c r="E559" s="333">
        <v>150</v>
      </c>
      <c r="F559" s="715">
        <v>26</v>
      </c>
      <c r="G559" s="174">
        <f t="shared" si="18"/>
        <v>17.333333333333336</v>
      </c>
      <c r="P559" s="80"/>
      <c r="R559" s="182"/>
    </row>
    <row r="560" spans="1:18" ht="12.75">
      <c r="A560" s="145" t="s">
        <v>514</v>
      </c>
      <c r="B560" s="141">
        <v>3639</v>
      </c>
      <c r="C560" s="456" t="s">
        <v>337</v>
      </c>
      <c r="D560" s="218">
        <v>0</v>
      </c>
      <c r="E560" s="472">
        <v>888</v>
      </c>
      <c r="F560" s="715">
        <v>888</v>
      </c>
      <c r="G560" s="300">
        <f t="shared" si="18"/>
        <v>100</v>
      </c>
      <c r="P560" s="80"/>
      <c r="R560" s="182"/>
    </row>
    <row r="561" spans="1:18" ht="25.5">
      <c r="A561" s="145" t="s">
        <v>514</v>
      </c>
      <c r="B561" s="141">
        <v>3639</v>
      </c>
      <c r="C561" s="456" t="s">
        <v>701</v>
      </c>
      <c r="D561" s="218">
        <v>0</v>
      </c>
      <c r="E561" s="472">
        <v>32162</v>
      </c>
      <c r="F561" s="715">
        <v>0</v>
      </c>
      <c r="G561" s="300">
        <f t="shared" si="18"/>
        <v>0</v>
      </c>
      <c r="P561" s="80"/>
      <c r="R561" s="182"/>
    </row>
    <row r="562" spans="1:18" ht="12.75">
      <c r="A562" s="145" t="s">
        <v>514</v>
      </c>
      <c r="B562" s="141">
        <v>3639</v>
      </c>
      <c r="C562" s="456" t="s">
        <v>1083</v>
      </c>
      <c r="D562" s="218">
        <v>0</v>
      </c>
      <c r="E562" s="472">
        <v>238</v>
      </c>
      <c r="F562" s="715">
        <v>0</v>
      </c>
      <c r="G562" s="300">
        <f t="shared" si="18"/>
        <v>0</v>
      </c>
      <c r="P562" s="80"/>
      <c r="R562" s="182"/>
    </row>
    <row r="563" spans="1:18" ht="25.5">
      <c r="A563" s="145" t="s">
        <v>514</v>
      </c>
      <c r="B563" s="141">
        <v>6172</v>
      </c>
      <c r="C563" s="456" t="s">
        <v>1084</v>
      </c>
      <c r="D563" s="218">
        <v>0</v>
      </c>
      <c r="E563" s="472">
        <v>75</v>
      </c>
      <c r="F563" s="715">
        <v>75</v>
      </c>
      <c r="G563" s="300">
        <f t="shared" si="18"/>
        <v>100</v>
      </c>
      <c r="P563" s="80"/>
      <c r="R563" s="182"/>
    </row>
    <row r="564" spans="1:256" s="28" customFormat="1" ht="13.5" customHeight="1">
      <c r="A564" s="197"/>
      <c r="B564" s="214"/>
      <c r="C564" s="213" t="s">
        <v>605</v>
      </c>
      <c r="D564" s="275">
        <f>SUM(D545:D563)</f>
        <v>337250</v>
      </c>
      <c r="E564" s="275">
        <f>SUM(E545:E563)</f>
        <v>413488</v>
      </c>
      <c r="F564" s="275">
        <f>SUM(F545:F563)</f>
        <v>62037</v>
      </c>
      <c r="G564" s="221">
        <f>F564/E564*100</f>
        <v>15.003337460821111</v>
      </c>
      <c r="O564" s="80"/>
      <c r="P564" s="15"/>
      <c r="Q564" s="15"/>
      <c r="R564" s="15"/>
      <c r="S564" s="15"/>
      <c r="T564" s="15"/>
      <c r="U564" s="15"/>
      <c r="V564" s="149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  <c r="IT564" s="15"/>
      <c r="IU564" s="15"/>
      <c r="IV564" s="15"/>
    </row>
    <row r="565" spans="1:256" s="28" customFormat="1" ht="13.5" customHeight="1">
      <c r="A565" s="180"/>
      <c r="B565" s="181"/>
      <c r="C565" s="419"/>
      <c r="D565" s="365"/>
      <c r="E565" s="366"/>
      <c r="F565" s="367"/>
      <c r="G565" s="368"/>
      <c r="O565" s="80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256" s="28" customFormat="1" ht="14.25" customHeight="1">
      <c r="A566" s="206"/>
      <c r="B566" s="216"/>
      <c r="C566" s="215" t="s">
        <v>373</v>
      </c>
      <c r="D566" s="209">
        <f>D564</f>
        <v>337250</v>
      </c>
      <c r="E566" s="209">
        <f>E564</f>
        <v>413488</v>
      </c>
      <c r="F566" s="209">
        <f>F564</f>
        <v>62037</v>
      </c>
      <c r="G566" s="222">
        <f>F566/E566*100</f>
        <v>15.003337460821111</v>
      </c>
      <c r="H566" s="123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  <c r="CX566" s="80"/>
      <c r="CY566" s="80"/>
      <c r="CZ566" s="80"/>
      <c r="DA566" s="80"/>
      <c r="DB566" s="80"/>
      <c r="DC566" s="80"/>
      <c r="DD566" s="80"/>
      <c r="DE566" s="80"/>
      <c r="DF566" s="80"/>
      <c r="DG566" s="80"/>
      <c r="DH566" s="80"/>
      <c r="DI566" s="80"/>
      <c r="DJ566" s="80"/>
      <c r="DK566" s="80"/>
      <c r="DL566" s="80"/>
      <c r="DM566" s="80"/>
      <c r="DN566" s="80"/>
      <c r="DO566" s="80"/>
      <c r="DP566" s="80"/>
      <c r="DQ566" s="80"/>
      <c r="DR566" s="80"/>
      <c r="DS566" s="80"/>
      <c r="DT566" s="80"/>
      <c r="DU566" s="80"/>
      <c r="DV566" s="80"/>
      <c r="DW566" s="80"/>
      <c r="DX566" s="80"/>
      <c r="DY566" s="80"/>
      <c r="DZ566" s="80"/>
      <c r="EA566" s="80"/>
      <c r="EB566" s="80"/>
      <c r="EC566" s="80"/>
      <c r="ED566" s="80"/>
      <c r="EE566" s="80"/>
      <c r="EF566" s="80"/>
      <c r="EG566" s="80"/>
      <c r="EH566" s="80"/>
      <c r="EI566" s="80"/>
      <c r="EJ566" s="80"/>
      <c r="EK566" s="80"/>
      <c r="EL566" s="80"/>
      <c r="EM566" s="80"/>
      <c r="EN566" s="80"/>
      <c r="EO566" s="80"/>
      <c r="EP566" s="80"/>
      <c r="EQ566" s="80"/>
      <c r="ER566" s="80"/>
      <c r="ES566" s="80"/>
      <c r="ET566" s="80"/>
      <c r="EU566" s="80"/>
      <c r="EV566" s="80"/>
      <c r="EW566" s="80"/>
      <c r="EX566" s="80"/>
      <c r="EY566" s="80"/>
      <c r="EZ566" s="80"/>
      <c r="FA566" s="80"/>
      <c r="FB566" s="80"/>
      <c r="FC566" s="80"/>
      <c r="FD566" s="80"/>
      <c r="FE566" s="80"/>
      <c r="FF566" s="80"/>
      <c r="FG566" s="80"/>
      <c r="FH566" s="80"/>
      <c r="FI566" s="80"/>
      <c r="FJ566" s="80"/>
      <c r="FK566" s="80"/>
      <c r="FL566" s="80"/>
      <c r="FM566" s="80"/>
      <c r="FN566" s="80"/>
      <c r="FO566" s="80"/>
      <c r="FP566" s="80"/>
      <c r="FQ566" s="80"/>
      <c r="FR566" s="80"/>
      <c r="FS566" s="80"/>
      <c r="FT566" s="80"/>
      <c r="FU566" s="80"/>
      <c r="FV566" s="80"/>
      <c r="FW566" s="80"/>
      <c r="FX566" s="80"/>
      <c r="FY566" s="80"/>
      <c r="FZ566" s="80"/>
      <c r="GA566" s="80"/>
      <c r="GB566" s="80"/>
      <c r="GC566" s="80"/>
      <c r="GD566" s="80"/>
      <c r="GE566" s="80"/>
      <c r="GF566" s="80"/>
      <c r="GG566" s="80"/>
      <c r="GH566" s="80"/>
      <c r="GI566" s="80"/>
      <c r="GJ566" s="80"/>
      <c r="GK566" s="80"/>
      <c r="GL566" s="80"/>
      <c r="GM566" s="80"/>
      <c r="GN566" s="80"/>
      <c r="GO566" s="80"/>
      <c r="GP566" s="80"/>
      <c r="GQ566" s="80"/>
      <c r="GR566" s="80"/>
      <c r="GS566" s="80"/>
      <c r="GT566" s="80"/>
      <c r="GU566" s="80"/>
      <c r="GV566" s="80"/>
      <c r="GW566" s="80"/>
      <c r="GX566" s="80"/>
      <c r="GY566" s="80"/>
      <c r="GZ566" s="80"/>
      <c r="HA566" s="80"/>
      <c r="HB566" s="80"/>
      <c r="HC566" s="80"/>
      <c r="HD566" s="80"/>
      <c r="HE566" s="80"/>
      <c r="HF566" s="80"/>
      <c r="HG566" s="80"/>
      <c r="HH566" s="80"/>
      <c r="HI566" s="80"/>
      <c r="HJ566" s="80"/>
      <c r="HK566" s="80"/>
      <c r="HL566" s="80"/>
      <c r="HM566" s="80"/>
      <c r="HN566" s="80"/>
      <c r="HO566" s="80"/>
      <c r="HP566" s="80"/>
      <c r="HQ566" s="80"/>
      <c r="HR566" s="80"/>
      <c r="HS566" s="80"/>
      <c r="HT566" s="80"/>
      <c r="HU566" s="80"/>
      <c r="HV566" s="80"/>
      <c r="HW566" s="80"/>
      <c r="HX566" s="80"/>
      <c r="HY566" s="80"/>
      <c r="HZ566" s="80"/>
      <c r="IA566" s="80"/>
      <c r="IB566" s="80"/>
      <c r="IC566" s="80"/>
      <c r="ID566" s="80"/>
      <c r="IE566" s="80"/>
      <c r="IF566" s="80"/>
      <c r="IG566" s="80"/>
      <c r="IH566" s="80"/>
      <c r="II566" s="80"/>
      <c r="IJ566" s="80"/>
      <c r="IK566" s="80"/>
      <c r="IL566" s="80"/>
      <c r="IM566" s="80"/>
      <c r="IN566" s="80"/>
      <c r="IO566" s="80"/>
      <c r="IP566" s="80"/>
      <c r="IQ566" s="80"/>
      <c r="IR566" s="80"/>
      <c r="IS566" s="80"/>
      <c r="IT566" s="80"/>
      <c r="IU566" s="80"/>
      <c r="IV566" s="80"/>
    </row>
    <row r="567" spans="1:256" s="28" customFormat="1" ht="14.25" customHeight="1">
      <c r="A567" s="16"/>
      <c r="B567" s="67"/>
      <c r="C567" s="201"/>
      <c r="D567" s="202"/>
      <c r="E567" s="80"/>
      <c r="F567" s="204"/>
      <c r="G567" s="30"/>
      <c r="O567" s="80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7" ht="15.75">
      <c r="A568" s="72" t="s">
        <v>412</v>
      </c>
      <c r="B568" s="28"/>
      <c r="C568" s="28"/>
      <c r="G568" s="15"/>
    </row>
    <row r="569" spans="1:7" ht="12.75">
      <c r="A569" s="16"/>
      <c r="B569" s="67"/>
      <c r="C569" s="201"/>
      <c r="G569" s="15"/>
    </row>
    <row r="570" spans="1:7" ht="14.25" customHeight="1">
      <c r="A570" s="74" t="s">
        <v>1069</v>
      </c>
      <c r="B570" s="14"/>
      <c r="G570" s="15"/>
    </row>
    <row r="571" spans="1:4" ht="12.75">
      <c r="A571" s="66"/>
      <c r="B571" s="14"/>
      <c r="D571" s="15" t="s">
        <v>375</v>
      </c>
    </row>
    <row r="572" spans="1:16" ht="25.5" customHeight="1">
      <c r="A572" s="7" t="s">
        <v>955</v>
      </c>
      <c r="B572" s="7" t="s">
        <v>956</v>
      </c>
      <c r="C572" s="5" t="s">
        <v>957</v>
      </c>
      <c r="D572" s="51" t="s">
        <v>16</v>
      </c>
      <c r="E572" s="58" t="s">
        <v>18</v>
      </c>
      <c r="F572" s="5" t="s">
        <v>927</v>
      </c>
      <c r="G572" s="50" t="s">
        <v>19</v>
      </c>
      <c r="P572" s="149"/>
    </row>
    <row r="573" spans="1:16" ht="24.75" customHeight="1">
      <c r="A573" s="320" t="s">
        <v>1108</v>
      </c>
      <c r="B573" s="141">
        <v>3636</v>
      </c>
      <c r="C573" s="132" t="s">
        <v>721</v>
      </c>
      <c r="D573" s="172">
        <v>5330</v>
      </c>
      <c r="E573" s="172">
        <v>5460</v>
      </c>
      <c r="F573" s="298">
        <v>3079</v>
      </c>
      <c r="G573" s="174">
        <f>F573/E573*100</f>
        <v>56.391941391941394</v>
      </c>
      <c r="P573" s="149"/>
    </row>
    <row r="574" spans="1:16" ht="25.5" customHeight="1">
      <c r="A574" s="145" t="s">
        <v>1108</v>
      </c>
      <c r="B574" s="140">
        <v>6172</v>
      </c>
      <c r="C574" s="132" t="s">
        <v>722</v>
      </c>
      <c r="D574" s="172">
        <v>13235</v>
      </c>
      <c r="E574" s="172">
        <v>13235</v>
      </c>
      <c r="F574" s="298">
        <v>4697</v>
      </c>
      <c r="G574" s="174">
        <f>F574/E574*100</f>
        <v>35.48923309406876</v>
      </c>
      <c r="P574" s="149"/>
    </row>
    <row r="575" spans="1:20" ht="12.75">
      <c r="A575" s="197"/>
      <c r="B575" s="214"/>
      <c r="C575" s="213" t="s">
        <v>371</v>
      </c>
      <c r="D575" s="296">
        <f>SUM(D573:D574)</f>
        <v>18565</v>
      </c>
      <c r="E575" s="296">
        <f>SUM(E573:E574)</f>
        <v>18695</v>
      </c>
      <c r="F575" s="329">
        <f>SUM(F573:F574)</f>
        <v>7776</v>
      </c>
      <c r="G575" s="110">
        <f>F575/E575*100</f>
        <v>41.59400909334047</v>
      </c>
      <c r="T575" s="15" t="s">
        <v>38</v>
      </c>
    </row>
    <row r="576" spans="1:7" ht="12.75">
      <c r="A576" s="16"/>
      <c r="B576" s="67"/>
      <c r="C576" s="201"/>
      <c r="D576" s="202"/>
      <c r="E576" s="203"/>
      <c r="F576" s="251"/>
      <c r="G576" s="30"/>
    </row>
    <row r="577" spans="1:7" ht="14.25" customHeight="1">
      <c r="A577" s="42" t="s">
        <v>1074</v>
      </c>
      <c r="B577" s="19"/>
      <c r="C577" s="41"/>
      <c r="D577" s="56"/>
      <c r="E577" s="59"/>
      <c r="F577" s="53"/>
      <c r="G577" s="37"/>
    </row>
    <row r="578" spans="1:7" ht="12.75">
      <c r="A578" s="16"/>
      <c r="B578" s="19"/>
      <c r="C578" s="41"/>
      <c r="D578" s="56"/>
      <c r="E578" s="59"/>
      <c r="F578" s="53"/>
      <c r="G578" s="37"/>
    </row>
    <row r="579" spans="1:7" ht="26.25" customHeight="1">
      <c r="A579" s="7" t="s">
        <v>955</v>
      </c>
      <c r="B579" s="7" t="s">
        <v>956</v>
      </c>
      <c r="C579" s="5" t="s">
        <v>957</v>
      </c>
      <c r="D579" s="51" t="s">
        <v>16</v>
      </c>
      <c r="E579" s="58" t="s">
        <v>18</v>
      </c>
      <c r="F579" s="5" t="s">
        <v>927</v>
      </c>
      <c r="G579" s="50" t="s">
        <v>19</v>
      </c>
    </row>
    <row r="580" spans="1:7" ht="25.5">
      <c r="A580" s="145" t="s">
        <v>1108</v>
      </c>
      <c r="B580" s="140">
        <v>3636</v>
      </c>
      <c r="C580" s="132" t="s">
        <v>721</v>
      </c>
      <c r="D580" s="172">
        <v>4740</v>
      </c>
      <c r="E580" s="172">
        <v>17136</v>
      </c>
      <c r="F580" s="298">
        <v>2100</v>
      </c>
      <c r="G580" s="174">
        <f>F580/E580*100</f>
        <v>12.254901960784313</v>
      </c>
    </row>
    <row r="581" spans="1:7" ht="26.25" customHeight="1">
      <c r="A581" s="145" t="s">
        <v>1108</v>
      </c>
      <c r="B581" s="140">
        <v>6172</v>
      </c>
      <c r="C581" s="132" t="s">
        <v>722</v>
      </c>
      <c r="D581" s="172">
        <v>5200</v>
      </c>
      <c r="E581" s="172">
        <v>5200</v>
      </c>
      <c r="F581" s="298">
        <v>1098</v>
      </c>
      <c r="G581" s="174">
        <f>F581/E581*100</f>
        <v>21.115384615384617</v>
      </c>
    </row>
    <row r="582" spans="1:7" ht="12.75">
      <c r="A582" s="197"/>
      <c r="B582" s="214"/>
      <c r="C582" s="277" t="s">
        <v>372</v>
      </c>
      <c r="D582" s="275">
        <f>SUM(D580:D581)</f>
        <v>9940</v>
      </c>
      <c r="E582" s="276">
        <f>SUM(E580:E581)</f>
        <v>22336</v>
      </c>
      <c r="F582" s="276">
        <f>SUM(F580:F581)</f>
        <v>3198</v>
      </c>
      <c r="G582" s="221">
        <f>F582/E582*100</f>
        <v>14.317693409742121</v>
      </c>
    </row>
    <row r="583" spans="1:22" ht="12.75">
      <c r="A583" s="16"/>
      <c r="B583" s="67"/>
      <c r="C583" s="201"/>
      <c r="D583" s="202"/>
      <c r="E583" s="203"/>
      <c r="F583" s="251"/>
      <c r="G583" s="113"/>
      <c r="V583" s="407"/>
    </row>
    <row r="584" spans="1:256" s="13" customFormat="1" ht="12.75">
      <c r="A584" s="206"/>
      <c r="B584" s="216"/>
      <c r="C584" s="215" t="s">
        <v>373</v>
      </c>
      <c r="D584" s="207">
        <f>D575+D582</f>
        <v>28505</v>
      </c>
      <c r="E584" s="208">
        <f>E575+E582</f>
        <v>41031</v>
      </c>
      <c r="F584" s="209">
        <f>F575+F582</f>
        <v>10974</v>
      </c>
      <c r="G584" s="26">
        <f>F584/E584*100</f>
        <v>26.74563135190466</v>
      </c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3" customFormat="1" ht="12.75">
      <c r="A585" s="15"/>
      <c r="B585" s="15"/>
      <c r="C585" s="15"/>
      <c r="D585" s="15"/>
      <c r="E585" s="15"/>
      <c r="F585" s="15"/>
      <c r="G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  <c r="IT585" s="15"/>
      <c r="IU585" s="15"/>
      <c r="IV585" s="15"/>
    </row>
    <row r="586" spans="1:256" s="28" customFormat="1" ht="17.25" customHeight="1">
      <c r="A586" s="72" t="s">
        <v>1109</v>
      </c>
      <c r="D586" s="80"/>
      <c r="E586" s="80"/>
      <c r="F586" s="80"/>
      <c r="O586" s="80"/>
      <c r="P586" s="15"/>
      <c r="Q586" s="15"/>
      <c r="R586" s="149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ht="12.75">
      <c r="R587" s="149"/>
    </row>
    <row r="588" spans="1:7" ht="24.75" customHeight="1">
      <c r="A588" s="7" t="s">
        <v>955</v>
      </c>
      <c r="B588" s="7" t="s">
        <v>956</v>
      </c>
      <c r="C588" s="5" t="s">
        <v>957</v>
      </c>
      <c r="D588" s="51" t="s">
        <v>16</v>
      </c>
      <c r="E588" s="58" t="s">
        <v>18</v>
      </c>
      <c r="F588" s="5" t="s">
        <v>927</v>
      </c>
      <c r="G588" s="50" t="s">
        <v>19</v>
      </c>
    </row>
    <row r="589" spans="1:7" ht="16.5" customHeight="1">
      <c r="A589" s="145" t="s">
        <v>1105</v>
      </c>
      <c r="B589" s="141">
        <v>6409</v>
      </c>
      <c r="C589" s="142" t="s">
        <v>714</v>
      </c>
      <c r="D589" s="472">
        <v>100000</v>
      </c>
      <c r="E589" s="506">
        <v>20832</v>
      </c>
      <c r="F589" s="300" t="s">
        <v>370</v>
      </c>
      <c r="G589" s="300" t="s">
        <v>370</v>
      </c>
    </row>
    <row r="590" spans="1:7" ht="25.5">
      <c r="A590" s="145" t="s">
        <v>1105</v>
      </c>
      <c r="B590" s="141">
        <v>6409</v>
      </c>
      <c r="C590" s="142" t="s">
        <v>715</v>
      </c>
      <c r="D590" s="472">
        <v>30000</v>
      </c>
      <c r="E590" s="506">
        <v>6603</v>
      </c>
      <c r="F590" s="300" t="s">
        <v>370</v>
      </c>
      <c r="G590" s="300" t="s">
        <v>370</v>
      </c>
    </row>
    <row r="591" spans="1:7" ht="25.5" customHeight="1">
      <c r="A591" s="145" t="s">
        <v>1105</v>
      </c>
      <c r="B591" s="141">
        <v>6409</v>
      </c>
      <c r="C591" s="142" t="s">
        <v>716</v>
      </c>
      <c r="D591" s="472">
        <v>10000</v>
      </c>
      <c r="E591" s="506">
        <v>8288</v>
      </c>
      <c r="F591" s="300" t="s">
        <v>370</v>
      </c>
      <c r="G591" s="300" t="s">
        <v>370</v>
      </c>
    </row>
    <row r="592" spans="1:7" ht="12.75">
      <c r="A592" s="206"/>
      <c r="B592" s="216"/>
      <c r="C592" s="215" t="s">
        <v>373</v>
      </c>
      <c r="D592" s="207">
        <f>SUM(D589:D591)</f>
        <v>140000</v>
      </c>
      <c r="E592" s="208">
        <f>SUM(E589:E591)</f>
        <v>35723</v>
      </c>
      <c r="F592" s="209">
        <f>SUM(F589:F591)</f>
        <v>0</v>
      </c>
      <c r="G592" s="26">
        <f>F592/E592*100</f>
        <v>0</v>
      </c>
    </row>
    <row r="593" ht="12.75" customHeight="1"/>
    <row r="594" spans="1:3" ht="15.75">
      <c r="A594" s="72" t="s">
        <v>377</v>
      </c>
      <c r="B594" s="2"/>
      <c r="C594" s="2"/>
    </row>
    <row r="595" spans="1:19" ht="13.5" customHeight="1">
      <c r="A595" s="72"/>
      <c r="B595" s="2"/>
      <c r="C595" s="2"/>
      <c r="S595" s="149"/>
    </row>
    <row r="596" spans="1:7" ht="27" customHeight="1">
      <c r="A596" s="7" t="s">
        <v>955</v>
      </c>
      <c r="B596" s="7" t="s">
        <v>956</v>
      </c>
      <c r="C596" s="5" t="s">
        <v>957</v>
      </c>
      <c r="D596" s="51" t="s">
        <v>16</v>
      </c>
      <c r="E596" s="58" t="s">
        <v>18</v>
      </c>
      <c r="F596" s="5" t="s">
        <v>927</v>
      </c>
      <c r="G596" s="50" t="s">
        <v>19</v>
      </c>
    </row>
    <row r="597" spans="1:7" ht="12.75">
      <c r="A597" s="145" t="s">
        <v>513</v>
      </c>
      <c r="B597" s="141">
        <v>6402</v>
      </c>
      <c r="C597" s="142" t="s">
        <v>717</v>
      </c>
      <c r="D597" s="172">
        <v>0</v>
      </c>
      <c r="E597" s="298">
        <v>596</v>
      </c>
      <c r="F597" s="306">
        <v>803</v>
      </c>
      <c r="G597" s="174" t="s">
        <v>370</v>
      </c>
    </row>
    <row r="598" spans="1:7" ht="12.75">
      <c r="A598" s="539"/>
      <c r="B598" s="540"/>
      <c r="C598" s="541"/>
      <c r="D598" s="542"/>
      <c r="E598" s="407"/>
      <c r="F598" s="543"/>
      <c r="G598" s="420"/>
    </row>
    <row r="599" spans="1:7" ht="13.5" customHeight="1">
      <c r="A599" s="799" t="s">
        <v>949</v>
      </c>
      <c r="B599" s="800"/>
      <c r="C599" s="801"/>
      <c r="D599" s="208">
        <f>D19+D20</f>
        <v>7325545</v>
      </c>
      <c r="E599" s="208">
        <f>E19+E20+E24</f>
        <v>7738758</v>
      </c>
      <c r="F599" s="208">
        <f>F19+F24</f>
        <v>4747279</v>
      </c>
      <c r="G599" s="309">
        <f>G19</f>
        <v>61.62302616093422</v>
      </c>
    </row>
    <row r="600" spans="1:7" ht="12.75" customHeight="1">
      <c r="A600" s="539"/>
      <c r="B600" s="540"/>
      <c r="C600" s="541"/>
      <c r="D600" s="542"/>
      <c r="E600" s="407"/>
      <c r="F600" s="543"/>
      <c r="G600" s="420"/>
    </row>
    <row r="601" spans="1:7" ht="15" customHeight="1">
      <c r="A601" s="72" t="s">
        <v>651</v>
      </c>
      <c r="B601" s="2"/>
      <c r="C601" s="2"/>
      <c r="D601" s="542"/>
      <c r="E601" s="407"/>
      <c r="F601" s="543"/>
      <c r="G601" s="420"/>
    </row>
    <row r="602" spans="1:7" ht="12" customHeight="1">
      <c r="A602" s="539"/>
      <c r="B602" s="540"/>
      <c r="C602" s="541"/>
      <c r="D602" s="542"/>
      <c r="E602" s="407"/>
      <c r="F602" s="543"/>
      <c r="G602" s="420"/>
    </row>
    <row r="603" spans="1:7" ht="27.75" customHeight="1">
      <c r="A603" s="809" t="s">
        <v>651</v>
      </c>
      <c r="B603" s="810"/>
      <c r="C603" s="811"/>
      <c r="D603" s="49" t="s">
        <v>16</v>
      </c>
      <c r="E603" s="58" t="s">
        <v>18</v>
      </c>
      <c r="F603" s="5" t="s">
        <v>927</v>
      </c>
      <c r="G603" s="50" t="s">
        <v>19</v>
      </c>
    </row>
    <row r="604" spans="1:7" ht="16.5" customHeight="1">
      <c r="A604" s="825" t="s">
        <v>667</v>
      </c>
      <c r="B604" s="826"/>
      <c r="C604" s="827"/>
      <c r="D604" s="472">
        <v>200000</v>
      </c>
      <c r="E604" s="506">
        <v>200000</v>
      </c>
      <c r="F604" s="306">
        <v>100000</v>
      </c>
      <c r="G604" s="300">
        <f>F604/E604*100</f>
        <v>50</v>
      </c>
    </row>
    <row r="605" spans="1:7" ht="51" customHeight="1">
      <c r="A605" s="812" t="s">
        <v>1071</v>
      </c>
      <c r="B605" s="813"/>
      <c r="C605" s="814"/>
      <c r="D605" s="472">
        <v>0</v>
      </c>
      <c r="E605" s="506">
        <v>300</v>
      </c>
      <c r="F605" s="306">
        <v>300</v>
      </c>
      <c r="G605" s="300">
        <f>F605/E605*100</f>
        <v>100</v>
      </c>
    </row>
    <row r="606" spans="1:7" ht="14.25" customHeight="1">
      <c r="A606" s="809" t="s">
        <v>294</v>
      </c>
      <c r="B606" s="810"/>
      <c r="C606" s="811"/>
      <c r="D606" s="9">
        <f>SUM(D604:D605)</f>
        <v>200000</v>
      </c>
      <c r="E606" s="9">
        <f>SUM(E604:E605)</f>
        <v>200300</v>
      </c>
      <c r="F606" s="9">
        <f>SUM(F604:F605)</f>
        <v>100300</v>
      </c>
      <c r="G606" s="10">
        <f>+F606/E606*100</f>
        <v>50.07488766849726</v>
      </c>
    </row>
    <row r="607" spans="1:7" ht="12.75">
      <c r="A607" s="539"/>
      <c r="B607" s="540"/>
      <c r="C607" s="541"/>
      <c r="D607" s="542"/>
      <c r="E607" s="407"/>
      <c r="F607" s="543"/>
      <c r="G607" s="420"/>
    </row>
    <row r="608" spans="1:7" ht="12.75">
      <c r="A608" s="539"/>
      <c r="B608" s="540"/>
      <c r="C608" s="541"/>
      <c r="D608" s="542"/>
      <c r="E608" s="407"/>
      <c r="F608" s="543"/>
      <c r="G608" s="420"/>
    </row>
    <row r="609" spans="1:7" ht="12.75">
      <c r="A609" s="799" t="s">
        <v>639</v>
      </c>
      <c r="B609" s="800"/>
      <c r="C609" s="801"/>
      <c r="D609" s="208">
        <f>D599+D606</f>
        <v>7525545</v>
      </c>
      <c r="E609" s="208">
        <f>E599+E606</f>
        <v>7939058</v>
      </c>
      <c r="F609" s="208">
        <f>F599+F606</f>
        <v>4847579</v>
      </c>
      <c r="G609" s="309">
        <f>G27</f>
        <v>61.05987637324226</v>
      </c>
    </row>
    <row r="613" ht="12.75">
      <c r="F613" s="150"/>
    </row>
  </sheetData>
  <mergeCells count="71">
    <mergeCell ref="A606:C606"/>
    <mergeCell ref="A604:C604"/>
    <mergeCell ref="A231:E231"/>
    <mergeCell ref="A148:C148"/>
    <mergeCell ref="A195:D195"/>
    <mergeCell ref="A194:D194"/>
    <mergeCell ref="A599:C599"/>
    <mergeCell ref="A425:C425"/>
    <mergeCell ref="A296:C296"/>
    <mergeCell ref="A154:C154"/>
    <mergeCell ref="A15:C15"/>
    <mergeCell ref="A193:D193"/>
    <mergeCell ref="A156:C156"/>
    <mergeCell ref="A174:C174"/>
    <mergeCell ref="A167:C167"/>
    <mergeCell ref="A176:E176"/>
    <mergeCell ref="A192:D192"/>
    <mergeCell ref="A44:C44"/>
    <mergeCell ref="A16:C16"/>
    <mergeCell ref="A26:C26"/>
    <mergeCell ref="A9:C9"/>
    <mergeCell ref="A10:C10"/>
    <mergeCell ref="A61:A71"/>
    <mergeCell ref="A20:C20"/>
    <mergeCell ref="A21:C21"/>
    <mergeCell ref="A23:C23"/>
    <mergeCell ref="A25:C25"/>
    <mergeCell ref="A24:C24"/>
    <mergeCell ref="A31:B31"/>
    <mergeCell ref="A57:B57"/>
    <mergeCell ref="A130:C130"/>
    <mergeCell ref="A98:A109"/>
    <mergeCell ref="A94:G94"/>
    <mergeCell ref="A77:A92"/>
    <mergeCell ref="A110:C110"/>
    <mergeCell ref="A93:C93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12:C12"/>
    <mergeCell ref="A336:E336"/>
    <mergeCell ref="A366:D366"/>
    <mergeCell ref="A8:C8"/>
    <mergeCell ref="A224:C224"/>
    <mergeCell ref="A196:D196"/>
    <mergeCell ref="A212:G212"/>
    <mergeCell ref="A14:C14"/>
    <mergeCell ref="A13:C13"/>
    <mergeCell ref="A95:G95"/>
    <mergeCell ref="A72:C72"/>
    <mergeCell ref="A343:C343"/>
    <mergeCell ref="A357:C357"/>
    <mergeCell ref="A395:C395"/>
    <mergeCell ref="A522:G522"/>
    <mergeCell ref="A350:C350"/>
    <mergeCell ref="A609:C609"/>
    <mergeCell ref="A396:C396"/>
    <mergeCell ref="A397:C397"/>
    <mergeCell ref="A458:C458"/>
    <mergeCell ref="A470:E470"/>
    <mergeCell ref="A477:C477"/>
    <mergeCell ref="A439:D439"/>
    <mergeCell ref="A459:C459"/>
    <mergeCell ref="A603:C603"/>
    <mergeCell ref="A605:C605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horizontalDpi="600" verticalDpi="600" orientation="portrait" paperSize="9" scale="75" r:id="rId1"/>
  <headerFooter alignWithMargins="0">
    <oddFooter>&amp;C&amp;P</oddFooter>
  </headerFooter>
  <rowBreaks count="11" manualBreakCount="11">
    <brk id="72" max="6" man="1"/>
    <brk id="130" max="6" man="1"/>
    <brk id="181" max="6" man="1"/>
    <brk id="236" max="6" man="1"/>
    <brk id="294" max="6" man="1"/>
    <brk id="348" max="6" man="1"/>
    <brk id="413" max="6" man="1"/>
    <brk id="468" max="6" man="1"/>
    <brk id="520" max="6" man="1"/>
    <brk id="575" max="6" man="1"/>
    <brk id="60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L36" sqref="L3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6" customWidth="1"/>
    <col min="7" max="7" width="0" style="0" hidden="1" customWidth="1"/>
  </cols>
  <sheetData>
    <row r="1" spans="1:6" ht="18">
      <c r="A1" s="798" t="s">
        <v>1034</v>
      </c>
      <c r="B1" s="798"/>
      <c r="C1" s="798"/>
      <c r="D1" s="798"/>
      <c r="E1" s="798"/>
      <c r="F1" s="798"/>
    </row>
    <row r="2" spans="1:6" ht="15.75">
      <c r="A2" s="72"/>
      <c r="B2" s="28"/>
      <c r="C2" s="28"/>
      <c r="D2" s="28"/>
      <c r="F2" s="114" t="s">
        <v>1118</v>
      </c>
    </row>
    <row r="3" spans="1:7" ht="25.5" customHeight="1">
      <c r="A3" s="115" t="s">
        <v>41</v>
      </c>
      <c r="B3" s="115" t="s">
        <v>42</v>
      </c>
      <c r="C3" s="51" t="s">
        <v>16</v>
      </c>
      <c r="D3" s="6" t="s">
        <v>18</v>
      </c>
      <c r="E3" s="5" t="s">
        <v>927</v>
      </c>
      <c r="F3" s="50" t="s">
        <v>407</v>
      </c>
      <c r="G3" t="s">
        <v>283</v>
      </c>
    </row>
    <row r="4" spans="1:8" s="28" customFormat="1" ht="12.75">
      <c r="A4" s="33">
        <v>5011</v>
      </c>
      <c r="B4" s="33" t="s">
        <v>245</v>
      </c>
      <c r="C4" s="27">
        <v>146794</v>
      </c>
      <c r="D4" s="27">
        <v>146822</v>
      </c>
      <c r="E4" s="240">
        <v>79763</v>
      </c>
      <c r="F4" s="35">
        <f>E4/D4*100</f>
        <v>54.32632711718952</v>
      </c>
      <c r="G4" s="13"/>
      <c r="H4" s="194"/>
    </row>
    <row r="5" spans="1:8" s="28" customFormat="1" ht="12.75">
      <c r="A5" s="33">
        <v>5021</v>
      </c>
      <c r="B5" s="33" t="s">
        <v>246</v>
      </c>
      <c r="C5" s="27">
        <v>650</v>
      </c>
      <c r="D5" s="27">
        <v>650</v>
      </c>
      <c r="E5" s="240">
        <v>248</v>
      </c>
      <c r="F5" s="35">
        <f aca="true" t="shared" si="0" ref="F5:F54">E5/D5*100</f>
        <v>38.15384615384615</v>
      </c>
      <c r="G5" s="13"/>
      <c r="H5" s="194"/>
    </row>
    <row r="6" spans="1:8" s="28" customFormat="1" ht="12.75">
      <c r="A6" s="33">
        <v>5024</v>
      </c>
      <c r="B6" s="33" t="s">
        <v>977</v>
      </c>
      <c r="C6" s="27">
        <v>0</v>
      </c>
      <c r="D6" s="27">
        <v>49</v>
      </c>
      <c r="E6" s="240">
        <v>49</v>
      </c>
      <c r="F6" s="35">
        <f t="shared" si="0"/>
        <v>100</v>
      </c>
      <c r="G6" s="13"/>
      <c r="H6" s="194"/>
    </row>
    <row r="7" spans="1:8" s="28" customFormat="1" ht="12.75">
      <c r="A7" s="33">
        <v>5031</v>
      </c>
      <c r="B7" s="33" t="s">
        <v>247</v>
      </c>
      <c r="C7" s="27">
        <v>39076</v>
      </c>
      <c r="D7" s="27">
        <v>39083</v>
      </c>
      <c r="E7" s="240">
        <v>21193</v>
      </c>
      <c r="F7" s="35">
        <f t="shared" si="0"/>
        <v>54.225622393367956</v>
      </c>
      <c r="G7" s="13"/>
      <c r="H7" s="194"/>
    </row>
    <row r="8" spans="1:8" s="28" customFormat="1" ht="12.75">
      <c r="A8" s="33">
        <v>5032</v>
      </c>
      <c r="B8" s="33" t="s">
        <v>248</v>
      </c>
      <c r="C8" s="27">
        <v>13525</v>
      </c>
      <c r="D8" s="27">
        <v>13528</v>
      </c>
      <c r="E8" s="240">
        <v>7336</v>
      </c>
      <c r="F8" s="35">
        <f t="shared" si="0"/>
        <v>54.22826729745712</v>
      </c>
      <c r="G8" s="13"/>
      <c r="H8" s="24"/>
    </row>
    <row r="9" spans="1:8" s="28" customFormat="1" ht="12.75">
      <c r="A9" s="33">
        <v>5038</v>
      </c>
      <c r="B9" s="33" t="s">
        <v>249</v>
      </c>
      <c r="C9" s="27">
        <v>617</v>
      </c>
      <c r="D9" s="27">
        <v>617</v>
      </c>
      <c r="E9" s="240">
        <v>283</v>
      </c>
      <c r="F9" s="35">
        <f t="shared" si="0"/>
        <v>45.86709886547812</v>
      </c>
      <c r="G9" s="13"/>
      <c r="H9" s="80"/>
    </row>
    <row r="10" spans="1:8" ht="12.75">
      <c r="A10" s="125" t="s">
        <v>52</v>
      </c>
      <c r="B10" s="125" t="s">
        <v>54</v>
      </c>
      <c r="C10" s="109">
        <f>SUM(C4:C9)</f>
        <v>200662</v>
      </c>
      <c r="D10" s="109">
        <f>SUM(D4:D9)</f>
        <v>200749</v>
      </c>
      <c r="E10" s="109">
        <f>SUM(E4:E9)</f>
        <v>108872</v>
      </c>
      <c r="F10" s="121">
        <f t="shared" si="0"/>
        <v>54.232897797747434</v>
      </c>
      <c r="G10" s="124"/>
      <c r="H10" s="120"/>
    </row>
    <row r="11" spans="1:7" s="28" customFormat="1" ht="12.75">
      <c r="A11" s="22">
        <v>5132</v>
      </c>
      <c r="B11" s="22" t="s">
        <v>250</v>
      </c>
      <c r="C11" s="25">
        <v>50</v>
      </c>
      <c r="D11" s="25">
        <v>122</v>
      </c>
      <c r="E11" s="25">
        <v>23</v>
      </c>
      <c r="F11" s="35">
        <f t="shared" si="0"/>
        <v>18.852459016393443</v>
      </c>
      <c r="G11" s="13"/>
    </row>
    <row r="12" spans="1:7" s="28" customFormat="1" ht="12.75">
      <c r="A12" s="22">
        <v>5134</v>
      </c>
      <c r="B12" s="22" t="s">
        <v>251</v>
      </c>
      <c r="C12" s="25">
        <v>120</v>
      </c>
      <c r="D12" s="25">
        <v>120</v>
      </c>
      <c r="E12" s="25">
        <v>28</v>
      </c>
      <c r="F12" s="35">
        <f t="shared" si="0"/>
        <v>23.333333333333332</v>
      </c>
      <c r="G12" s="13"/>
    </row>
    <row r="13" spans="1:7" s="28" customFormat="1" ht="12.75">
      <c r="A13" s="22">
        <v>5136</v>
      </c>
      <c r="B13" s="22" t="s">
        <v>55</v>
      </c>
      <c r="C13" s="25">
        <v>500</v>
      </c>
      <c r="D13" s="25">
        <v>500</v>
      </c>
      <c r="E13" s="25">
        <v>120</v>
      </c>
      <c r="F13" s="35">
        <f t="shared" si="0"/>
        <v>24</v>
      </c>
      <c r="G13" s="13"/>
    </row>
    <row r="14" spans="1:9" s="28" customFormat="1" ht="12.75">
      <c r="A14" s="22">
        <v>5137</v>
      </c>
      <c r="B14" s="22" t="s">
        <v>252</v>
      </c>
      <c r="C14" s="25">
        <v>2300</v>
      </c>
      <c r="D14" s="25">
        <v>2523</v>
      </c>
      <c r="E14" s="25">
        <v>672</v>
      </c>
      <c r="F14" s="35">
        <f t="shared" si="0"/>
        <v>26.634958382877528</v>
      </c>
      <c r="G14" s="13"/>
      <c r="I14" s="28" t="s">
        <v>38</v>
      </c>
    </row>
    <row r="15" spans="1:7" s="28" customFormat="1" ht="12.75">
      <c r="A15" s="22">
        <v>5139</v>
      </c>
      <c r="B15" s="22" t="s">
        <v>254</v>
      </c>
      <c r="C15" s="25">
        <v>3500</v>
      </c>
      <c r="D15" s="25">
        <v>3513</v>
      </c>
      <c r="E15" s="25">
        <v>1654</v>
      </c>
      <c r="F15" s="35">
        <f t="shared" si="0"/>
        <v>47.0822658696271</v>
      </c>
      <c r="G15" s="13"/>
    </row>
    <row r="16" spans="1:7" s="28" customFormat="1" ht="12.75">
      <c r="A16" s="22">
        <v>5142</v>
      </c>
      <c r="B16" s="22" t="s">
        <v>58</v>
      </c>
      <c r="C16" s="25">
        <v>250</v>
      </c>
      <c r="D16" s="25">
        <v>250</v>
      </c>
      <c r="E16" s="25">
        <v>6</v>
      </c>
      <c r="F16" s="35">
        <f t="shared" si="0"/>
        <v>2.4</v>
      </c>
      <c r="G16" s="13"/>
    </row>
    <row r="17" spans="1:7" s="28" customFormat="1" ht="12.75">
      <c r="A17" s="33">
        <v>5151</v>
      </c>
      <c r="B17" s="33" t="s">
        <v>255</v>
      </c>
      <c r="C17" s="25">
        <v>600</v>
      </c>
      <c r="D17" s="25">
        <v>600</v>
      </c>
      <c r="E17" s="25">
        <v>404</v>
      </c>
      <c r="F17" s="35">
        <f t="shared" si="0"/>
        <v>67.33333333333333</v>
      </c>
      <c r="G17" s="13"/>
    </row>
    <row r="18" spans="1:7" s="28" customFormat="1" ht="12.75">
      <c r="A18" s="33">
        <v>5152</v>
      </c>
      <c r="B18" s="33" t="s">
        <v>256</v>
      </c>
      <c r="C18" s="25">
        <v>160</v>
      </c>
      <c r="D18" s="25">
        <v>160</v>
      </c>
      <c r="E18" s="25">
        <v>49</v>
      </c>
      <c r="F18" s="35">
        <f t="shared" si="0"/>
        <v>30.625000000000004</v>
      </c>
      <c r="G18" s="13"/>
    </row>
    <row r="19" spans="1:7" s="28" customFormat="1" ht="12.75">
      <c r="A19" s="33">
        <v>5153</v>
      </c>
      <c r="B19" s="33" t="s">
        <v>59</v>
      </c>
      <c r="C19" s="25">
        <v>2100</v>
      </c>
      <c r="D19" s="25">
        <v>2100</v>
      </c>
      <c r="E19" s="25">
        <v>973</v>
      </c>
      <c r="F19" s="35">
        <f t="shared" si="0"/>
        <v>46.33333333333333</v>
      </c>
      <c r="G19" s="13"/>
    </row>
    <row r="20" spans="1:7" s="28" customFormat="1" ht="12.75">
      <c r="A20" s="33">
        <v>5154</v>
      </c>
      <c r="B20" s="33" t="s">
        <v>257</v>
      </c>
      <c r="C20" s="25">
        <v>4200</v>
      </c>
      <c r="D20" s="25">
        <v>4200</v>
      </c>
      <c r="E20" s="25">
        <v>1981</v>
      </c>
      <c r="F20" s="35">
        <f t="shared" si="0"/>
        <v>47.16666666666667</v>
      </c>
      <c r="G20" s="13"/>
    </row>
    <row r="21" spans="1:7" s="28" customFormat="1" ht="12.75">
      <c r="A21" s="33">
        <v>5156</v>
      </c>
      <c r="B21" s="33" t="s">
        <v>60</v>
      </c>
      <c r="C21" s="25">
        <v>1900</v>
      </c>
      <c r="D21" s="25">
        <v>1900</v>
      </c>
      <c r="E21" s="25">
        <v>833</v>
      </c>
      <c r="F21" s="35">
        <f t="shared" si="0"/>
        <v>43.84210526315789</v>
      </c>
      <c r="G21" s="13"/>
    </row>
    <row r="22" spans="1:7" s="28" customFormat="1" ht="12.75">
      <c r="A22" s="33">
        <v>5161</v>
      </c>
      <c r="B22" s="33" t="s">
        <v>61</v>
      </c>
      <c r="C22" s="25">
        <v>2600</v>
      </c>
      <c r="D22" s="25">
        <v>2600</v>
      </c>
      <c r="E22" s="25">
        <v>1476</v>
      </c>
      <c r="F22" s="35">
        <f t="shared" si="0"/>
        <v>56.769230769230774</v>
      </c>
      <c r="G22" s="13"/>
    </row>
    <row r="23" spans="1:7" s="28" customFormat="1" ht="12.75">
      <c r="A23" s="33">
        <v>5162</v>
      </c>
      <c r="B23" s="33" t="s">
        <v>62</v>
      </c>
      <c r="C23" s="25">
        <v>3500</v>
      </c>
      <c r="D23" s="25">
        <v>7300</v>
      </c>
      <c r="E23" s="25">
        <v>1513</v>
      </c>
      <c r="F23" s="35">
        <f t="shared" si="0"/>
        <v>20.726027397260275</v>
      </c>
      <c r="G23" s="13"/>
    </row>
    <row r="24" spans="1:7" s="28" customFormat="1" ht="12.75">
      <c r="A24" s="22">
        <v>5163</v>
      </c>
      <c r="B24" s="22" t="s">
        <v>63</v>
      </c>
      <c r="C24" s="25">
        <v>1878</v>
      </c>
      <c r="D24" s="25">
        <v>1878</v>
      </c>
      <c r="E24" s="25">
        <v>979</v>
      </c>
      <c r="F24" s="35">
        <f t="shared" si="0"/>
        <v>52.12992545260916</v>
      </c>
      <c r="G24" s="13"/>
    </row>
    <row r="25" spans="1:8" s="28" customFormat="1" ht="12.75">
      <c r="A25" s="22">
        <v>5164</v>
      </c>
      <c r="B25" s="22" t="s">
        <v>64</v>
      </c>
      <c r="C25" s="25">
        <v>1300</v>
      </c>
      <c r="D25" s="25">
        <v>1300</v>
      </c>
      <c r="E25" s="25">
        <v>212</v>
      </c>
      <c r="F25" s="35">
        <f t="shared" si="0"/>
        <v>16.307692307692307</v>
      </c>
      <c r="G25" s="13"/>
      <c r="H25" s="194"/>
    </row>
    <row r="26" spans="1:7" s="28" customFormat="1" ht="12.75">
      <c r="A26" s="22">
        <v>5166</v>
      </c>
      <c r="B26" s="22" t="s">
        <v>65</v>
      </c>
      <c r="C26" s="25">
        <v>400</v>
      </c>
      <c r="D26" s="25">
        <v>400</v>
      </c>
      <c r="E26" s="25">
        <v>217</v>
      </c>
      <c r="F26" s="35">
        <f t="shared" si="0"/>
        <v>54.25</v>
      </c>
      <c r="G26" s="13"/>
    </row>
    <row r="27" spans="1:7" s="28" customFormat="1" ht="12.75">
      <c r="A27" s="22">
        <v>5167</v>
      </c>
      <c r="B27" s="22" t="s">
        <v>66</v>
      </c>
      <c r="C27" s="25">
        <v>4400</v>
      </c>
      <c r="D27" s="25">
        <v>4457</v>
      </c>
      <c r="E27" s="25">
        <v>1726</v>
      </c>
      <c r="F27" s="35">
        <f t="shared" si="0"/>
        <v>38.72560017949293</v>
      </c>
      <c r="G27" s="13"/>
    </row>
    <row r="28" spans="1:7" s="28" customFormat="1" ht="12.75">
      <c r="A28" s="33">
        <v>5169</v>
      </c>
      <c r="B28" s="33" t="s">
        <v>67</v>
      </c>
      <c r="C28" s="25">
        <v>10080</v>
      </c>
      <c r="D28" s="25">
        <v>10083</v>
      </c>
      <c r="E28" s="25">
        <v>4650</v>
      </c>
      <c r="F28" s="35">
        <f t="shared" si="0"/>
        <v>46.11722701576912</v>
      </c>
      <c r="G28" s="13"/>
    </row>
    <row r="29" spans="1:7" s="28" customFormat="1" ht="12.75">
      <c r="A29" s="33">
        <v>5171</v>
      </c>
      <c r="B29" s="33" t="s">
        <v>68</v>
      </c>
      <c r="C29" s="25">
        <v>1000</v>
      </c>
      <c r="D29" s="25">
        <v>1000</v>
      </c>
      <c r="E29" s="25">
        <v>507</v>
      </c>
      <c r="F29" s="35">
        <f t="shared" si="0"/>
        <v>50.7</v>
      </c>
      <c r="G29" s="13"/>
    </row>
    <row r="30" spans="1:7" s="28" customFormat="1" ht="12.75">
      <c r="A30" s="22">
        <v>5173</v>
      </c>
      <c r="B30" s="22" t="s">
        <v>366</v>
      </c>
      <c r="C30" s="25">
        <v>5500</v>
      </c>
      <c r="D30" s="25">
        <v>5500</v>
      </c>
      <c r="E30" s="25">
        <v>2606</v>
      </c>
      <c r="F30" s="35">
        <f t="shared" si="0"/>
        <v>47.38181818181818</v>
      </c>
      <c r="G30" s="13"/>
    </row>
    <row r="31" spans="1:7" s="28" customFormat="1" ht="12.75">
      <c r="A31" s="22">
        <v>5175</v>
      </c>
      <c r="B31" s="22" t="s">
        <v>70</v>
      </c>
      <c r="C31" s="25">
        <v>550</v>
      </c>
      <c r="D31" s="25">
        <v>560</v>
      </c>
      <c r="E31" s="25">
        <v>232</v>
      </c>
      <c r="F31" s="35">
        <f t="shared" si="0"/>
        <v>41.42857142857143</v>
      </c>
      <c r="G31" s="13"/>
    </row>
    <row r="32" spans="1:7" s="28" customFormat="1" ht="12.75">
      <c r="A32" s="22">
        <v>5176</v>
      </c>
      <c r="B32" s="22" t="s">
        <v>71</v>
      </c>
      <c r="C32" s="25">
        <v>200</v>
      </c>
      <c r="D32" s="25">
        <v>200</v>
      </c>
      <c r="E32" s="25">
        <v>86</v>
      </c>
      <c r="F32" s="35">
        <f t="shared" si="0"/>
        <v>43</v>
      </c>
      <c r="G32" s="13"/>
    </row>
    <row r="33" spans="1:10" s="28" customFormat="1" ht="12.75">
      <c r="A33" s="22">
        <v>5179</v>
      </c>
      <c r="B33" s="22" t="s">
        <v>73</v>
      </c>
      <c r="C33" s="25">
        <v>3500</v>
      </c>
      <c r="D33" s="25">
        <v>3500</v>
      </c>
      <c r="E33" s="25">
        <v>1570</v>
      </c>
      <c r="F33" s="35">
        <f t="shared" si="0"/>
        <v>44.857142857142854</v>
      </c>
      <c r="G33" s="13"/>
      <c r="H33" s="71"/>
      <c r="J33" s="186"/>
    </row>
    <row r="34" spans="1:10" s="28" customFormat="1" ht="12.75">
      <c r="A34" s="22">
        <v>5182</v>
      </c>
      <c r="B34" s="22" t="s">
        <v>833</v>
      </c>
      <c r="C34" s="25">
        <v>0</v>
      </c>
      <c r="D34" s="25">
        <v>0</v>
      </c>
      <c r="E34" s="25">
        <v>257</v>
      </c>
      <c r="F34" s="35" t="s">
        <v>370</v>
      </c>
      <c r="G34" s="13"/>
      <c r="H34" s="71"/>
      <c r="J34" s="186"/>
    </row>
    <row r="35" spans="1:10" s="28" customFormat="1" ht="12.75">
      <c r="A35" s="22">
        <v>5192</v>
      </c>
      <c r="B35" s="22" t="s">
        <v>402</v>
      </c>
      <c r="C35" s="25">
        <v>250</v>
      </c>
      <c r="D35" s="25">
        <v>250</v>
      </c>
      <c r="E35" s="25">
        <v>56</v>
      </c>
      <c r="F35" s="35">
        <f t="shared" si="0"/>
        <v>22.400000000000002</v>
      </c>
      <c r="G35" s="13"/>
      <c r="H35" s="71"/>
      <c r="J35" s="186"/>
    </row>
    <row r="36" spans="1:7" s="28" customFormat="1" ht="12.75">
      <c r="A36" s="22">
        <v>5194</v>
      </c>
      <c r="B36" s="22" t="s">
        <v>74</v>
      </c>
      <c r="C36" s="25">
        <v>50</v>
      </c>
      <c r="D36" s="25">
        <v>50</v>
      </c>
      <c r="E36" s="25">
        <v>0</v>
      </c>
      <c r="F36" s="35">
        <f t="shared" si="0"/>
        <v>0</v>
      </c>
      <c r="G36" s="13"/>
    </row>
    <row r="37" spans="1:7" ht="12.75">
      <c r="A37" s="108" t="s">
        <v>75</v>
      </c>
      <c r="B37" s="112" t="s">
        <v>76</v>
      </c>
      <c r="C37" s="109">
        <f>SUM(C11:C36)</f>
        <v>50888</v>
      </c>
      <c r="D37" s="109">
        <f>SUM(D11:D36)</f>
        <v>55066</v>
      </c>
      <c r="E37" s="109">
        <f>SUM(E11:E36)</f>
        <v>22830</v>
      </c>
      <c r="F37" s="110">
        <f t="shared" si="0"/>
        <v>41.459339701449174</v>
      </c>
      <c r="G37" s="13"/>
    </row>
    <row r="38" spans="1:7" s="28" customFormat="1" ht="12.75">
      <c r="A38" s="22">
        <v>5361</v>
      </c>
      <c r="B38" s="22" t="s">
        <v>79</v>
      </c>
      <c r="C38" s="25">
        <v>50</v>
      </c>
      <c r="D38" s="25">
        <v>50</v>
      </c>
      <c r="E38" s="27">
        <v>7</v>
      </c>
      <c r="F38" s="35">
        <f t="shared" si="0"/>
        <v>14.000000000000002</v>
      </c>
      <c r="G38" s="13"/>
    </row>
    <row r="39" spans="1:7" s="28" customFormat="1" ht="12.75">
      <c r="A39" s="22">
        <v>5362</v>
      </c>
      <c r="B39" s="22" t="s">
        <v>80</v>
      </c>
      <c r="C39" s="25">
        <v>80</v>
      </c>
      <c r="D39" s="25">
        <v>80</v>
      </c>
      <c r="E39" s="25">
        <v>1</v>
      </c>
      <c r="F39" s="35">
        <f>E39/D39*100</f>
        <v>1.25</v>
      </c>
      <c r="G39" s="13"/>
    </row>
    <row r="40" spans="1:7" s="28" customFormat="1" ht="12.75">
      <c r="A40" s="22">
        <v>5363</v>
      </c>
      <c r="B40" s="22" t="s">
        <v>711</v>
      </c>
      <c r="C40" s="25">
        <v>0</v>
      </c>
      <c r="D40" s="25">
        <v>0.3</v>
      </c>
      <c r="E40" s="25">
        <v>0.3</v>
      </c>
      <c r="F40" s="35">
        <v>0</v>
      </c>
      <c r="G40" s="13"/>
    </row>
    <row r="41" spans="1:7" s="28" customFormat="1" ht="12.75">
      <c r="A41" s="108" t="s">
        <v>81</v>
      </c>
      <c r="B41" s="108" t="s">
        <v>258</v>
      </c>
      <c r="C41" s="109">
        <f>SUM(C38:C40)</f>
        <v>130</v>
      </c>
      <c r="D41" s="109">
        <f>SUM(D38:D40)</f>
        <v>130.3</v>
      </c>
      <c r="E41" s="109">
        <f>SUM(E38:E40)</f>
        <v>8.3</v>
      </c>
      <c r="F41" s="110">
        <f t="shared" si="0"/>
        <v>6.36991557943208</v>
      </c>
      <c r="G41" s="13"/>
    </row>
    <row r="42" spans="1:7" s="28" customFormat="1" ht="12.75">
      <c r="A42" s="33">
        <v>5901</v>
      </c>
      <c r="B42" s="33" t="s">
        <v>83</v>
      </c>
      <c r="C42" s="286">
        <v>2575</v>
      </c>
      <c r="D42" s="286">
        <v>2456</v>
      </c>
      <c r="E42" s="60">
        <v>0</v>
      </c>
      <c r="F42" s="35" t="s">
        <v>370</v>
      </c>
      <c r="G42" s="13"/>
    </row>
    <row r="43" spans="1:7" s="28" customFormat="1" ht="12.75">
      <c r="A43" s="33">
        <v>5909</v>
      </c>
      <c r="B43" s="33" t="s">
        <v>505</v>
      </c>
      <c r="C43" s="286">
        <v>0</v>
      </c>
      <c r="D43" s="286">
        <v>0</v>
      </c>
      <c r="E43" s="60">
        <v>0</v>
      </c>
      <c r="F43" s="35" t="s">
        <v>370</v>
      </c>
      <c r="G43" s="13"/>
    </row>
    <row r="44" spans="1:12" s="28" customFormat="1" ht="12.75">
      <c r="A44" s="108" t="s">
        <v>84</v>
      </c>
      <c r="B44" s="108" t="s">
        <v>232</v>
      </c>
      <c r="C44" s="62">
        <f>C42+C43</f>
        <v>2575</v>
      </c>
      <c r="D44" s="62">
        <f>D42+D43</f>
        <v>2456</v>
      </c>
      <c r="E44" s="62">
        <f>E42+E43</f>
        <v>0</v>
      </c>
      <c r="F44" s="110">
        <v>0</v>
      </c>
      <c r="G44" s="13"/>
      <c r="L44" s="185"/>
    </row>
    <row r="45" spans="1:12" s="28" customFormat="1" ht="12.75">
      <c r="A45" s="270"/>
      <c r="B45" s="271"/>
      <c r="C45" s="62"/>
      <c r="D45" s="62"/>
      <c r="E45" s="62"/>
      <c r="F45" s="110"/>
      <c r="G45" s="13"/>
      <c r="L45" s="185"/>
    </row>
    <row r="46" spans="1:7" s="28" customFormat="1" ht="12.75">
      <c r="A46" s="781" t="s">
        <v>233</v>
      </c>
      <c r="B46" s="783"/>
      <c r="C46" s="109">
        <f>C10+C37+C41+C44</f>
        <v>254255</v>
      </c>
      <c r="D46" s="109">
        <f>D10+D37+D41+D44</f>
        <v>258401.3</v>
      </c>
      <c r="E46" s="109">
        <f>E10+E37+E41+E44</f>
        <v>131710.3</v>
      </c>
      <c r="F46" s="110">
        <f>E46/D46*100</f>
        <v>50.9712218940075</v>
      </c>
      <c r="G46" s="13"/>
    </row>
    <row r="47" spans="1:7" s="28" customFormat="1" ht="12.75">
      <c r="A47" s="268"/>
      <c r="B47" s="269"/>
      <c r="C47" s="109"/>
      <c r="D47" s="109"/>
      <c r="E47" s="109"/>
      <c r="F47" s="110"/>
      <c r="G47" s="13"/>
    </row>
    <row r="48" spans="1:7" s="28" customFormat="1" ht="12.75">
      <c r="A48" s="22">
        <v>6111</v>
      </c>
      <c r="B48" s="22" t="s">
        <v>69</v>
      </c>
      <c r="C48" s="25">
        <v>0</v>
      </c>
      <c r="D48" s="25">
        <v>127</v>
      </c>
      <c r="E48" s="25">
        <v>127</v>
      </c>
      <c r="F48" s="35">
        <f>E48/D48*100</f>
        <v>100</v>
      </c>
      <c r="G48" s="13"/>
    </row>
    <row r="49" spans="1:7" s="28" customFormat="1" ht="12" customHeight="1">
      <c r="A49" s="22">
        <v>6121</v>
      </c>
      <c r="B49" s="22" t="s">
        <v>259</v>
      </c>
      <c r="C49" s="25">
        <v>500</v>
      </c>
      <c r="D49" s="25">
        <v>500</v>
      </c>
      <c r="E49" s="25">
        <v>170</v>
      </c>
      <c r="F49" s="35">
        <f>E49/D49*100</f>
        <v>34</v>
      </c>
      <c r="G49" s="13"/>
    </row>
    <row r="50" spans="1:7" s="28" customFormat="1" ht="12" customHeight="1">
      <c r="A50" s="22">
        <v>6122</v>
      </c>
      <c r="B50" s="22" t="s">
        <v>512</v>
      </c>
      <c r="C50" s="25">
        <v>500</v>
      </c>
      <c r="D50" s="25">
        <v>373</v>
      </c>
      <c r="E50" s="25">
        <v>266</v>
      </c>
      <c r="F50" s="35">
        <f>E50/D50*100</f>
        <v>71.31367292225201</v>
      </c>
      <c r="G50" s="13"/>
    </row>
    <row r="51" spans="1:7" s="28" customFormat="1" ht="12.75">
      <c r="A51" s="22">
        <v>6123</v>
      </c>
      <c r="B51" s="22" t="s">
        <v>234</v>
      </c>
      <c r="C51" s="25">
        <v>2000</v>
      </c>
      <c r="D51" s="25">
        <v>2000</v>
      </c>
      <c r="E51" s="25">
        <v>0</v>
      </c>
      <c r="F51" s="35">
        <f>E51/D51*100</f>
        <v>0</v>
      </c>
      <c r="G51" s="13"/>
    </row>
    <row r="52" spans="1:7" s="28" customFormat="1" ht="12.75">
      <c r="A52" s="108" t="s">
        <v>236</v>
      </c>
      <c r="B52" s="108" t="s">
        <v>237</v>
      </c>
      <c r="C52" s="109">
        <f>SUM(C49:C51)</f>
        <v>3000</v>
      </c>
      <c r="D52" s="109">
        <f>SUM(D48:D51)</f>
        <v>3000</v>
      </c>
      <c r="E52" s="109">
        <f>SUM(E48:E51)</f>
        <v>563</v>
      </c>
      <c r="F52" s="110">
        <f t="shared" si="0"/>
        <v>18.76666666666667</v>
      </c>
      <c r="G52" s="13"/>
    </row>
    <row r="53" spans="1:7" s="28" customFormat="1" ht="12.75">
      <c r="A53" s="270"/>
      <c r="B53" s="271"/>
      <c r="C53" s="109"/>
      <c r="D53" s="109"/>
      <c r="E53" s="109"/>
      <c r="F53" s="110"/>
      <c r="G53" s="13"/>
    </row>
    <row r="54" spans="1:7" ht="12.75">
      <c r="A54" s="828" t="s">
        <v>238</v>
      </c>
      <c r="B54" s="829"/>
      <c r="C54" s="9">
        <f>C46+C52</f>
        <v>257255</v>
      </c>
      <c r="D54" s="9">
        <f>D46+D52</f>
        <v>261401.3</v>
      </c>
      <c r="E54" s="9">
        <f>E46+E52</f>
        <v>132273.3</v>
      </c>
      <c r="F54" s="26">
        <f t="shared" si="0"/>
        <v>50.601622868746254</v>
      </c>
      <c r="G54" s="13"/>
    </row>
    <row r="55" spans="1:8" ht="12.75">
      <c r="A55" s="116"/>
      <c r="B55" s="13"/>
      <c r="C55" s="24"/>
      <c r="D55" s="24"/>
      <c r="E55" s="24"/>
      <c r="F55" s="71"/>
      <c r="G55" s="13"/>
      <c r="H55" s="28"/>
    </row>
    <row r="56" spans="1:6" ht="30" customHeight="1">
      <c r="A56" s="784" t="s">
        <v>239</v>
      </c>
      <c r="B56" s="786"/>
      <c r="C56" s="6" t="s">
        <v>16</v>
      </c>
      <c r="D56" s="6" t="s">
        <v>18</v>
      </c>
      <c r="E56" s="5" t="s">
        <v>927</v>
      </c>
      <c r="F56" s="50" t="s">
        <v>407</v>
      </c>
    </row>
    <row r="57" spans="1:6" ht="12.75">
      <c r="A57" s="830" t="s">
        <v>240</v>
      </c>
      <c r="B57" s="830"/>
      <c r="C57" s="25">
        <f>SUM(C4:C9)</f>
        <v>200662</v>
      </c>
      <c r="D57" s="25">
        <f>SUM(D4:D9)</f>
        <v>200749</v>
      </c>
      <c r="E57" s="25">
        <f>SUM(E4:E9)</f>
        <v>108872</v>
      </c>
      <c r="F57" s="35">
        <f>E57/D57*100</f>
        <v>54.232897797747434</v>
      </c>
    </row>
    <row r="58" spans="1:6" ht="12.75">
      <c r="A58" s="791" t="s">
        <v>241</v>
      </c>
      <c r="B58" s="790"/>
      <c r="C58" s="25">
        <f>C37+C41+C44-C59</f>
        <v>30735</v>
      </c>
      <c r="D58" s="25">
        <f>D37+D41+D44-D59</f>
        <v>30934.300000000003</v>
      </c>
      <c r="E58" s="25">
        <f>E37+E41+E44-E59</f>
        <v>12277.3</v>
      </c>
      <c r="F58" s="35">
        <f>E58/D58*100</f>
        <v>39.68830715419453</v>
      </c>
    </row>
    <row r="59" spans="1:6" ht="12.75">
      <c r="A59" s="791" t="s">
        <v>242</v>
      </c>
      <c r="B59" s="790"/>
      <c r="C59" s="25">
        <f>C22+C23+C24+C26+C27+C28</f>
        <v>22858</v>
      </c>
      <c r="D59" s="25">
        <f>D22+D23+D24+D26+D27+D28</f>
        <v>26718</v>
      </c>
      <c r="E59" s="25">
        <f>E22+E23+E24+E26+E27+E28</f>
        <v>10561</v>
      </c>
      <c r="F59" s="35">
        <f>E59/D59*100</f>
        <v>39.52765925593233</v>
      </c>
    </row>
    <row r="60" spans="1:6" ht="12.75">
      <c r="A60" s="791" t="s">
        <v>243</v>
      </c>
      <c r="B60" s="790"/>
      <c r="C60" s="25">
        <f>C52</f>
        <v>3000</v>
      </c>
      <c r="D60" s="25">
        <f>D52</f>
        <v>3000</v>
      </c>
      <c r="E60" s="25">
        <f>E52</f>
        <v>563</v>
      </c>
      <c r="F60" s="35">
        <f>E60/D60*100</f>
        <v>18.76666666666667</v>
      </c>
    </row>
    <row r="61" spans="1:7" ht="12.75">
      <c r="A61" s="781" t="s">
        <v>244</v>
      </c>
      <c r="B61" s="783"/>
      <c r="C61" s="109">
        <f>SUM(C57:C60)</f>
        <v>257255</v>
      </c>
      <c r="D61" s="299">
        <f>SUM(D57:D60)</f>
        <v>261401.3</v>
      </c>
      <c r="E61" s="109">
        <f>SUM(E57:E60)</f>
        <v>132273.3</v>
      </c>
      <c r="F61" s="110">
        <f>E61/D61*100</f>
        <v>50.601622868746254</v>
      </c>
      <c r="G61" s="28"/>
    </row>
    <row r="62" spans="1:7" ht="12.75">
      <c r="A62" s="20"/>
      <c r="B62" s="20"/>
      <c r="C62" s="18"/>
      <c r="D62" s="18"/>
      <c r="E62" s="18"/>
      <c r="F62" s="113"/>
      <c r="G62" s="28"/>
    </row>
    <row r="63" spans="1:7" ht="12.75">
      <c r="A63" s="20"/>
      <c r="B63" s="20"/>
      <c r="C63" s="18"/>
      <c r="D63" s="18"/>
      <c r="E63" s="18"/>
      <c r="F63" s="113"/>
      <c r="G63" s="28"/>
    </row>
    <row r="64" spans="1:7" ht="12.75">
      <c r="A64" s="20"/>
      <c r="B64" s="20"/>
      <c r="C64" s="18"/>
      <c r="D64" s="18"/>
      <c r="E64" s="18"/>
      <c r="F64" s="113"/>
      <c r="G64" s="28"/>
    </row>
    <row r="65" spans="1:7" ht="12.75">
      <c r="A65" s="20"/>
      <c r="B65" s="20"/>
      <c r="C65" s="18"/>
      <c r="D65" s="18"/>
      <c r="E65" s="18"/>
      <c r="F65" s="113"/>
      <c r="G65" s="28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6:B46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57" sqref="H57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6" hidden="1" customWidth="1"/>
    <col min="8" max="8" width="15.375" style="97" customWidth="1"/>
    <col min="9" max="9" width="9.125" style="98" customWidth="1"/>
  </cols>
  <sheetData>
    <row r="1" spans="1:6" ht="18">
      <c r="A1" s="798" t="s">
        <v>1035</v>
      </c>
      <c r="B1" s="798"/>
      <c r="C1" s="798"/>
      <c r="D1" s="798"/>
      <c r="E1" s="798"/>
      <c r="F1" s="798"/>
    </row>
    <row r="2" spans="1:6" ht="16.5">
      <c r="A2" s="99"/>
      <c r="F2" s="100" t="s">
        <v>1118</v>
      </c>
    </row>
    <row r="3" spans="1:9" ht="26.25" customHeight="1">
      <c r="A3" s="101" t="s">
        <v>41</v>
      </c>
      <c r="B3" s="101" t="s">
        <v>42</v>
      </c>
      <c r="C3" s="102" t="s">
        <v>16</v>
      </c>
      <c r="D3" s="103" t="s">
        <v>18</v>
      </c>
      <c r="E3" s="77" t="s">
        <v>927</v>
      </c>
      <c r="F3" s="104" t="s">
        <v>19</v>
      </c>
      <c r="G3" s="105" t="s">
        <v>284</v>
      </c>
      <c r="H3" s="106"/>
      <c r="I3" s="97"/>
    </row>
    <row r="4" spans="1:11" s="28" customFormat="1" ht="12.75">
      <c r="A4" s="587">
        <v>5021</v>
      </c>
      <c r="B4" s="22" t="s">
        <v>43</v>
      </c>
      <c r="C4" s="27">
        <v>2170</v>
      </c>
      <c r="D4" s="27">
        <v>2170</v>
      </c>
      <c r="E4" s="240">
        <v>229</v>
      </c>
      <c r="F4" s="61">
        <f aca="true" t="shared" si="0" ref="F4:F50">E4/D4*100</f>
        <v>10.55299539170507</v>
      </c>
      <c r="G4" s="126"/>
      <c r="H4" s="126"/>
      <c r="I4" s="127"/>
      <c r="K4" s="128"/>
    </row>
    <row r="5" spans="1:11" s="28" customFormat="1" ht="12.75">
      <c r="A5" s="587">
        <v>5023</v>
      </c>
      <c r="B5" s="22" t="s">
        <v>44</v>
      </c>
      <c r="C5" s="27">
        <v>9500</v>
      </c>
      <c r="D5" s="27">
        <v>9500</v>
      </c>
      <c r="E5" s="240">
        <v>5326</v>
      </c>
      <c r="F5" s="61">
        <f t="shared" si="0"/>
        <v>56.06315789473684</v>
      </c>
      <c r="G5" s="126"/>
      <c r="H5" s="126"/>
      <c r="I5" s="127"/>
      <c r="K5" s="128"/>
    </row>
    <row r="6" spans="1:11" s="28" customFormat="1" ht="12.75">
      <c r="A6" s="587">
        <v>5029</v>
      </c>
      <c r="B6" s="22" t="s">
        <v>49</v>
      </c>
      <c r="C6" s="27">
        <v>500</v>
      </c>
      <c r="D6" s="27">
        <v>500</v>
      </c>
      <c r="E6" s="25">
        <v>155</v>
      </c>
      <c r="F6" s="61">
        <f t="shared" si="0"/>
        <v>31</v>
      </c>
      <c r="G6" s="126"/>
      <c r="H6" s="126"/>
      <c r="I6" s="127"/>
      <c r="K6" s="128"/>
    </row>
    <row r="7" spans="1:11" s="28" customFormat="1" ht="12.75">
      <c r="A7" s="587">
        <v>5031</v>
      </c>
      <c r="B7" s="22" t="s">
        <v>50</v>
      </c>
      <c r="C7" s="27">
        <v>1794</v>
      </c>
      <c r="D7" s="27">
        <v>1794</v>
      </c>
      <c r="E7" s="25">
        <v>1074</v>
      </c>
      <c r="F7" s="61">
        <f t="shared" si="0"/>
        <v>59.86622073578596</v>
      </c>
      <c r="G7" s="126"/>
      <c r="H7" s="126"/>
      <c r="I7" s="127"/>
      <c r="K7" s="128"/>
    </row>
    <row r="8" spans="1:11" s="28" customFormat="1" ht="12.75">
      <c r="A8" s="587">
        <v>5032</v>
      </c>
      <c r="B8" s="22" t="s">
        <v>51</v>
      </c>
      <c r="C8" s="27">
        <v>621</v>
      </c>
      <c r="D8" s="27">
        <v>621</v>
      </c>
      <c r="E8" s="25">
        <v>525</v>
      </c>
      <c r="F8" s="61">
        <f t="shared" si="0"/>
        <v>84.54106280193237</v>
      </c>
      <c r="G8" s="126"/>
      <c r="H8" s="126"/>
      <c r="I8" s="127"/>
      <c r="K8" s="128"/>
    </row>
    <row r="9" spans="1:11" s="28" customFormat="1" ht="12.75">
      <c r="A9" s="587">
        <v>5038</v>
      </c>
      <c r="B9" s="22" t="s">
        <v>367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6"/>
      <c r="H9" s="126"/>
      <c r="I9" s="127"/>
      <c r="K9" s="128"/>
    </row>
    <row r="10" spans="1:11" s="28" customFormat="1" ht="12.75">
      <c r="A10" s="587">
        <v>5039</v>
      </c>
      <c r="B10" s="22" t="s">
        <v>394</v>
      </c>
      <c r="C10" s="27">
        <v>175</v>
      </c>
      <c r="D10" s="27">
        <v>175</v>
      </c>
      <c r="E10" s="25">
        <v>27</v>
      </c>
      <c r="F10" s="61">
        <f t="shared" si="0"/>
        <v>15.428571428571427</v>
      </c>
      <c r="G10" s="126"/>
      <c r="H10" s="126"/>
      <c r="I10" s="127"/>
      <c r="K10" s="128" t="s">
        <v>38</v>
      </c>
    </row>
    <row r="11" spans="1:11" s="28" customFormat="1" ht="12.75">
      <c r="A11" s="107" t="s">
        <v>876</v>
      </c>
      <c r="B11" s="108" t="s">
        <v>54</v>
      </c>
      <c r="C11" s="109">
        <f>SUM(C4:C10)</f>
        <v>14790</v>
      </c>
      <c r="D11" s="109">
        <f>SUM(D4:D10)</f>
        <v>14790</v>
      </c>
      <c r="E11" s="109">
        <f>SUM(E4:E10)</f>
        <v>7344</v>
      </c>
      <c r="F11" s="110">
        <f t="shared" si="0"/>
        <v>49.6551724137931</v>
      </c>
      <c r="G11" s="126"/>
      <c r="H11" s="126"/>
      <c r="I11" s="127"/>
      <c r="K11" s="128"/>
    </row>
    <row r="12" spans="1:11" s="28" customFormat="1" ht="12.75">
      <c r="A12" s="587">
        <v>5136</v>
      </c>
      <c r="B12" s="22" t="s">
        <v>55</v>
      </c>
      <c r="C12" s="27">
        <v>50</v>
      </c>
      <c r="D12" s="27">
        <v>50</v>
      </c>
      <c r="E12" s="25">
        <v>10</v>
      </c>
      <c r="F12" s="61">
        <f t="shared" si="0"/>
        <v>20</v>
      </c>
      <c r="G12" s="126"/>
      <c r="H12" s="129"/>
      <c r="I12" s="128"/>
      <c r="K12" s="128"/>
    </row>
    <row r="13" spans="1:11" s="28" customFormat="1" ht="12.75">
      <c r="A13" s="588">
        <v>5137</v>
      </c>
      <c r="B13" s="33" t="s">
        <v>56</v>
      </c>
      <c r="C13" s="27">
        <v>400</v>
      </c>
      <c r="D13" s="27">
        <v>400</v>
      </c>
      <c r="E13" s="27">
        <v>50</v>
      </c>
      <c r="F13" s="61">
        <f t="shared" si="0"/>
        <v>12.5</v>
      </c>
      <c r="G13" s="126"/>
      <c r="H13" s="129"/>
      <c r="I13" s="128"/>
      <c r="K13" s="128"/>
    </row>
    <row r="14" spans="1:11" s="28" customFormat="1" ht="12.75">
      <c r="A14" s="587">
        <v>5139</v>
      </c>
      <c r="B14" s="22" t="s">
        <v>57</v>
      </c>
      <c r="C14" s="27">
        <v>3000</v>
      </c>
      <c r="D14" s="27">
        <v>3000</v>
      </c>
      <c r="E14" s="25">
        <v>912</v>
      </c>
      <c r="F14" s="61">
        <f t="shared" si="0"/>
        <v>30.4</v>
      </c>
      <c r="G14" s="126"/>
      <c r="H14" s="129"/>
      <c r="I14" s="128"/>
      <c r="K14" s="128"/>
    </row>
    <row r="15" spans="1:11" s="28" customFormat="1" ht="12.75">
      <c r="A15" s="587">
        <v>5142</v>
      </c>
      <c r="B15" s="22" t="s">
        <v>58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6"/>
      <c r="H15" s="129"/>
      <c r="I15" s="128"/>
      <c r="K15" s="128"/>
    </row>
    <row r="16" spans="1:11" s="28" customFormat="1" ht="12.75">
      <c r="A16" s="587">
        <v>5153</v>
      </c>
      <c r="B16" s="22" t="s">
        <v>59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6"/>
      <c r="H16" s="129"/>
      <c r="I16" s="128"/>
      <c r="K16" s="128"/>
    </row>
    <row r="17" spans="1:11" s="28" customFormat="1" ht="12.75">
      <c r="A17" s="587">
        <v>5156</v>
      </c>
      <c r="B17" s="22" t="s">
        <v>60</v>
      </c>
      <c r="C17" s="27">
        <v>800</v>
      </c>
      <c r="D17" s="27">
        <v>800</v>
      </c>
      <c r="E17" s="25">
        <v>355</v>
      </c>
      <c r="F17" s="61">
        <f t="shared" si="0"/>
        <v>44.375</v>
      </c>
      <c r="G17" s="126"/>
      <c r="H17" s="129"/>
      <c r="I17" s="128"/>
      <c r="K17" s="128"/>
    </row>
    <row r="18" spans="1:11" s="28" customFormat="1" ht="12.75">
      <c r="A18" s="587">
        <v>5161</v>
      </c>
      <c r="B18" s="22" t="s">
        <v>61</v>
      </c>
      <c r="C18" s="27">
        <v>200</v>
      </c>
      <c r="D18" s="27">
        <v>200</v>
      </c>
      <c r="E18" s="25">
        <v>67</v>
      </c>
      <c r="F18" s="61">
        <f t="shared" si="0"/>
        <v>33.5</v>
      </c>
      <c r="G18" s="126"/>
      <c r="H18" s="126"/>
      <c r="I18" s="128"/>
      <c r="K18" s="128"/>
    </row>
    <row r="19" spans="1:11" s="28" customFormat="1" ht="12.75">
      <c r="A19" s="587">
        <v>5162</v>
      </c>
      <c r="B19" s="22" t="s">
        <v>62</v>
      </c>
      <c r="C19" s="27">
        <v>500</v>
      </c>
      <c r="D19" s="27">
        <v>500</v>
      </c>
      <c r="E19" s="25">
        <v>158</v>
      </c>
      <c r="F19" s="61">
        <f t="shared" si="0"/>
        <v>31.6</v>
      </c>
      <c r="G19" s="126"/>
      <c r="H19" s="129"/>
      <c r="I19" s="128"/>
      <c r="K19" s="128"/>
    </row>
    <row r="20" spans="1:11" s="28" customFormat="1" ht="12.75">
      <c r="A20" s="587">
        <v>5163</v>
      </c>
      <c r="B20" s="22" t="s">
        <v>63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6"/>
      <c r="H20" s="129"/>
      <c r="I20" s="128"/>
      <c r="K20" s="128"/>
    </row>
    <row r="21" spans="1:11" s="28" customFormat="1" ht="12.75">
      <c r="A21" s="587">
        <v>5164</v>
      </c>
      <c r="B21" s="22" t="s">
        <v>64</v>
      </c>
      <c r="C21" s="27">
        <v>100</v>
      </c>
      <c r="D21" s="27">
        <v>100</v>
      </c>
      <c r="E21" s="25">
        <v>16</v>
      </c>
      <c r="F21" s="61">
        <f t="shared" si="0"/>
        <v>16</v>
      </c>
      <c r="G21" s="126"/>
      <c r="H21" s="129"/>
      <c r="I21" s="128"/>
      <c r="K21" s="128"/>
    </row>
    <row r="22" spans="1:11" s="28" customFormat="1" ht="12.75">
      <c r="A22" s="587">
        <v>5166</v>
      </c>
      <c r="B22" s="22" t="s">
        <v>65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6"/>
      <c r="H22" s="129"/>
      <c r="I22" s="128"/>
      <c r="K22" s="128"/>
    </row>
    <row r="23" spans="1:11" s="28" customFormat="1" ht="12.75">
      <c r="A23" s="587">
        <v>5167</v>
      </c>
      <c r="B23" s="22" t="s">
        <v>66</v>
      </c>
      <c r="C23" s="27">
        <v>100</v>
      </c>
      <c r="D23" s="27">
        <v>100</v>
      </c>
      <c r="E23" s="25">
        <v>55</v>
      </c>
      <c r="F23" s="61">
        <f t="shared" si="0"/>
        <v>55.00000000000001</v>
      </c>
      <c r="G23" s="126"/>
      <c r="H23" s="129"/>
      <c r="I23" s="128"/>
      <c r="K23" s="128"/>
    </row>
    <row r="24" spans="1:11" s="28" customFormat="1" ht="12.75">
      <c r="A24" s="587">
        <v>5169</v>
      </c>
      <c r="B24" s="22" t="s">
        <v>67</v>
      </c>
      <c r="C24" s="27">
        <v>8400</v>
      </c>
      <c r="D24" s="27">
        <v>8400</v>
      </c>
      <c r="E24" s="25">
        <v>4045</v>
      </c>
      <c r="F24" s="61">
        <f t="shared" si="0"/>
        <v>48.154761904761905</v>
      </c>
      <c r="G24" s="126"/>
      <c r="H24" s="129"/>
      <c r="I24" s="128"/>
      <c r="K24" s="128"/>
    </row>
    <row r="25" spans="1:11" s="28" customFormat="1" ht="12.75">
      <c r="A25" s="587">
        <v>5171</v>
      </c>
      <c r="B25" s="22" t="s">
        <v>68</v>
      </c>
      <c r="C25" s="27">
        <v>500</v>
      </c>
      <c r="D25" s="27">
        <v>500</v>
      </c>
      <c r="E25" s="25">
        <v>384</v>
      </c>
      <c r="F25" s="61">
        <f t="shared" si="0"/>
        <v>76.8</v>
      </c>
      <c r="G25" s="126"/>
      <c r="H25" s="129"/>
      <c r="I25" s="128"/>
      <c r="K25" s="128"/>
    </row>
    <row r="26" spans="1:11" s="28" customFormat="1" ht="12.75">
      <c r="A26" s="587">
        <v>5172</v>
      </c>
      <c r="B26" s="22" t="s">
        <v>69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6"/>
      <c r="H26" s="129"/>
      <c r="I26" s="128"/>
      <c r="K26" s="128"/>
    </row>
    <row r="27" spans="1:11" s="28" customFormat="1" ht="12.75">
      <c r="A27" s="587">
        <v>5173</v>
      </c>
      <c r="B27" s="22" t="s">
        <v>368</v>
      </c>
      <c r="C27" s="27">
        <v>750</v>
      </c>
      <c r="D27" s="27">
        <v>750</v>
      </c>
      <c r="E27" s="25">
        <v>203</v>
      </c>
      <c r="F27" s="61">
        <f t="shared" si="0"/>
        <v>27.066666666666666</v>
      </c>
      <c r="G27" s="126"/>
      <c r="H27" s="129"/>
      <c r="I27" s="128"/>
      <c r="K27" s="128"/>
    </row>
    <row r="28" spans="1:11" s="28" customFormat="1" ht="13.5" customHeight="1">
      <c r="A28" s="587">
        <v>5175</v>
      </c>
      <c r="B28" s="22" t="s">
        <v>70</v>
      </c>
      <c r="C28" s="27">
        <v>1200</v>
      </c>
      <c r="D28" s="27">
        <v>1200</v>
      </c>
      <c r="E28" s="25">
        <v>1079</v>
      </c>
      <c r="F28" s="61">
        <f t="shared" si="0"/>
        <v>89.91666666666667</v>
      </c>
      <c r="G28" s="126"/>
      <c r="H28" s="129"/>
      <c r="I28" s="128"/>
      <c r="K28" s="128"/>
    </row>
    <row r="29" spans="1:11" s="28" customFormat="1" ht="13.5" customHeight="1">
      <c r="A29" s="587">
        <v>5176</v>
      </c>
      <c r="B29" s="22" t="s">
        <v>71</v>
      </c>
      <c r="C29" s="27">
        <v>30</v>
      </c>
      <c r="D29" s="27">
        <v>30</v>
      </c>
      <c r="E29" s="25">
        <v>5</v>
      </c>
      <c r="F29" s="61">
        <f t="shared" si="0"/>
        <v>16.666666666666664</v>
      </c>
      <c r="G29" s="126"/>
      <c r="H29" s="129"/>
      <c r="I29" s="128"/>
      <c r="K29" s="128"/>
    </row>
    <row r="30" spans="1:11" s="28" customFormat="1" ht="12.75">
      <c r="A30" s="587">
        <v>5178</v>
      </c>
      <c r="B30" s="22" t="s">
        <v>72</v>
      </c>
      <c r="C30" s="27">
        <v>250</v>
      </c>
      <c r="D30" s="27">
        <v>250</v>
      </c>
      <c r="E30" s="25">
        <v>118</v>
      </c>
      <c r="F30" s="61">
        <f t="shared" si="0"/>
        <v>47.199999999999996</v>
      </c>
      <c r="G30" s="126"/>
      <c r="H30" s="129"/>
      <c r="I30" s="128"/>
      <c r="K30" s="128"/>
    </row>
    <row r="31" spans="1:11" s="28" customFormat="1" ht="12.75">
      <c r="A31" s="587">
        <v>5179</v>
      </c>
      <c r="B31" s="22" t="s">
        <v>73</v>
      </c>
      <c r="C31" s="27">
        <v>700</v>
      </c>
      <c r="D31" s="27">
        <v>700</v>
      </c>
      <c r="E31" s="25">
        <v>448</v>
      </c>
      <c r="F31" s="61">
        <f t="shared" si="0"/>
        <v>64</v>
      </c>
      <c r="G31" s="126"/>
      <c r="H31" s="129"/>
      <c r="I31" s="128"/>
      <c r="K31" s="128"/>
    </row>
    <row r="32" spans="1:11" s="28" customFormat="1" ht="12.75">
      <c r="A32" s="587">
        <v>5194</v>
      </c>
      <c r="B32" s="22" t="s">
        <v>74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6"/>
      <c r="H32" s="129"/>
      <c r="I32" s="128"/>
      <c r="K32" s="128"/>
    </row>
    <row r="33" spans="1:11" s="28" customFormat="1" ht="12.75">
      <c r="A33" s="107" t="s">
        <v>75</v>
      </c>
      <c r="B33" s="108" t="s">
        <v>76</v>
      </c>
      <c r="C33" s="109">
        <f>SUM(C12:C32)</f>
        <v>17650</v>
      </c>
      <c r="D33" s="109">
        <f>SUM(D12:D32)</f>
        <v>17261</v>
      </c>
      <c r="E33" s="109">
        <f>SUM(E12:E32)</f>
        <v>7946</v>
      </c>
      <c r="F33" s="110">
        <f t="shared" si="0"/>
        <v>46.03441283819014</v>
      </c>
      <c r="G33" s="126"/>
      <c r="H33" s="129"/>
      <c r="I33" s="128"/>
      <c r="K33" s="128"/>
    </row>
    <row r="34" spans="1:9" s="28" customFormat="1" ht="12.75">
      <c r="A34" s="588">
        <v>5222</v>
      </c>
      <c r="B34" s="22" t="s">
        <v>612</v>
      </c>
      <c r="C34" s="27">
        <v>0</v>
      </c>
      <c r="D34" s="27">
        <v>150</v>
      </c>
      <c r="E34" s="25">
        <v>150</v>
      </c>
      <c r="F34" s="61">
        <f t="shared" si="0"/>
        <v>100</v>
      </c>
      <c r="G34" s="126"/>
      <c r="H34" s="129"/>
      <c r="I34" s="128"/>
    </row>
    <row r="35" spans="1:9" s="28" customFormat="1" ht="12.75">
      <c r="A35" s="587">
        <v>5229</v>
      </c>
      <c r="B35" s="22" t="s">
        <v>613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6"/>
      <c r="H35" s="129"/>
      <c r="I35" s="128"/>
    </row>
    <row r="36" spans="1:9" s="28" customFormat="1" ht="12.75">
      <c r="A36" s="107" t="s">
        <v>78</v>
      </c>
      <c r="B36" s="108" t="s">
        <v>615</v>
      </c>
      <c r="C36" s="200">
        <f>SUM(C34:C35)</f>
        <v>700</v>
      </c>
      <c r="D36" s="200">
        <f>SUM(D34:D35)</f>
        <v>850</v>
      </c>
      <c r="E36" s="200">
        <f>SUM(E34:E35)</f>
        <v>850</v>
      </c>
      <c r="F36" s="431">
        <f>E36/D36*100</f>
        <v>100</v>
      </c>
      <c r="G36" s="126"/>
      <c r="H36" s="129"/>
      <c r="I36" s="128"/>
    </row>
    <row r="37" spans="1:9" s="28" customFormat="1" ht="12.75">
      <c r="A37" s="587">
        <v>5361</v>
      </c>
      <c r="B37" s="22" t="s">
        <v>79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6"/>
      <c r="H37" s="129"/>
      <c r="I37" s="128"/>
    </row>
    <row r="38" spans="1:9" s="28" customFormat="1" ht="12.75">
      <c r="A38" s="587">
        <v>5362</v>
      </c>
      <c r="B38" s="22" t="s">
        <v>80</v>
      </c>
      <c r="C38" s="27">
        <v>20</v>
      </c>
      <c r="D38" s="27">
        <v>20</v>
      </c>
      <c r="E38" s="25">
        <v>0</v>
      </c>
      <c r="F38" s="61">
        <f>E38/D38*100</f>
        <v>0</v>
      </c>
      <c r="G38" s="126"/>
      <c r="H38" s="129"/>
      <c r="I38" s="128"/>
    </row>
    <row r="39" spans="1:9" s="28" customFormat="1" ht="12.75">
      <c r="A39" s="107" t="s">
        <v>81</v>
      </c>
      <c r="B39" s="108" t="s">
        <v>82</v>
      </c>
      <c r="C39" s="109">
        <f>SUM(C37:C38)</f>
        <v>30</v>
      </c>
      <c r="D39" s="109">
        <f>SUM(D37:D38)</f>
        <v>30</v>
      </c>
      <c r="E39" s="109">
        <f>SUM(E37:E38)</f>
        <v>0</v>
      </c>
      <c r="F39" s="431">
        <f>E39/D39*100</f>
        <v>0</v>
      </c>
      <c r="G39" s="126"/>
      <c r="H39" s="129"/>
      <c r="I39" s="128"/>
    </row>
    <row r="40" spans="1:9" s="28" customFormat="1" ht="12.75">
      <c r="A40" s="587">
        <v>5492</v>
      </c>
      <c r="B40" s="22" t="s">
        <v>395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6"/>
      <c r="H40" s="129"/>
      <c r="I40" s="128"/>
    </row>
    <row r="41" spans="1:9" s="28" customFormat="1" ht="12.75">
      <c r="A41" s="108" t="s">
        <v>421</v>
      </c>
      <c r="B41" s="108" t="s">
        <v>422</v>
      </c>
      <c r="C41" s="109">
        <f>SUM(C40:C40)</f>
        <v>20</v>
      </c>
      <c r="D41" s="109">
        <f>SUM(D40:D40)</f>
        <v>20</v>
      </c>
      <c r="E41" s="109">
        <f>SUM(E40:E40)</f>
        <v>10</v>
      </c>
      <c r="F41" s="110">
        <f t="shared" si="0"/>
        <v>50</v>
      </c>
      <c r="G41" s="126"/>
      <c r="H41" s="129"/>
      <c r="I41" s="128"/>
    </row>
    <row r="42" spans="1:9" s="28" customFormat="1" ht="12.75">
      <c r="A42" s="588">
        <v>5901</v>
      </c>
      <c r="B42" s="33" t="s">
        <v>83</v>
      </c>
      <c r="C42" s="286">
        <v>2000</v>
      </c>
      <c r="D42" s="286">
        <v>2000</v>
      </c>
      <c r="E42" s="286">
        <v>0</v>
      </c>
      <c r="F42" s="61">
        <v>0</v>
      </c>
      <c r="G42" s="126"/>
      <c r="H42" s="129"/>
      <c r="I42" s="128"/>
    </row>
    <row r="43" spans="1:9" s="28" customFormat="1" ht="12.75">
      <c r="A43" s="107" t="s">
        <v>84</v>
      </c>
      <c r="B43" s="108" t="s">
        <v>232</v>
      </c>
      <c r="C43" s="62">
        <f>SUM(C42:C42)</f>
        <v>2000</v>
      </c>
      <c r="D43" s="62">
        <f>SUM(D42:D42)</f>
        <v>2000</v>
      </c>
      <c r="E43" s="62">
        <f>SUM(E42)</f>
        <v>0</v>
      </c>
      <c r="F43" s="110">
        <v>0</v>
      </c>
      <c r="G43" s="126"/>
      <c r="H43" s="129"/>
      <c r="I43" s="128"/>
    </row>
    <row r="44" spans="1:9" s="28" customFormat="1" ht="12.75">
      <c r="A44" s="107"/>
      <c r="B44" s="108"/>
      <c r="C44" s="109"/>
      <c r="D44" s="109"/>
      <c r="E44" s="25"/>
      <c r="F44" s="61"/>
      <c r="G44" s="126"/>
      <c r="H44" s="129"/>
      <c r="I44" s="128"/>
    </row>
    <row r="45" spans="1:9" s="28" customFormat="1" ht="12.75">
      <c r="A45" s="781" t="s">
        <v>233</v>
      </c>
      <c r="B45" s="783"/>
      <c r="C45" s="109">
        <f>C33+C39+C41+C43+C11+C36</f>
        <v>35190</v>
      </c>
      <c r="D45" s="109">
        <f>D33+D39+D41+D43+D11+D36</f>
        <v>34951</v>
      </c>
      <c r="E45" s="109">
        <f>E33+E39+E41+E43+E11+E36</f>
        <v>16150</v>
      </c>
      <c r="F45" s="110">
        <f t="shared" si="0"/>
        <v>46.207547709650655</v>
      </c>
      <c r="G45" s="126"/>
      <c r="H45" s="129"/>
      <c r="I45" s="128"/>
    </row>
    <row r="46" spans="1:9" s="28" customFormat="1" ht="12.75">
      <c r="A46" s="43"/>
      <c r="B46" s="22"/>
      <c r="C46" s="27"/>
      <c r="D46" s="22"/>
      <c r="E46" s="25"/>
      <c r="F46" s="61"/>
      <c r="G46" s="126"/>
      <c r="H46" s="129"/>
      <c r="I46" s="128"/>
    </row>
    <row r="47" spans="1:9" s="28" customFormat="1" ht="12.75">
      <c r="A47" s="587">
        <v>6127</v>
      </c>
      <c r="B47" s="22" t="s">
        <v>235</v>
      </c>
      <c r="C47" s="27">
        <v>100</v>
      </c>
      <c r="D47" s="27">
        <v>100</v>
      </c>
      <c r="E47" s="22">
        <v>0</v>
      </c>
      <c r="F47" s="61">
        <v>0</v>
      </c>
      <c r="G47" s="126"/>
      <c r="H47" s="129"/>
      <c r="I47" s="128"/>
    </row>
    <row r="48" spans="1:9" s="28" customFormat="1" ht="12.75">
      <c r="A48" s="107" t="s">
        <v>236</v>
      </c>
      <c r="B48" s="108" t="s">
        <v>237</v>
      </c>
      <c r="C48" s="109">
        <f>SUM(C47:C47)</f>
        <v>100</v>
      </c>
      <c r="D48" s="109">
        <f>SUM(D47:D47)</f>
        <v>100</v>
      </c>
      <c r="E48" s="109">
        <f>SUM(E47)</f>
        <v>0</v>
      </c>
      <c r="F48" s="110">
        <v>0</v>
      </c>
      <c r="G48" s="126"/>
      <c r="H48" s="129"/>
      <c r="I48" s="128"/>
    </row>
    <row r="49" spans="1:9" s="28" customFormat="1" ht="12.75">
      <c r="A49" s="107"/>
      <c r="B49" s="108"/>
      <c r="C49" s="109"/>
      <c r="D49" s="109"/>
      <c r="E49" s="109"/>
      <c r="F49" s="110"/>
      <c r="G49" s="126"/>
      <c r="H49" s="129"/>
      <c r="I49" s="128"/>
    </row>
    <row r="50" spans="1:8" ht="12.75">
      <c r="A50" s="828" t="s">
        <v>238</v>
      </c>
      <c r="B50" s="829"/>
      <c r="C50" s="9">
        <f>C45+C48</f>
        <v>35290</v>
      </c>
      <c r="D50" s="9">
        <f>D45+D48</f>
        <v>35051</v>
      </c>
      <c r="E50" s="9">
        <f>E45+E48</f>
        <v>16150</v>
      </c>
      <c r="F50" s="26">
        <f t="shared" si="0"/>
        <v>46.07571823913726</v>
      </c>
      <c r="G50" s="106"/>
      <c r="H50" s="111"/>
    </row>
    <row r="51" spans="1:8" ht="12.75">
      <c r="A51" s="20"/>
      <c r="B51" s="20"/>
      <c r="C51" s="18"/>
      <c r="D51" s="18"/>
      <c r="E51" s="18"/>
      <c r="F51" s="113"/>
      <c r="G51" s="106"/>
      <c r="H51" s="111"/>
    </row>
    <row r="52" spans="1:8" ht="12.75">
      <c r="A52" s="20"/>
      <c r="B52" s="20"/>
      <c r="C52" s="18"/>
      <c r="D52" s="18"/>
      <c r="E52" s="18"/>
      <c r="F52" s="113"/>
      <c r="G52" s="106"/>
      <c r="H52" s="111"/>
    </row>
    <row r="54" spans="1:6" ht="25.5" customHeight="1">
      <c r="A54" s="784" t="s">
        <v>239</v>
      </c>
      <c r="B54" s="786"/>
      <c r="C54" s="51" t="s">
        <v>16</v>
      </c>
      <c r="D54" s="6" t="s">
        <v>18</v>
      </c>
      <c r="E54" s="5" t="s">
        <v>927</v>
      </c>
      <c r="F54" s="50" t="s">
        <v>19</v>
      </c>
    </row>
    <row r="55" spans="1:6" ht="12.75">
      <c r="A55" s="830" t="s">
        <v>240</v>
      </c>
      <c r="B55" s="830"/>
      <c r="C55" s="25">
        <f>C11</f>
        <v>14790</v>
      </c>
      <c r="D55" s="25">
        <f>D11</f>
        <v>14790</v>
      </c>
      <c r="E55" s="25">
        <f>E11</f>
        <v>7344</v>
      </c>
      <c r="F55" s="35">
        <f>E55/D55*100</f>
        <v>49.6551724137931</v>
      </c>
    </row>
    <row r="56" spans="1:6" ht="12.75">
      <c r="A56" s="791" t="s">
        <v>241</v>
      </c>
      <c r="B56" s="790"/>
      <c r="C56" s="25">
        <f>C33+C36+C41+C43+C39-C57</f>
        <v>11070</v>
      </c>
      <c r="D56" s="25">
        <f>D33+D36+D41+D43+D39-D57</f>
        <v>10831</v>
      </c>
      <c r="E56" s="25">
        <f>E33+E36+E41+E43+E39-E57</f>
        <v>4479</v>
      </c>
      <c r="F56" s="35">
        <f>E56/D56*100</f>
        <v>41.353522297110146</v>
      </c>
    </row>
    <row r="57" spans="1:6" ht="12.75">
      <c r="A57" s="791" t="s">
        <v>242</v>
      </c>
      <c r="B57" s="790"/>
      <c r="C57" s="25">
        <f>C18+C19+C20+C22+C23+C24</f>
        <v>9330</v>
      </c>
      <c r="D57" s="25">
        <f>D18+D19+D20+D22+D23+D24</f>
        <v>9330</v>
      </c>
      <c r="E57" s="25">
        <f>E18+E19+E20+E22+E23+E24</f>
        <v>4327</v>
      </c>
      <c r="F57" s="35">
        <f>E57/D57*100</f>
        <v>46.37727759914255</v>
      </c>
    </row>
    <row r="58" spans="1:6" ht="12.75">
      <c r="A58" s="791" t="s">
        <v>243</v>
      </c>
      <c r="B58" s="790"/>
      <c r="C58" s="25">
        <f>C48</f>
        <v>100</v>
      </c>
      <c r="D58" s="25">
        <f>D48</f>
        <v>100</v>
      </c>
      <c r="E58" s="25">
        <f>E48</f>
        <v>0</v>
      </c>
      <c r="F58" s="35" t="s">
        <v>370</v>
      </c>
    </row>
    <row r="59" spans="1:6" ht="12.75">
      <c r="A59" s="781" t="s">
        <v>244</v>
      </c>
      <c r="B59" s="783"/>
      <c r="C59" s="109">
        <f>SUM(C55:C58)</f>
        <v>35290</v>
      </c>
      <c r="D59" s="299">
        <f>SUM(D55:D58)</f>
        <v>35051</v>
      </c>
      <c r="E59" s="109">
        <f>SUM(E55:E58)</f>
        <v>16150</v>
      </c>
      <c r="F59" s="110">
        <f>E59/D59*100</f>
        <v>46.07571823913726</v>
      </c>
    </row>
  </sheetData>
  <mergeCells count="9">
    <mergeCell ref="A59:B59"/>
    <mergeCell ref="A55:B55"/>
    <mergeCell ref="A56:B56"/>
    <mergeCell ref="A57:B57"/>
    <mergeCell ref="A58:B58"/>
    <mergeCell ref="A1:F1"/>
    <mergeCell ref="A45:B45"/>
    <mergeCell ref="A50:B50"/>
    <mergeCell ref="A54:B5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I21" sqref="I2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2" t="s">
        <v>1036</v>
      </c>
      <c r="B1" s="242"/>
      <c r="C1" s="242"/>
      <c r="D1" s="242"/>
      <c r="E1" s="242"/>
      <c r="F1" s="242"/>
      <c r="G1" s="242"/>
      <c r="H1" s="23"/>
      <c r="Q1" s="74"/>
      <c r="R1" s="74"/>
    </row>
    <row r="2" spans="1:18" ht="18">
      <c r="A2" s="242"/>
      <c r="B2" s="242"/>
      <c r="C2" s="242"/>
      <c r="D2" s="242"/>
      <c r="E2" s="242"/>
      <c r="F2" s="242"/>
      <c r="G2" s="242"/>
      <c r="H2" s="23"/>
      <c r="Q2" s="74"/>
      <c r="R2" s="74"/>
    </row>
    <row r="3" spans="1:2" ht="15.75">
      <c r="A3" s="1"/>
      <c r="B3" s="1"/>
    </row>
    <row r="4" spans="1:5" ht="15.75">
      <c r="A4" s="1" t="s">
        <v>648</v>
      </c>
      <c r="B4" s="1"/>
      <c r="D4" s="311">
        <v>477773.27</v>
      </c>
      <c r="E4" s="2" t="s">
        <v>1110</v>
      </c>
    </row>
    <row r="5" spans="1:2" ht="15.75">
      <c r="A5" s="1"/>
      <c r="B5" s="1"/>
    </row>
    <row r="6" spans="1:8" ht="15.75">
      <c r="A6" s="1" t="s">
        <v>1111</v>
      </c>
      <c r="B6" s="1"/>
      <c r="H6" s="2"/>
    </row>
    <row r="7" spans="1:6" ht="25.5" customHeight="1">
      <c r="A7" s="77"/>
      <c r="B7" s="51" t="s">
        <v>16</v>
      </c>
      <c r="C7" s="6" t="s">
        <v>18</v>
      </c>
      <c r="D7" s="5" t="s">
        <v>927</v>
      </c>
      <c r="E7" s="50" t="s">
        <v>19</v>
      </c>
      <c r="F7" t="s">
        <v>287</v>
      </c>
    </row>
    <row r="8" spans="1:5" ht="12.75">
      <c r="A8" s="33" t="s">
        <v>399</v>
      </c>
      <c r="B8" s="27">
        <v>4405000</v>
      </c>
      <c r="C8" s="27">
        <v>4405000</v>
      </c>
      <c r="D8" s="27">
        <v>3303750</v>
      </c>
      <c r="E8" s="35">
        <f>D8/C8*100</f>
        <v>75</v>
      </c>
    </row>
    <row r="9" spans="1:5" ht="12.75">
      <c r="A9" s="33" t="s">
        <v>400</v>
      </c>
      <c r="B9" s="27">
        <v>190000</v>
      </c>
      <c r="C9" s="27">
        <v>190000</v>
      </c>
      <c r="D9" s="27">
        <v>142500</v>
      </c>
      <c r="E9" s="35">
        <f>D9/C9*100</f>
        <v>75</v>
      </c>
    </row>
    <row r="10" spans="1:5" ht="25.5">
      <c r="A10" s="475" t="s">
        <v>447</v>
      </c>
      <c r="B10" s="285">
        <v>0</v>
      </c>
      <c r="C10" s="285">
        <v>0</v>
      </c>
      <c r="D10" s="285">
        <v>21752</v>
      </c>
      <c r="E10" s="174" t="s">
        <v>370</v>
      </c>
    </row>
    <row r="11" spans="1:5" ht="12.75">
      <c r="A11" s="3" t="s">
        <v>396</v>
      </c>
      <c r="B11" s="9">
        <f>SUM(B8:B10)</f>
        <v>4595000</v>
      </c>
      <c r="C11" s="9">
        <f>SUM(C8:C10)</f>
        <v>4595000</v>
      </c>
      <c r="D11" s="9">
        <f>SUM(D8:D10)</f>
        <v>3468002</v>
      </c>
      <c r="E11" s="26">
        <f>D11/C11*100</f>
        <v>75.47338411316649</v>
      </c>
    </row>
    <row r="12" spans="1:5" s="239" customFormat="1" ht="12.75">
      <c r="A12"/>
      <c r="B12"/>
      <c r="C12"/>
      <c r="D12"/>
      <c r="E12"/>
    </row>
    <row r="15" ht="17.25" customHeight="1"/>
    <row r="16" spans="1:4" ht="15.75">
      <c r="A16" s="1" t="s">
        <v>1112</v>
      </c>
      <c r="B16" s="1"/>
      <c r="D16" s="28"/>
    </row>
    <row r="17" spans="1:18" ht="25.5">
      <c r="A17" s="3"/>
      <c r="B17" s="51" t="s">
        <v>16</v>
      </c>
      <c r="C17" s="6" t="s">
        <v>18</v>
      </c>
      <c r="D17" s="237" t="s">
        <v>927</v>
      </c>
      <c r="E17" s="50" t="s">
        <v>19</v>
      </c>
      <c r="F17" s="11" t="s">
        <v>286</v>
      </c>
      <c r="G17" s="12"/>
      <c r="H17" s="12"/>
      <c r="Q17" s="11"/>
      <c r="R17" s="12"/>
    </row>
    <row r="18" spans="1:18" ht="12.75">
      <c r="A18" s="33" t="s">
        <v>1113</v>
      </c>
      <c r="B18" s="27">
        <v>1473000</v>
      </c>
      <c r="C18" s="27">
        <v>1473000</v>
      </c>
      <c r="D18" s="25">
        <v>827400</v>
      </c>
      <c r="E18" s="238">
        <f>D18/C18*100</f>
        <v>56.17107942973524</v>
      </c>
      <c r="F18" s="24" t="s">
        <v>285</v>
      </c>
      <c r="G18" s="57"/>
      <c r="H18" s="57"/>
      <c r="Q18" s="24"/>
      <c r="R18" s="57"/>
    </row>
    <row r="19" spans="1:18" ht="12.75">
      <c r="A19" s="33" t="s">
        <v>17</v>
      </c>
      <c r="B19" s="27">
        <v>3026000</v>
      </c>
      <c r="C19" s="27">
        <v>3503800</v>
      </c>
      <c r="D19" s="25">
        <v>1058790</v>
      </c>
      <c r="E19" s="238">
        <f>D19/C19*100</f>
        <v>30.2183343798162</v>
      </c>
      <c r="F19" s="24">
        <v>5179</v>
      </c>
      <c r="G19" s="57"/>
      <c r="H19" s="57"/>
      <c r="Q19" s="24"/>
      <c r="R19" s="57"/>
    </row>
    <row r="20" spans="1:18" ht="12.75">
      <c r="A20" s="33" t="s">
        <v>74</v>
      </c>
      <c r="B20" s="27">
        <v>96000</v>
      </c>
      <c r="C20" s="27">
        <v>96000</v>
      </c>
      <c r="D20" s="25">
        <v>36000</v>
      </c>
      <c r="E20" s="175">
        <f>D20/C20*100</f>
        <v>37.5</v>
      </c>
      <c r="F20" s="24">
        <v>5194</v>
      </c>
      <c r="G20" s="57"/>
      <c r="H20" s="57"/>
      <c r="Q20" s="24"/>
      <c r="R20" s="57"/>
    </row>
    <row r="21" spans="1:18" ht="12.75">
      <c r="A21" s="3" t="s">
        <v>397</v>
      </c>
      <c r="B21" s="9">
        <f>SUM(B18:B20)</f>
        <v>4595000</v>
      </c>
      <c r="C21" s="9">
        <f>SUM(C18:C20)</f>
        <v>5072800</v>
      </c>
      <c r="D21" s="9">
        <f>SUM(D18:D20)</f>
        <v>1922190</v>
      </c>
      <c r="E21" s="10">
        <f>D21/C21*100</f>
        <v>37.89209115281501</v>
      </c>
      <c r="F21" s="18"/>
      <c r="G21" s="30"/>
      <c r="H21" s="30"/>
      <c r="Q21" s="18"/>
      <c r="R21" s="30"/>
    </row>
    <row r="24" spans="1:9" ht="15.75">
      <c r="A24" s="1" t="s">
        <v>1037</v>
      </c>
      <c r="B24" s="1"/>
      <c r="D24" s="637">
        <v>2023585.27</v>
      </c>
      <c r="E24" s="290" t="s">
        <v>1110</v>
      </c>
      <c r="H24" s="447"/>
      <c r="I24" s="447"/>
    </row>
    <row r="26" spans="1:4" ht="18.75">
      <c r="A26" s="152"/>
      <c r="D26" s="311"/>
    </row>
    <row r="27" spans="1:4" ht="18.75">
      <c r="A27" s="152"/>
      <c r="D27" s="311"/>
    </row>
    <row r="28" ht="18.75">
      <c r="A28" s="154"/>
    </row>
    <row r="29" ht="18.75">
      <c r="A29" s="154"/>
    </row>
    <row r="30" ht="15.75">
      <c r="A30" s="156"/>
    </row>
    <row r="31" ht="18.75">
      <c r="A31" s="154"/>
    </row>
    <row r="32" ht="18.75">
      <c r="A32" s="154"/>
    </row>
    <row r="33" ht="18.75">
      <c r="A33" s="154"/>
    </row>
    <row r="34" ht="18.75">
      <c r="A34" s="158"/>
    </row>
    <row r="35" ht="18.75">
      <c r="A35" s="158"/>
    </row>
    <row r="36" ht="18.75">
      <c r="A36" s="158"/>
    </row>
    <row r="37" ht="18.75">
      <c r="A37" s="154"/>
    </row>
    <row r="38" ht="18.75">
      <c r="A38" s="154"/>
    </row>
    <row r="39" ht="15.75">
      <c r="A39" s="157"/>
    </row>
    <row r="40" ht="18.75">
      <c r="A40" s="155"/>
    </row>
    <row r="41" ht="18.75">
      <c r="A41" s="155"/>
    </row>
    <row r="42" ht="18.75">
      <c r="A42" s="155"/>
    </row>
    <row r="43" ht="18.75">
      <c r="A43" s="153"/>
    </row>
    <row r="44" ht="18.75">
      <c r="A44" s="155"/>
    </row>
    <row r="45" ht="18.75">
      <c r="A45" s="155"/>
    </row>
    <row r="46" ht="18.75">
      <c r="A46" s="155"/>
    </row>
    <row r="47" ht="15.75">
      <c r="A47" s="156"/>
    </row>
    <row r="48" ht="18.75">
      <c r="A48" s="155"/>
    </row>
    <row r="49" ht="15.75">
      <c r="A49" s="157"/>
    </row>
    <row r="50" ht="18.75">
      <c r="A50" s="153"/>
    </row>
    <row r="51" ht="15.75">
      <c r="A51" s="156"/>
    </row>
    <row r="52" ht="15.75">
      <c r="A52" s="157"/>
    </row>
    <row r="53" ht="15.75">
      <c r="A53" s="157"/>
    </row>
    <row r="54" ht="18.75">
      <c r="A54" s="155"/>
    </row>
    <row r="55" spans="1:2" ht="18.75">
      <c r="A55" s="155"/>
      <c r="B55" s="153"/>
    </row>
    <row r="56" ht="18.75">
      <c r="A56" s="155"/>
    </row>
  </sheetData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9"/>
  <sheetViews>
    <sheetView workbookViewId="0" topLeftCell="A1">
      <selection activeCell="G26" sqref="G26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2" t="s">
        <v>1038</v>
      </c>
      <c r="B1" s="242"/>
      <c r="C1" s="242"/>
      <c r="D1" s="242"/>
      <c r="E1" s="242"/>
    </row>
    <row r="2" spans="1:5" ht="17.25" customHeight="1">
      <c r="A2" s="242"/>
      <c r="B2" s="242"/>
      <c r="C2" s="242"/>
      <c r="D2" s="242"/>
      <c r="E2" s="242"/>
    </row>
    <row r="3" spans="1:2" ht="15.75">
      <c r="A3" s="1"/>
      <c r="B3" s="1"/>
    </row>
    <row r="4" spans="1:5" ht="15.75">
      <c r="A4" s="1" t="s">
        <v>648</v>
      </c>
      <c r="B4" s="1" t="s">
        <v>38</v>
      </c>
      <c r="D4" s="289">
        <v>30647805.78</v>
      </c>
      <c r="E4" s="2" t="s">
        <v>1110</v>
      </c>
    </row>
    <row r="5" spans="1:2" ht="15.75">
      <c r="A5" s="1"/>
      <c r="B5" s="557"/>
    </row>
    <row r="6" spans="1:2" ht="15.75">
      <c r="A6" s="1" t="s">
        <v>483</v>
      </c>
      <c r="B6" s="1"/>
    </row>
    <row r="7" spans="1:5" ht="26.25" customHeight="1">
      <c r="A7" s="77"/>
      <c r="B7" s="51" t="s">
        <v>16</v>
      </c>
      <c r="C7" s="6" t="s">
        <v>18</v>
      </c>
      <c r="D7" s="5" t="s">
        <v>927</v>
      </c>
      <c r="E7" s="50" t="s">
        <v>19</v>
      </c>
    </row>
    <row r="8" spans="1:5" ht="16.5" customHeight="1">
      <c r="A8" s="496" t="s">
        <v>861</v>
      </c>
      <c r="B8" s="27">
        <v>0</v>
      </c>
      <c r="C8" s="27">
        <v>0</v>
      </c>
      <c r="D8" s="27">
        <v>335560</v>
      </c>
      <c r="E8" s="238" t="s">
        <v>370</v>
      </c>
    </row>
    <row r="9" spans="1:5" ht="25.5" customHeight="1">
      <c r="A9" s="475" t="s">
        <v>647</v>
      </c>
      <c r="B9" s="285">
        <v>0</v>
      </c>
      <c r="C9" s="285">
        <v>0</v>
      </c>
      <c r="D9" s="285">
        <v>67100000</v>
      </c>
      <c r="E9" s="174" t="s">
        <v>370</v>
      </c>
    </row>
    <row r="10" spans="1:5" ht="14.25" customHeight="1">
      <c r="A10" s="475" t="s">
        <v>981</v>
      </c>
      <c r="B10" s="285">
        <v>0</v>
      </c>
      <c r="C10" s="285">
        <v>0</v>
      </c>
      <c r="D10" s="285">
        <v>829615</v>
      </c>
      <c r="E10" s="551" t="s">
        <v>370</v>
      </c>
    </row>
    <row r="11" spans="1:5" ht="24.75" customHeight="1">
      <c r="A11" s="475" t="s">
        <v>736</v>
      </c>
      <c r="B11" s="285">
        <v>0</v>
      </c>
      <c r="C11" s="285">
        <v>0</v>
      </c>
      <c r="D11" s="306">
        <v>40000000</v>
      </c>
      <c r="E11" s="551" t="s">
        <v>370</v>
      </c>
    </row>
    <row r="12" spans="1:5" ht="12.75">
      <c r="A12" s="3" t="s">
        <v>396</v>
      </c>
      <c r="B12" s="9">
        <f>SUM(B8)</f>
        <v>0</v>
      </c>
      <c r="C12" s="9">
        <f>SUM(C8:C11)</f>
        <v>0</v>
      </c>
      <c r="D12" s="9">
        <f>SUM(D8:D11)</f>
        <v>108265175</v>
      </c>
      <c r="E12" s="315" t="s">
        <v>370</v>
      </c>
    </row>
    <row r="13" ht="14.25" customHeight="1">
      <c r="A13" s="302"/>
    </row>
    <row r="14" ht="14.25" customHeight="1">
      <c r="A14" s="17"/>
    </row>
    <row r="15" spans="1:8" ht="15.75" customHeight="1">
      <c r="A15" s="1" t="s">
        <v>484</v>
      </c>
      <c r="B15" s="1"/>
      <c r="D15" s="486">
        <f>D4+D12</f>
        <v>138912980.78</v>
      </c>
      <c r="E15" s="487" t="s">
        <v>1110</v>
      </c>
      <c r="H15" s="120"/>
    </row>
    <row r="16" ht="12" customHeight="1"/>
    <row r="18" spans="1:2" ht="15.75">
      <c r="A18" s="1" t="s">
        <v>1112</v>
      </c>
      <c r="B18" s="1"/>
    </row>
    <row r="19" spans="1:5" ht="26.25" customHeight="1">
      <c r="A19" s="3"/>
      <c r="B19" s="51" t="s">
        <v>16</v>
      </c>
      <c r="C19" s="6" t="s">
        <v>18</v>
      </c>
      <c r="D19" s="237" t="s">
        <v>927</v>
      </c>
      <c r="E19" s="50" t="s">
        <v>19</v>
      </c>
    </row>
    <row r="20" spans="1:5" ht="15.75" customHeight="1">
      <c r="A20" s="33" t="s">
        <v>398</v>
      </c>
      <c r="B20" s="27">
        <v>0</v>
      </c>
      <c r="C20" s="27">
        <v>97747900</v>
      </c>
      <c r="D20" s="25">
        <v>28726491</v>
      </c>
      <c r="E20" s="238">
        <f>D20/C20*100</f>
        <v>29.38834593888974</v>
      </c>
    </row>
    <row r="21" spans="1:10" ht="12.75">
      <c r="A21" s="3" t="s">
        <v>397</v>
      </c>
      <c r="B21" s="9">
        <f>SUM(B20:B20)</f>
        <v>0</v>
      </c>
      <c r="C21" s="9">
        <f>SUM(C20)</f>
        <v>97747900</v>
      </c>
      <c r="D21" s="9">
        <f>SUM(D20:D20)</f>
        <v>28726491</v>
      </c>
      <c r="E21" s="10">
        <f>D21/C21*100</f>
        <v>29.38834593888974</v>
      </c>
      <c r="H21" s="831"/>
      <c r="I21" s="831"/>
      <c r="J21" s="832"/>
    </row>
    <row r="22" ht="12" customHeight="1">
      <c r="C22" s="15"/>
    </row>
    <row r="24" spans="1:5" ht="12.75">
      <c r="A24" t="s">
        <v>415</v>
      </c>
      <c r="D24" s="445" t="s">
        <v>231</v>
      </c>
      <c r="E24" t="s">
        <v>1110</v>
      </c>
    </row>
    <row r="25" spans="7:9" ht="12.75">
      <c r="G25" s="831"/>
      <c r="H25" s="831"/>
      <c r="I25" s="832"/>
    </row>
    <row r="26" spans="7:9" ht="12.75">
      <c r="G26" s="100"/>
      <c r="H26" s="100"/>
      <c r="I26" s="23"/>
    </row>
    <row r="27" spans="1:5" ht="15.75">
      <c r="A27" s="1" t="s">
        <v>1039</v>
      </c>
      <c r="D27" s="446">
        <v>2028069</v>
      </c>
      <c r="E27" s="2" t="s">
        <v>1110</v>
      </c>
    </row>
    <row r="29" ht="12.75">
      <c r="D29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360"/>
  <sheetViews>
    <sheetView workbookViewId="0" topLeftCell="A1">
      <selection activeCell="F157" sqref="F157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8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44" t="s">
        <v>1040</v>
      </c>
      <c r="B1" s="844"/>
      <c r="C1" s="844"/>
      <c r="D1" s="844"/>
      <c r="E1" s="844"/>
      <c r="F1" s="844"/>
      <c r="G1" s="844"/>
      <c r="H1" s="844"/>
      <c r="I1" s="844"/>
    </row>
    <row r="2" spans="1:8" ht="39.75" customHeight="1">
      <c r="A2" s="638" t="s">
        <v>90</v>
      </c>
      <c r="B2" s="639" t="s">
        <v>91</v>
      </c>
      <c r="C2" s="640" t="s">
        <v>92</v>
      </c>
      <c r="D2" s="640" t="s">
        <v>93</v>
      </c>
      <c r="E2" s="640" t="s">
        <v>94</v>
      </c>
      <c r="F2" s="640" t="s">
        <v>95</v>
      </c>
      <c r="G2" s="640" t="s">
        <v>96</v>
      </c>
      <c r="H2" s="641" t="s">
        <v>97</v>
      </c>
    </row>
    <row r="3" spans="1:10" ht="14.25">
      <c r="A3" s="845" t="s">
        <v>98</v>
      </c>
      <c r="B3" s="846"/>
      <c r="C3" s="846"/>
      <c r="D3" s="846"/>
      <c r="E3" s="846"/>
      <c r="F3" s="846"/>
      <c r="G3" s="846"/>
      <c r="H3" s="847"/>
      <c r="J3" s="398"/>
    </row>
    <row r="4" spans="1:10" ht="15">
      <c r="A4" s="642">
        <v>98</v>
      </c>
      <c r="B4" s="643" t="s">
        <v>99</v>
      </c>
      <c r="C4" s="644">
        <v>4987462</v>
      </c>
      <c r="D4" s="645">
        <v>213600</v>
      </c>
      <c r="E4" s="645">
        <v>3684918</v>
      </c>
      <c r="F4" s="646"/>
      <c r="G4" s="646"/>
      <c r="H4" s="647">
        <f aca="true" t="shared" si="0" ref="H4:H38">SUM(D4:F4)</f>
        <v>3898518</v>
      </c>
      <c r="J4" s="398"/>
    </row>
    <row r="5" spans="1:10" ht="15">
      <c r="A5" s="642">
        <v>99</v>
      </c>
      <c r="B5" s="643" t="s">
        <v>100</v>
      </c>
      <c r="C5" s="644">
        <v>2792756</v>
      </c>
      <c r="D5" s="645">
        <v>1477038</v>
      </c>
      <c r="E5" s="645">
        <v>1194945</v>
      </c>
      <c r="F5" s="646"/>
      <c r="G5" s="646"/>
      <c r="H5" s="647">
        <f t="shared" si="0"/>
        <v>2671983</v>
      </c>
      <c r="J5" s="398"/>
    </row>
    <row r="6" spans="1:10" ht="15">
      <c r="A6" s="642">
        <v>100</v>
      </c>
      <c r="B6" s="643" t="s">
        <v>101</v>
      </c>
      <c r="C6" s="644">
        <v>988200</v>
      </c>
      <c r="D6" s="645">
        <v>988200</v>
      </c>
      <c r="E6" s="645"/>
      <c r="F6" s="646"/>
      <c r="G6" s="646"/>
      <c r="H6" s="647">
        <f t="shared" si="0"/>
        <v>988200</v>
      </c>
      <c r="J6" s="398"/>
    </row>
    <row r="7" spans="1:10" ht="15">
      <c r="A7" s="642">
        <v>101</v>
      </c>
      <c r="B7" s="643" t="s">
        <v>102</v>
      </c>
      <c r="C7" s="644">
        <v>3582195</v>
      </c>
      <c r="D7" s="645">
        <v>3504074</v>
      </c>
      <c r="E7" s="645"/>
      <c r="F7" s="646"/>
      <c r="G7" s="646"/>
      <c r="H7" s="647">
        <f t="shared" si="0"/>
        <v>3504074</v>
      </c>
      <c r="J7" s="398"/>
    </row>
    <row r="8" spans="1:10" ht="15">
      <c r="A8" s="642">
        <v>102</v>
      </c>
      <c r="B8" s="643" t="s">
        <v>103</v>
      </c>
      <c r="C8" s="644">
        <v>1350262</v>
      </c>
      <c r="D8" s="645">
        <v>1141967</v>
      </c>
      <c r="E8" s="645">
        <v>81516</v>
      </c>
      <c r="F8" s="646"/>
      <c r="G8" s="646"/>
      <c r="H8" s="647">
        <f t="shared" si="0"/>
        <v>1223483</v>
      </c>
      <c r="J8" s="398"/>
    </row>
    <row r="9" spans="1:10" ht="15">
      <c r="A9" s="642">
        <v>103</v>
      </c>
      <c r="B9" s="643" t="s">
        <v>104</v>
      </c>
      <c r="C9" s="644">
        <v>1397929</v>
      </c>
      <c r="D9" s="645">
        <v>1359943</v>
      </c>
      <c r="E9" s="645"/>
      <c r="F9" s="646"/>
      <c r="G9" s="646"/>
      <c r="H9" s="647">
        <f t="shared" si="0"/>
        <v>1359943</v>
      </c>
      <c r="J9" s="398"/>
    </row>
    <row r="10" spans="1:10" ht="15">
      <c r="A10" s="642">
        <v>104</v>
      </c>
      <c r="B10" s="643" t="s">
        <v>105</v>
      </c>
      <c r="C10" s="644">
        <v>2000000</v>
      </c>
      <c r="D10" s="645">
        <v>1313678</v>
      </c>
      <c r="E10" s="645">
        <v>539298</v>
      </c>
      <c r="F10" s="646"/>
      <c r="G10" s="646"/>
      <c r="H10" s="647">
        <f t="shared" si="0"/>
        <v>1852976</v>
      </c>
      <c r="J10" s="398"/>
    </row>
    <row r="11" spans="1:10" ht="15">
      <c r="A11" s="642">
        <v>105</v>
      </c>
      <c r="B11" s="643" t="s">
        <v>106</v>
      </c>
      <c r="C11" s="644">
        <v>1497700</v>
      </c>
      <c r="D11" s="645"/>
      <c r="E11" s="645">
        <v>746880</v>
      </c>
      <c r="F11" s="646"/>
      <c r="G11" s="646"/>
      <c r="H11" s="647">
        <f t="shared" si="0"/>
        <v>746880</v>
      </c>
      <c r="J11" s="398"/>
    </row>
    <row r="12" spans="1:10" ht="15">
      <c r="A12" s="642">
        <v>106</v>
      </c>
      <c r="B12" s="643" t="s">
        <v>107</v>
      </c>
      <c r="C12" s="644">
        <v>2490186</v>
      </c>
      <c r="D12" s="645">
        <v>220000</v>
      </c>
      <c r="E12" s="645">
        <v>2054862</v>
      </c>
      <c r="F12" s="646"/>
      <c r="G12" s="646"/>
      <c r="H12" s="647">
        <f t="shared" si="0"/>
        <v>2274862</v>
      </c>
      <c r="J12" s="398"/>
    </row>
    <row r="13" spans="1:10" ht="15">
      <c r="A13" s="642">
        <v>107</v>
      </c>
      <c r="B13" s="643" t="s">
        <v>108</v>
      </c>
      <c r="C13" s="644">
        <v>3621035</v>
      </c>
      <c r="D13" s="645">
        <v>159600</v>
      </c>
      <c r="E13" s="645">
        <v>2574306</v>
      </c>
      <c r="F13" s="646"/>
      <c r="G13" s="646"/>
      <c r="H13" s="647">
        <f t="shared" si="0"/>
        <v>2733906</v>
      </c>
      <c r="J13" s="398"/>
    </row>
    <row r="14" spans="1:10" ht="15">
      <c r="A14" s="642">
        <v>108</v>
      </c>
      <c r="B14" s="643" t="s">
        <v>109</v>
      </c>
      <c r="C14" s="644">
        <v>1500000</v>
      </c>
      <c r="D14" s="645">
        <v>78483</v>
      </c>
      <c r="E14" s="645">
        <v>246594</v>
      </c>
      <c r="F14" s="646">
        <v>919572</v>
      </c>
      <c r="G14" s="646"/>
      <c r="H14" s="647">
        <f t="shared" si="0"/>
        <v>1244649</v>
      </c>
      <c r="J14" s="398"/>
    </row>
    <row r="15" spans="1:10" ht="15">
      <c r="A15" s="642">
        <v>109</v>
      </c>
      <c r="B15" s="643" t="s">
        <v>110</v>
      </c>
      <c r="C15" s="644">
        <v>851799</v>
      </c>
      <c r="D15" s="645">
        <v>342668.5</v>
      </c>
      <c r="E15" s="645">
        <v>270837</v>
      </c>
      <c r="F15" s="646"/>
      <c r="G15" s="646"/>
      <c r="H15" s="647">
        <f t="shared" si="0"/>
        <v>613505.5</v>
      </c>
      <c r="J15" s="398"/>
    </row>
    <row r="16" spans="1:10" ht="15">
      <c r="A16" s="642">
        <v>110</v>
      </c>
      <c r="B16" s="643" t="s">
        <v>111</v>
      </c>
      <c r="C16" s="644">
        <v>1734079</v>
      </c>
      <c r="D16" s="645">
        <v>992825</v>
      </c>
      <c r="E16" s="645">
        <v>583982</v>
      </c>
      <c r="F16" s="646"/>
      <c r="G16" s="646"/>
      <c r="H16" s="647">
        <f t="shared" si="0"/>
        <v>1576807</v>
      </c>
      <c r="J16" s="398"/>
    </row>
    <row r="17" spans="1:10" ht="15">
      <c r="A17" s="642">
        <v>111</v>
      </c>
      <c r="B17" s="643" t="s">
        <v>112</v>
      </c>
      <c r="C17" s="644">
        <v>1408980</v>
      </c>
      <c r="D17" s="645">
        <v>78000</v>
      </c>
      <c r="E17" s="645">
        <v>1155623</v>
      </c>
      <c r="F17" s="646"/>
      <c r="G17" s="646"/>
      <c r="H17" s="647">
        <f t="shared" si="0"/>
        <v>1233623</v>
      </c>
      <c r="J17" s="398"/>
    </row>
    <row r="18" spans="1:10" ht="15">
      <c r="A18" s="642">
        <v>112</v>
      </c>
      <c r="B18" s="643" t="s">
        <v>113</v>
      </c>
      <c r="C18" s="644">
        <v>1799144</v>
      </c>
      <c r="D18" s="645"/>
      <c r="E18" s="645">
        <v>1322538.6</v>
      </c>
      <c r="F18" s="646">
        <v>150000</v>
      </c>
      <c r="G18" s="646"/>
      <c r="H18" s="647">
        <f t="shared" si="0"/>
        <v>1472538.6</v>
      </c>
      <c r="J18" s="398"/>
    </row>
    <row r="19" spans="1:10" ht="15">
      <c r="A19" s="642">
        <v>113</v>
      </c>
      <c r="B19" s="643" t="s">
        <v>114</v>
      </c>
      <c r="C19" s="644">
        <v>1786000</v>
      </c>
      <c r="D19" s="645">
        <v>535800</v>
      </c>
      <c r="E19" s="645">
        <v>885192</v>
      </c>
      <c r="F19" s="646">
        <v>337408</v>
      </c>
      <c r="G19" s="646"/>
      <c r="H19" s="647">
        <f t="shared" si="0"/>
        <v>1758400</v>
      </c>
      <c r="J19" s="398"/>
    </row>
    <row r="20" spans="1:10" ht="15">
      <c r="A20" s="642">
        <v>114</v>
      </c>
      <c r="B20" s="643" t="s">
        <v>115</v>
      </c>
      <c r="C20" s="644">
        <v>1882748</v>
      </c>
      <c r="D20" s="645"/>
      <c r="E20" s="645">
        <v>1353014.8</v>
      </c>
      <c r="F20" s="646">
        <v>127662</v>
      </c>
      <c r="G20" s="646"/>
      <c r="H20" s="647">
        <f t="shared" si="0"/>
        <v>1480676.8</v>
      </c>
      <c r="J20" s="398"/>
    </row>
    <row r="21" spans="1:10" ht="15">
      <c r="A21" s="642">
        <v>115</v>
      </c>
      <c r="B21" s="643" t="s">
        <v>116</v>
      </c>
      <c r="C21" s="644">
        <v>2000000</v>
      </c>
      <c r="D21" s="645">
        <v>57544</v>
      </c>
      <c r="E21" s="645">
        <v>1872295</v>
      </c>
      <c r="F21" s="646"/>
      <c r="G21" s="646"/>
      <c r="H21" s="647">
        <f t="shared" si="0"/>
        <v>1929839</v>
      </c>
      <c r="J21" s="398"/>
    </row>
    <row r="22" spans="1:10" ht="15">
      <c r="A22" s="642">
        <v>116</v>
      </c>
      <c r="B22" s="643" t="s">
        <v>117</v>
      </c>
      <c r="C22" s="644">
        <v>916997</v>
      </c>
      <c r="D22" s="645">
        <v>873967</v>
      </c>
      <c r="E22" s="645"/>
      <c r="F22" s="646"/>
      <c r="G22" s="646"/>
      <c r="H22" s="647">
        <f t="shared" si="0"/>
        <v>873967</v>
      </c>
      <c r="J22" s="398"/>
    </row>
    <row r="23" spans="1:10" ht="15">
      <c r="A23" s="642">
        <v>117</v>
      </c>
      <c r="B23" s="643" t="s">
        <v>118</v>
      </c>
      <c r="C23" s="644">
        <v>4004669</v>
      </c>
      <c r="D23" s="645">
        <v>150000</v>
      </c>
      <c r="E23" s="645">
        <v>3394761</v>
      </c>
      <c r="F23" s="646"/>
      <c r="G23" s="646"/>
      <c r="H23" s="647">
        <f t="shared" si="0"/>
        <v>3544761</v>
      </c>
      <c r="J23" s="398"/>
    </row>
    <row r="24" spans="1:10" ht="15">
      <c r="A24" s="642">
        <v>118</v>
      </c>
      <c r="B24" s="643" t="s">
        <v>119</v>
      </c>
      <c r="C24" s="644">
        <v>1921491</v>
      </c>
      <c r="D24" s="645">
        <v>100000</v>
      </c>
      <c r="E24" s="645">
        <v>1069085</v>
      </c>
      <c r="F24" s="646">
        <v>155305</v>
      </c>
      <c r="G24" s="646"/>
      <c r="H24" s="647">
        <f t="shared" si="0"/>
        <v>1324390</v>
      </c>
      <c r="J24" s="398"/>
    </row>
    <row r="25" spans="1:10" ht="15">
      <c r="A25" s="642">
        <v>119</v>
      </c>
      <c r="B25" s="643" t="s">
        <v>120</v>
      </c>
      <c r="C25" s="644">
        <v>1498830</v>
      </c>
      <c r="D25" s="645">
        <v>1498830</v>
      </c>
      <c r="E25" s="645"/>
      <c r="F25" s="646"/>
      <c r="G25" s="646"/>
      <c r="H25" s="647">
        <f t="shared" si="0"/>
        <v>1498830</v>
      </c>
      <c r="J25" s="398"/>
    </row>
    <row r="26" spans="1:10" ht="15">
      <c r="A26" s="642">
        <v>120</v>
      </c>
      <c r="B26" s="643" t="s">
        <v>121</v>
      </c>
      <c r="C26" s="644">
        <v>1200000</v>
      </c>
      <c r="D26" s="645">
        <v>76850</v>
      </c>
      <c r="E26" s="645">
        <v>824185.2</v>
      </c>
      <c r="F26" s="646"/>
      <c r="G26" s="646"/>
      <c r="H26" s="647">
        <f t="shared" si="0"/>
        <v>901035.2</v>
      </c>
      <c r="J26" s="398"/>
    </row>
    <row r="27" spans="1:10" ht="15">
      <c r="A27" s="642">
        <v>121</v>
      </c>
      <c r="B27" s="643" t="s">
        <v>122</v>
      </c>
      <c r="C27" s="644">
        <v>5000000</v>
      </c>
      <c r="D27" s="645"/>
      <c r="E27" s="645">
        <v>4750999</v>
      </c>
      <c r="F27" s="646">
        <v>60000</v>
      </c>
      <c r="G27" s="646"/>
      <c r="H27" s="647">
        <f t="shared" si="0"/>
        <v>4810999</v>
      </c>
      <c r="J27" s="398"/>
    </row>
    <row r="28" spans="1:10" ht="15">
      <c r="A28" s="642">
        <v>122</v>
      </c>
      <c r="B28" s="643" t="s">
        <v>123</v>
      </c>
      <c r="C28" s="644">
        <v>1199738</v>
      </c>
      <c r="D28" s="645"/>
      <c r="E28" s="645">
        <v>947602</v>
      </c>
      <c r="F28" s="646">
        <v>97770</v>
      </c>
      <c r="G28" s="646"/>
      <c r="H28" s="647">
        <f t="shared" si="0"/>
        <v>1045372</v>
      </c>
      <c r="J28" s="398"/>
    </row>
    <row r="29" spans="1:10" ht="15">
      <c r="A29" s="642">
        <v>123</v>
      </c>
      <c r="B29" s="648" t="s">
        <v>124</v>
      </c>
      <c r="C29" s="644">
        <v>2000000</v>
      </c>
      <c r="D29" s="645"/>
      <c r="E29" s="645">
        <v>577102</v>
      </c>
      <c r="F29" s="646">
        <v>736100</v>
      </c>
      <c r="G29" s="646"/>
      <c r="H29" s="647">
        <f t="shared" si="0"/>
        <v>1313202</v>
      </c>
      <c r="J29" s="398"/>
    </row>
    <row r="30" spans="1:10" ht="15">
      <c r="A30" s="642">
        <v>124</v>
      </c>
      <c r="B30" s="643" t="s">
        <v>125</v>
      </c>
      <c r="C30" s="644">
        <v>2900000</v>
      </c>
      <c r="D30" s="645"/>
      <c r="E30" s="645">
        <v>2828800</v>
      </c>
      <c r="F30" s="646"/>
      <c r="G30" s="646"/>
      <c r="H30" s="647">
        <f t="shared" si="0"/>
        <v>2828800</v>
      </c>
      <c r="J30" s="398"/>
    </row>
    <row r="31" spans="1:10" ht="15">
      <c r="A31" s="642">
        <v>125</v>
      </c>
      <c r="B31" s="643" t="s">
        <v>126</v>
      </c>
      <c r="C31" s="649">
        <v>2900000</v>
      </c>
      <c r="D31" s="645"/>
      <c r="E31" s="645">
        <v>2900000</v>
      </c>
      <c r="F31" s="646"/>
      <c r="G31" s="646"/>
      <c r="H31" s="647">
        <f t="shared" si="0"/>
        <v>2900000</v>
      </c>
      <c r="J31" s="398"/>
    </row>
    <row r="32" spans="1:10" ht="15">
      <c r="A32" s="650">
        <v>126</v>
      </c>
      <c r="B32" s="651" t="s">
        <v>127</v>
      </c>
      <c r="C32" s="652">
        <v>500000</v>
      </c>
      <c r="D32" s="645">
        <v>42473</v>
      </c>
      <c r="E32" s="645">
        <v>394620.6</v>
      </c>
      <c r="F32" s="646"/>
      <c r="G32" s="646"/>
      <c r="H32" s="647">
        <f t="shared" si="0"/>
        <v>437093.6</v>
      </c>
      <c r="J32" s="398"/>
    </row>
    <row r="33" spans="1:10" ht="15">
      <c r="A33" s="650">
        <v>127</v>
      </c>
      <c r="B33" s="643" t="s">
        <v>128</v>
      </c>
      <c r="C33" s="652">
        <v>478294</v>
      </c>
      <c r="D33" s="645"/>
      <c r="E33" s="645">
        <v>471581</v>
      </c>
      <c r="F33" s="646"/>
      <c r="G33" s="646"/>
      <c r="H33" s="647">
        <f t="shared" si="0"/>
        <v>471581</v>
      </c>
      <c r="J33" s="398"/>
    </row>
    <row r="34" spans="1:10" ht="15">
      <c r="A34" s="650">
        <v>128</v>
      </c>
      <c r="B34" s="643" t="s">
        <v>129</v>
      </c>
      <c r="C34" s="652">
        <v>1007000</v>
      </c>
      <c r="D34" s="645"/>
      <c r="E34" s="645">
        <v>1007000</v>
      </c>
      <c r="F34" s="646"/>
      <c r="G34" s="646"/>
      <c r="H34" s="647">
        <f t="shared" si="0"/>
        <v>1007000</v>
      </c>
      <c r="J34" s="398"/>
    </row>
    <row r="35" spans="1:10" ht="15">
      <c r="A35" s="650">
        <v>129</v>
      </c>
      <c r="B35" s="643" t="s">
        <v>130</v>
      </c>
      <c r="C35" s="652">
        <v>1092280</v>
      </c>
      <c r="D35" s="645"/>
      <c r="E35" s="645">
        <v>868526</v>
      </c>
      <c r="F35" s="646"/>
      <c r="G35" s="646"/>
      <c r="H35" s="647">
        <f t="shared" si="0"/>
        <v>868526</v>
      </c>
      <c r="J35" s="398"/>
    </row>
    <row r="36" spans="1:10" ht="15">
      <c r="A36" s="650">
        <v>130</v>
      </c>
      <c r="B36" s="643" t="s">
        <v>131</v>
      </c>
      <c r="C36" s="652">
        <v>1999270</v>
      </c>
      <c r="D36" s="645"/>
      <c r="E36" s="645">
        <v>946941</v>
      </c>
      <c r="F36" s="646">
        <v>686858</v>
      </c>
      <c r="G36" s="646"/>
      <c r="H36" s="647">
        <f t="shared" si="0"/>
        <v>1633799</v>
      </c>
      <c r="J36" s="398"/>
    </row>
    <row r="37" spans="1:10" ht="15">
      <c r="A37" s="650">
        <v>131</v>
      </c>
      <c r="B37" s="643" t="s">
        <v>132</v>
      </c>
      <c r="C37" s="652">
        <v>948423</v>
      </c>
      <c r="D37" s="645"/>
      <c r="E37" s="645">
        <v>818006.5</v>
      </c>
      <c r="F37" s="646"/>
      <c r="G37" s="646"/>
      <c r="H37" s="647">
        <f t="shared" si="0"/>
        <v>818006.5</v>
      </c>
      <c r="J37" s="398"/>
    </row>
    <row r="38" spans="1:10" ht="15">
      <c r="A38" s="650">
        <v>132</v>
      </c>
      <c r="B38" s="643" t="s">
        <v>133</v>
      </c>
      <c r="C38" s="652">
        <v>1000000</v>
      </c>
      <c r="D38" s="645"/>
      <c r="E38" s="645">
        <v>328800</v>
      </c>
      <c r="F38" s="646">
        <v>671200</v>
      </c>
      <c r="G38" s="646"/>
      <c r="H38" s="647">
        <f t="shared" si="0"/>
        <v>1000000</v>
      </c>
      <c r="J38" s="398"/>
    </row>
    <row r="39" spans="1:10" ht="14.25">
      <c r="A39" s="653">
        <v>133</v>
      </c>
      <c r="B39" s="654" t="s">
        <v>134</v>
      </c>
      <c r="C39" s="652">
        <v>1075900</v>
      </c>
      <c r="D39" s="645"/>
      <c r="E39" s="645">
        <v>313900</v>
      </c>
      <c r="F39" s="646">
        <v>538773</v>
      </c>
      <c r="G39" s="646">
        <v>96000</v>
      </c>
      <c r="H39" s="647">
        <f>SUM(D39:G39)</f>
        <v>948673</v>
      </c>
      <c r="J39" s="398"/>
    </row>
    <row r="40" spans="1:10" ht="14.25">
      <c r="A40" s="848" t="s">
        <v>135</v>
      </c>
      <c r="B40" s="849"/>
      <c r="C40" s="849"/>
      <c r="D40" s="849"/>
      <c r="E40" s="849"/>
      <c r="F40" s="849"/>
      <c r="G40" s="849"/>
      <c r="H40" s="850"/>
      <c r="J40" s="398"/>
    </row>
    <row r="41" spans="1:10" ht="15">
      <c r="A41" s="650">
        <v>134</v>
      </c>
      <c r="B41" s="643" t="s">
        <v>136</v>
      </c>
      <c r="C41" s="652">
        <v>2200000</v>
      </c>
      <c r="D41" s="645"/>
      <c r="E41" s="645">
        <v>2134643</v>
      </c>
      <c r="F41" s="646"/>
      <c r="G41" s="646"/>
      <c r="H41" s="647">
        <f aca="true" t="shared" si="1" ref="H41:H46">SUM(D41:F41)</f>
        <v>2134643</v>
      </c>
      <c r="J41" s="398"/>
    </row>
    <row r="42" spans="1:10" ht="15">
      <c r="A42" s="650">
        <v>135</v>
      </c>
      <c r="B42" s="643" t="s">
        <v>137</v>
      </c>
      <c r="C42" s="652">
        <v>2999999</v>
      </c>
      <c r="D42" s="645"/>
      <c r="E42" s="645">
        <v>901310</v>
      </c>
      <c r="F42" s="646">
        <v>1872503</v>
      </c>
      <c r="G42" s="646"/>
      <c r="H42" s="647">
        <f t="shared" si="1"/>
        <v>2773813</v>
      </c>
      <c r="J42" s="398"/>
    </row>
    <row r="43" spans="1:10" ht="15">
      <c r="A43" s="650">
        <v>136</v>
      </c>
      <c r="B43" s="643" t="s">
        <v>138</v>
      </c>
      <c r="C43" s="652">
        <v>999746</v>
      </c>
      <c r="D43" s="645"/>
      <c r="E43" s="645">
        <v>999746</v>
      </c>
      <c r="F43" s="646"/>
      <c r="G43" s="646"/>
      <c r="H43" s="647">
        <f t="shared" si="1"/>
        <v>999746</v>
      </c>
      <c r="J43" s="398"/>
    </row>
    <row r="44" spans="1:10" ht="15">
      <c r="A44" s="650">
        <v>137</v>
      </c>
      <c r="B44" s="643" t="s">
        <v>139</v>
      </c>
      <c r="C44" s="652">
        <v>1534864</v>
      </c>
      <c r="D44" s="645"/>
      <c r="E44" s="645">
        <v>1116397</v>
      </c>
      <c r="F44" s="646">
        <v>271550</v>
      </c>
      <c r="G44" s="646"/>
      <c r="H44" s="647">
        <f t="shared" si="1"/>
        <v>1387947</v>
      </c>
      <c r="J44" s="398"/>
    </row>
    <row r="45" spans="1:10" ht="15">
      <c r="A45" s="650">
        <v>138</v>
      </c>
      <c r="B45" s="643" t="s">
        <v>140</v>
      </c>
      <c r="C45" s="652">
        <v>2119000</v>
      </c>
      <c r="D45" s="645"/>
      <c r="E45" s="645">
        <v>1730846</v>
      </c>
      <c r="F45" s="646">
        <v>295500</v>
      </c>
      <c r="G45" s="646"/>
      <c r="H45" s="647">
        <f t="shared" si="1"/>
        <v>2026346</v>
      </c>
      <c r="J45" s="398"/>
    </row>
    <row r="46" spans="1:10" ht="15">
      <c r="A46" s="650">
        <v>139</v>
      </c>
      <c r="B46" s="643" t="s">
        <v>141</v>
      </c>
      <c r="C46" s="652">
        <v>6500000</v>
      </c>
      <c r="D46" s="645"/>
      <c r="E46" s="645">
        <v>1508110.5</v>
      </c>
      <c r="F46" s="646">
        <v>4935421</v>
      </c>
      <c r="G46" s="646"/>
      <c r="H46" s="647">
        <f t="shared" si="1"/>
        <v>6443531.5</v>
      </c>
      <c r="J46" s="398"/>
    </row>
    <row r="47" spans="1:10" ht="14.25">
      <c r="A47" s="653">
        <v>140</v>
      </c>
      <c r="B47" s="655" t="s">
        <v>142</v>
      </c>
      <c r="C47" s="652">
        <v>3624930</v>
      </c>
      <c r="D47" s="645"/>
      <c r="E47" s="645"/>
      <c r="F47" s="646">
        <v>2559501</v>
      </c>
      <c r="G47" s="646">
        <v>250000</v>
      </c>
      <c r="H47" s="647">
        <f>SUM(D47:G47)</f>
        <v>2809501</v>
      </c>
      <c r="J47" s="398"/>
    </row>
    <row r="48" spans="1:10" ht="15">
      <c r="A48" s="650">
        <v>141</v>
      </c>
      <c r="B48" s="648" t="s">
        <v>143</v>
      </c>
      <c r="C48" s="652">
        <v>2000000</v>
      </c>
      <c r="D48" s="645"/>
      <c r="E48" s="645">
        <v>641061</v>
      </c>
      <c r="F48" s="646">
        <v>582366</v>
      </c>
      <c r="G48" s="646"/>
      <c r="H48" s="647">
        <f>SUM(D48:F48)</f>
        <v>1223427</v>
      </c>
      <c r="J48" s="398"/>
    </row>
    <row r="49" spans="1:10" ht="13.5" customHeight="1">
      <c r="A49" s="642">
        <v>142</v>
      </c>
      <c r="B49" s="643" t="s">
        <v>144</v>
      </c>
      <c r="C49" s="652">
        <v>1500000</v>
      </c>
      <c r="D49" s="645"/>
      <c r="E49" s="645">
        <v>567357</v>
      </c>
      <c r="F49" s="646">
        <v>449445</v>
      </c>
      <c r="G49" s="646">
        <v>108000</v>
      </c>
      <c r="H49" s="647">
        <f>SUM(D49:G49)</f>
        <v>1124802</v>
      </c>
      <c r="J49" s="398"/>
    </row>
    <row r="50" spans="1:10" ht="14.25">
      <c r="A50" s="653">
        <v>143</v>
      </c>
      <c r="B50" s="654" t="s">
        <v>145</v>
      </c>
      <c r="C50" s="652">
        <v>5499252</v>
      </c>
      <c r="D50" s="645"/>
      <c r="E50" s="645">
        <v>795216</v>
      </c>
      <c r="F50" s="646">
        <v>4265137</v>
      </c>
      <c r="G50" s="646">
        <v>147775</v>
      </c>
      <c r="H50" s="647">
        <f>SUM(D50:G50)</f>
        <v>5208128</v>
      </c>
      <c r="J50" s="398"/>
    </row>
    <row r="51" spans="1:10" ht="15">
      <c r="A51" s="650">
        <v>144</v>
      </c>
      <c r="B51" s="643" t="s">
        <v>146</v>
      </c>
      <c r="C51" s="652">
        <v>1241378</v>
      </c>
      <c r="D51" s="645"/>
      <c r="E51" s="645">
        <v>272867</v>
      </c>
      <c r="F51" s="646">
        <v>912700</v>
      </c>
      <c r="G51" s="646"/>
      <c r="H51" s="647">
        <f>SUM(D51:F51)</f>
        <v>1185567</v>
      </c>
      <c r="J51" s="398"/>
    </row>
    <row r="52" spans="1:10" ht="14.25">
      <c r="A52" s="653">
        <v>145</v>
      </c>
      <c r="B52" s="654" t="s">
        <v>147</v>
      </c>
      <c r="C52" s="652">
        <v>5497642</v>
      </c>
      <c r="D52" s="645"/>
      <c r="E52" s="645">
        <v>300000</v>
      </c>
      <c r="F52" s="646">
        <v>4393827</v>
      </c>
      <c r="G52" s="646">
        <v>147000</v>
      </c>
      <c r="H52" s="647">
        <f>SUM(D52:G52)</f>
        <v>4840827</v>
      </c>
      <c r="J52" s="398"/>
    </row>
    <row r="53" spans="1:10" ht="15">
      <c r="A53" s="650">
        <v>146</v>
      </c>
      <c r="B53" s="656" t="s">
        <v>148</v>
      </c>
      <c r="C53" s="652">
        <v>2500000</v>
      </c>
      <c r="D53" s="645"/>
      <c r="E53" s="645">
        <v>371288</v>
      </c>
      <c r="F53" s="646">
        <v>1991910</v>
      </c>
      <c r="G53" s="646"/>
      <c r="H53" s="647">
        <f>SUM(D53:F53)</f>
        <v>2363198</v>
      </c>
      <c r="J53" s="398"/>
    </row>
    <row r="54" spans="1:10" ht="14.25">
      <c r="A54" s="653">
        <v>147</v>
      </c>
      <c r="B54" s="657" t="s">
        <v>149</v>
      </c>
      <c r="C54" s="652">
        <v>1566600</v>
      </c>
      <c r="D54" s="645"/>
      <c r="E54" s="645">
        <v>469980</v>
      </c>
      <c r="F54" s="646">
        <v>378000</v>
      </c>
      <c r="G54" s="646">
        <v>406309</v>
      </c>
      <c r="H54" s="647">
        <f>SUM(D54:G54)</f>
        <v>1254289</v>
      </c>
      <c r="J54" s="398"/>
    </row>
    <row r="55" spans="1:10" ht="15">
      <c r="A55" s="650">
        <v>148</v>
      </c>
      <c r="B55" s="656" t="s">
        <v>150</v>
      </c>
      <c r="C55" s="652">
        <v>1022600</v>
      </c>
      <c r="D55" s="645"/>
      <c r="E55" s="645">
        <v>1022600</v>
      </c>
      <c r="F55" s="646"/>
      <c r="G55" s="646"/>
      <c r="H55" s="647">
        <f>SUM(D55:F55)</f>
        <v>1022600</v>
      </c>
      <c r="J55" s="398"/>
    </row>
    <row r="56" spans="1:10" ht="14.25">
      <c r="A56" s="653">
        <v>149</v>
      </c>
      <c r="B56" s="657" t="s">
        <v>151</v>
      </c>
      <c r="C56" s="652">
        <v>1964451</v>
      </c>
      <c r="D56" s="645"/>
      <c r="E56" s="645">
        <v>52500</v>
      </c>
      <c r="F56" s="646">
        <v>1249405</v>
      </c>
      <c r="G56" s="646">
        <v>91909</v>
      </c>
      <c r="H56" s="647">
        <f>SUM(D56:G56)</f>
        <v>1393814</v>
      </c>
      <c r="J56" s="398"/>
    </row>
    <row r="57" spans="1:10" ht="14.25">
      <c r="A57" s="653">
        <v>150</v>
      </c>
      <c r="B57" s="657" t="s">
        <v>152</v>
      </c>
      <c r="C57" s="652">
        <v>703725</v>
      </c>
      <c r="D57" s="645"/>
      <c r="E57" s="645">
        <v>112626</v>
      </c>
      <c r="F57" s="646">
        <v>490530</v>
      </c>
      <c r="G57" s="646">
        <v>100000</v>
      </c>
      <c r="H57" s="647">
        <f>SUM(D57:G57)</f>
        <v>703156</v>
      </c>
      <c r="J57" s="398"/>
    </row>
    <row r="58" spans="1:10" ht="15">
      <c r="A58" s="650">
        <v>151</v>
      </c>
      <c r="B58" s="656" t="s">
        <v>153</v>
      </c>
      <c r="C58" s="652">
        <v>1327704</v>
      </c>
      <c r="D58" s="645"/>
      <c r="E58" s="645"/>
      <c r="F58" s="646">
        <v>1058416</v>
      </c>
      <c r="G58" s="646"/>
      <c r="H58" s="647">
        <f>SUM(D58:F58)</f>
        <v>1058416</v>
      </c>
      <c r="J58" s="398"/>
    </row>
    <row r="59" spans="1:10" ht="15">
      <c r="A59" s="650">
        <v>152</v>
      </c>
      <c r="B59" s="658" t="s">
        <v>154</v>
      </c>
      <c r="C59" s="652">
        <v>1173481</v>
      </c>
      <c r="D59" s="645"/>
      <c r="E59" s="645"/>
      <c r="F59" s="646">
        <v>908121</v>
      </c>
      <c r="G59" s="646"/>
      <c r="H59" s="647">
        <f>SUM(D59:F59)</f>
        <v>908121</v>
      </c>
      <c r="J59" s="398"/>
    </row>
    <row r="60" spans="1:10" ht="14.25">
      <c r="A60" s="653">
        <v>153</v>
      </c>
      <c r="B60" s="659" t="s">
        <v>155</v>
      </c>
      <c r="C60" s="660">
        <v>1602896</v>
      </c>
      <c r="D60" s="645"/>
      <c r="E60" s="645">
        <v>31200</v>
      </c>
      <c r="F60" s="646">
        <v>1117504</v>
      </c>
      <c r="G60" s="646">
        <v>160502</v>
      </c>
      <c r="H60" s="647">
        <f>SUM(D60:G60)</f>
        <v>1309206</v>
      </c>
      <c r="J60" s="398"/>
    </row>
    <row r="61" spans="1:10" ht="14.25">
      <c r="A61" s="653">
        <v>154</v>
      </c>
      <c r="B61" s="659" t="s">
        <v>156</v>
      </c>
      <c r="C61" s="660">
        <v>1609762</v>
      </c>
      <c r="D61" s="645"/>
      <c r="E61" s="645"/>
      <c r="F61" s="646">
        <v>804881</v>
      </c>
      <c r="G61" s="646">
        <v>178284</v>
      </c>
      <c r="H61" s="647">
        <f>SUM(D61:G61)</f>
        <v>983165</v>
      </c>
      <c r="J61" s="398"/>
    </row>
    <row r="62" spans="1:10" ht="14.25">
      <c r="A62" s="653">
        <v>155</v>
      </c>
      <c r="B62" s="661" t="s">
        <v>157</v>
      </c>
      <c r="C62" s="660">
        <v>2500000</v>
      </c>
      <c r="D62" s="645"/>
      <c r="E62" s="645"/>
      <c r="F62" s="646">
        <v>900000</v>
      </c>
      <c r="G62" s="646">
        <v>800000</v>
      </c>
      <c r="H62" s="647">
        <f>SUM(D62:G62)</f>
        <v>1700000</v>
      </c>
      <c r="J62" s="398"/>
    </row>
    <row r="63" spans="1:10" ht="14.25">
      <c r="A63" s="662">
        <v>156</v>
      </c>
      <c r="B63" s="661" t="s">
        <v>158</v>
      </c>
      <c r="C63" s="660">
        <v>1195364</v>
      </c>
      <c r="D63" s="645"/>
      <c r="E63" s="645"/>
      <c r="F63" s="646">
        <v>1149438</v>
      </c>
      <c r="G63" s="646"/>
      <c r="H63" s="647">
        <f>SUM(D63:G63)</f>
        <v>1149438</v>
      </c>
      <c r="J63" s="398"/>
    </row>
    <row r="64" spans="1:10" ht="15">
      <c r="A64" s="650">
        <v>157</v>
      </c>
      <c r="B64" s="663" t="s">
        <v>159</v>
      </c>
      <c r="C64" s="660">
        <v>926898</v>
      </c>
      <c r="D64" s="645"/>
      <c r="E64" s="645"/>
      <c r="F64" s="646">
        <v>620804</v>
      </c>
      <c r="G64" s="646"/>
      <c r="H64" s="647">
        <f>SUM(D64:F64)</f>
        <v>620804</v>
      </c>
      <c r="J64" s="398"/>
    </row>
    <row r="65" spans="1:10" ht="15">
      <c r="A65" s="642">
        <v>158</v>
      </c>
      <c r="B65" s="663" t="s">
        <v>160</v>
      </c>
      <c r="C65" s="660">
        <v>997010</v>
      </c>
      <c r="D65" s="645"/>
      <c r="E65" s="645"/>
      <c r="F65" s="646">
        <v>887630</v>
      </c>
      <c r="G65" s="646"/>
      <c r="H65" s="647">
        <f>SUM(D65:F65)</f>
        <v>887630</v>
      </c>
      <c r="J65" s="398"/>
    </row>
    <row r="66" spans="1:10" ht="14.25">
      <c r="A66" s="848" t="s">
        <v>135</v>
      </c>
      <c r="B66" s="849"/>
      <c r="C66" s="849"/>
      <c r="D66" s="849"/>
      <c r="E66" s="849"/>
      <c r="F66" s="849"/>
      <c r="G66" s="849"/>
      <c r="H66" s="850"/>
      <c r="J66" s="398"/>
    </row>
    <row r="67" spans="1:10" ht="15">
      <c r="A67" s="650">
        <v>159</v>
      </c>
      <c r="B67" s="663" t="s">
        <v>161</v>
      </c>
      <c r="C67" s="660">
        <v>487764</v>
      </c>
      <c r="D67" s="645"/>
      <c r="E67" s="645"/>
      <c r="F67" s="646">
        <v>371212</v>
      </c>
      <c r="G67" s="646"/>
      <c r="H67" s="647">
        <f>SUM(D67:F67)</f>
        <v>371212</v>
      </c>
      <c r="J67" s="398"/>
    </row>
    <row r="68" spans="1:10" ht="14.25">
      <c r="A68" s="653">
        <v>160</v>
      </c>
      <c r="B68" s="659" t="s">
        <v>162</v>
      </c>
      <c r="C68" s="660">
        <v>1476772</v>
      </c>
      <c r="D68" s="645"/>
      <c r="E68" s="645"/>
      <c r="F68" s="646">
        <v>533735</v>
      </c>
      <c r="G68" s="646">
        <v>649805</v>
      </c>
      <c r="H68" s="647">
        <f>SUM(D68:G68)</f>
        <v>1183540</v>
      </c>
      <c r="J68" s="398"/>
    </row>
    <row r="69" spans="1:10" ht="15">
      <c r="A69" s="650">
        <v>161</v>
      </c>
      <c r="B69" s="664" t="s">
        <v>163</v>
      </c>
      <c r="C69" s="665">
        <v>1998550</v>
      </c>
      <c r="D69" s="666"/>
      <c r="E69" s="645"/>
      <c r="F69" s="646">
        <v>1198309</v>
      </c>
      <c r="G69" s="646">
        <v>683422</v>
      </c>
      <c r="H69" s="647">
        <f>SUM(D69:G69)</f>
        <v>1881731</v>
      </c>
      <c r="J69" s="398"/>
    </row>
    <row r="70" spans="1:10" ht="15">
      <c r="A70" s="650">
        <v>162</v>
      </c>
      <c r="B70" s="664" t="s">
        <v>164</v>
      </c>
      <c r="C70" s="665">
        <v>299555</v>
      </c>
      <c r="D70" s="666"/>
      <c r="E70" s="645"/>
      <c r="F70" s="646">
        <v>247866</v>
      </c>
      <c r="G70" s="646"/>
      <c r="H70" s="647">
        <f>SUM(D70:F70)</f>
        <v>247866</v>
      </c>
      <c r="J70" s="398"/>
    </row>
    <row r="71" spans="1:10" ht="15">
      <c r="A71" s="650">
        <v>163</v>
      </c>
      <c r="B71" s="664" t="s">
        <v>165</v>
      </c>
      <c r="C71" s="665">
        <v>1250000</v>
      </c>
      <c r="D71" s="666"/>
      <c r="E71" s="645"/>
      <c r="F71" s="646">
        <v>787229</v>
      </c>
      <c r="G71" s="646"/>
      <c r="H71" s="647">
        <f>SUM(D71:F71)</f>
        <v>787229</v>
      </c>
      <c r="J71" s="398"/>
    </row>
    <row r="72" spans="1:10" ht="15">
      <c r="A72" s="650">
        <v>164</v>
      </c>
      <c r="B72" s="664" t="s">
        <v>166</v>
      </c>
      <c r="C72" s="665">
        <v>2500560</v>
      </c>
      <c r="D72" s="666"/>
      <c r="E72" s="645"/>
      <c r="F72" s="667">
        <v>2500560</v>
      </c>
      <c r="G72" s="667"/>
      <c r="H72" s="647">
        <f>SUM(D72:F72)</f>
        <v>2500560</v>
      </c>
      <c r="J72" s="398"/>
    </row>
    <row r="73" spans="1:10" s="672" customFormat="1" ht="14.25">
      <c r="A73" s="653"/>
      <c r="B73" s="668" t="s">
        <v>167</v>
      </c>
      <c r="C73" s="665"/>
      <c r="D73" s="666"/>
      <c r="E73" s="669"/>
      <c r="F73" s="670">
        <v>2</v>
      </c>
      <c r="G73" s="670"/>
      <c r="H73" s="671"/>
      <c r="J73" s="673"/>
    </row>
    <row r="74" spans="1:10" ht="14.25">
      <c r="A74" s="851" t="s">
        <v>168</v>
      </c>
      <c r="B74" s="852"/>
      <c r="C74" s="852"/>
      <c r="D74" s="852"/>
      <c r="E74" s="852"/>
      <c r="F74" s="852"/>
      <c r="G74" s="852"/>
      <c r="H74" s="853"/>
      <c r="J74" s="398"/>
    </row>
    <row r="75" spans="1:10" ht="15">
      <c r="A75" s="674">
        <v>165</v>
      </c>
      <c r="B75" s="675" t="s">
        <v>169</v>
      </c>
      <c r="C75" s="676">
        <v>1000000</v>
      </c>
      <c r="D75" s="676"/>
      <c r="E75" s="676"/>
      <c r="F75" s="676">
        <v>1000000</v>
      </c>
      <c r="G75" s="677"/>
      <c r="H75" s="647">
        <f>SUM(D75:F75)</f>
        <v>1000000</v>
      </c>
      <c r="J75" s="398"/>
    </row>
    <row r="76" spans="1:10" ht="28.5" customHeight="1">
      <c r="A76" s="678">
        <v>166</v>
      </c>
      <c r="B76" s="679" t="s">
        <v>170</v>
      </c>
      <c r="C76" s="676">
        <v>4500000</v>
      </c>
      <c r="D76" s="676"/>
      <c r="E76" s="676"/>
      <c r="F76" s="676">
        <v>2243666</v>
      </c>
      <c r="G76" s="677">
        <v>1226656</v>
      </c>
      <c r="H76" s="647">
        <f>SUM(D76:G76)</f>
        <v>3470322</v>
      </c>
      <c r="J76" s="398"/>
    </row>
    <row r="77" spans="1:10" ht="14.25">
      <c r="A77" s="678">
        <v>167</v>
      </c>
      <c r="B77" s="680" t="s">
        <v>171</v>
      </c>
      <c r="C77" s="676">
        <v>1399591</v>
      </c>
      <c r="D77" s="676"/>
      <c r="E77" s="676"/>
      <c r="F77" s="676">
        <v>812863</v>
      </c>
      <c r="G77" s="677">
        <v>464472</v>
      </c>
      <c r="H77" s="647">
        <f>SUM(D77:G77)</f>
        <v>1277335</v>
      </c>
      <c r="J77" s="398"/>
    </row>
    <row r="78" spans="1:10" ht="14.25">
      <c r="A78" s="678">
        <v>168</v>
      </c>
      <c r="B78" s="680" t="s">
        <v>172</v>
      </c>
      <c r="C78" s="676">
        <v>2996342</v>
      </c>
      <c r="D78" s="676"/>
      <c r="E78" s="676"/>
      <c r="F78" s="676">
        <v>1754124</v>
      </c>
      <c r="G78" s="677">
        <v>955948</v>
      </c>
      <c r="H78" s="647">
        <f>SUM(D78:G78)</f>
        <v>2710072</v>
      </c>
      <c r="J78" s="398"/>
    </row>
    <row r="79" spans="1:10" ht="14.25">
      <c r="A79" s="678">
        <v>169</v>
      </c>
      <c r="B79" s="680" t="s">
        <v>173</v>
      </c>
      <c r="C79" s="676">
        <v>500000</v>
      </c>
      <c r="D79" s="676"/>
      <c r="E79" s="676"/>
      <c r="F79" s="676">
        <v>190580</v>
      </c>
      <c r="G79" s="677">
        <v>175853</v>
      </c>
      <c r="H79" s="647">
        <f>SUM(D79:G79)</f>
        <v>366433</v>
      </c>
      <c r="J79" s="398"/>
    </row>
    <row r="80" spans="1:10" ht="14.25">
      <c r="A80" s="678">
        <v>170</v>
      </c>
      <c r="B80" s="680" t="s">
        <v>174</v>
      </c>
      <c r="C80" s="676">
        <v>2499998</v>
      </c>
      <c r="D80" s="676"/>
      <c r="E80" s="676"/>
      <c r="F80" s="676">
        <v>1335701</v>
      </c>
      <c r="G80" s="677">
        <v>964214</v>
      </c>
      <c r="H80" s="647">
        <f>SUM(D80:G80)</f>
        <v>2299915</v>
      </c>
      <c r="J80" s="398"/>
    </row>
    <row r="81" spans="1:10" ht="15">
      <c r="A81" s="674">
        <v>171</v>
      </c>
      <c r="B81" s="681" t="s">
        <v>175</v>
      </c>
      <c r="C81" s="676">
        <v>2348836</v>
      </c>
      <c r="D81" s="676"/>
      <c r="E81" s="676"/>
      <c r="F81" s="676">
        <v>2241370</v>
      </c>
      <c r="G81" s="677"/>
      <c r="H81" s="647">
        <f>SUM(D81:F81)</f>
        <v>2241370</v>
      </c>
      <c r="J81" s="398"/>
    </row>
    <row r="82" spans="1:10" ht="14.25">
      <c r="A82" s="678">
        <v>172</v>
      </c>
      <c r="B82" s="680" t="s">
        <v>176</v>
      </c>
      <c r="C82" s="676">
        <v>6499462</v>
      </c>
      <c r="D82" s="676"/>
      <c r="E82" s="676"/>
      <c r="F82" s="676">
        <v>51900</v>
      </c>
      <c r="G82" s="677">
        <v>3711789</v>
      </c>
      <c r="H82" s="647">
        <f>SUM(D82:G82)</f>
        <v>3763689</v>
      </c>
      <c r="J82" s="398"/>
    </row>
    <row r="83" spans="1:10" ht="15">
      <c r="A83" s="674">
        <v>173</v>
      </c>
      <c r="B83" s="675" t="s">
        <v>177</v>
      </c>
      <c r="C83" s="676">
        <v>1000000</v>
      </c>
      <c r="D83" s="676"/>
      <c r="E83" s="676"/>
      <c r="F83" s="676">
        <v>969816</v>
      </c>
      <c r="G83" s="677"/>
      <c r="H83" s="647">
        <f>SUM(D83:F83)</f>
        <v>969816</v>
      </c>
      <c r="J83" s="398"/>
    </row>
    <row r="84" spans="1:10" ht="14.25">
      <c r="A84" s="678">
        <v>174</v>
      </c>
      <c r="B84" s="682" t="s">
        <v>178</v>
      </c>
      <c r="C84" s="676">
        <v>2999642</v>
      </c>
      <c r="D84" s="676"/>
      <c r="E84" s="676"/>
      <c r="F84" s="676">
        <v>449739</v>
      </c>
      <c r="G84" s="677">
        <v>722553</v>
      </c>
      <c r="H84" s="647">
        <f aca="true" t="shared" si="2" ref="H84:H90">SUM(D84:G84)</f>
        <v>1172292</v>
      </c>
      <c r="J84" s="398"/>
    </row>
    <row r="85" spans="1:10" ht="28.5">
      <c r="A85" s="678">
        <v>175</v>
      </c>
      <c r="B85" s="679" t="s">
        <v>179</v>
      </c>
      <c r="C85" s="676">
        <v>2204808</v>
      </c>
      <c r="D85" s="676"/>
      <c r="E85" s="676"/>
      <c r="F85" s="676">
        <v>248605</v>
      </c>
      <c r="G85" s="677">
        <v>1042148</v>
      </c>
      <c r="H85" s="647">
        <f t="shared" si="2"/>
        <v>1290753</v>
      </c>
      <c r="J85" s="398"/>
    </row>
    <row r="86" spans="1:10" ht="14.25" customHeight="1">
      <c r="A86" s="678">
        <v>176</v>
      </c>
      <c r="B86" s="679" t="s">
        <v>180</v>
      </c>
      <c r="C86" s="676">
        <v>1300000</v>
      </c>
      <c r="D86" s="676"/>
      <c r="E86" s="676"/>
      <c r="F86" s="676">
        <v>306539</v>
      </c>
      <c r="G86" s="677">
        <v>598347</v>
      </c>
      <c r="H86" s="647">
        <f t="shared" si="2"/>
        <v>904886</v>
      </c>
      <c r="J86" s="398"/>
    </row>
    <row r="87" spans="1:10" ht="14.25" customHeight="1">
      <c r="A87" s="678">
        <v>177</v>
      </c>
      <c r="B87" s="683" t="s">
        <v>181</v>
      </c>
      <c r="C87" s="676">
        <v>807888</v>
      </c>
      <c r="D87" s="676"/>
      <c r="E87" s="676"/>
      <c r="F87" s="676">
        <v>572677</v>
      </c>
      <c r="G87" s="677">
        <v>163109</v>
      </c>
      <c r="H87" s="647">
        <f t="shared" si="2"/>
        <v>735786</v>
      </c>
      <c r="J87" s="398"/>
    </row>
    <row r="88" spans="1:10" ht="14.25" customHeight="1">
      <c r="A88" s="678">
        <v>178</v>
      </c>
      <c r="B88" s="680" t="s">
        <v>182</v>
      </c>
      <c r="C88" s="676">
        <v>6446675</v>
      </c>
      <c r="D88" s="676"/>
      <c r="E88" s="676"/>
      <c r="F88" s="676">
        <v>140841</v>
      </c>
      <c r="G88" s="677">
        <v>1834067</v>
      </c>
      <c r="H88" s="647">
        <f t="shared" si="2"/>
        <v>1974908</v>
      </c>
      <c r="J88" s="398"/>
    </row>
    <row r="89" spans="1:10" ht="28.5" customHeight="1">
      <c r="A89" s="678">
        <v>179</v>
      </c>
      <c r="B89" s="679" t="s">
        <v>183</v>
      </c>
      <c r="C89" s="676">
        <v>4500000</v>
      </c>
      <c r="D89" s="676"/>
      <c r="E89" s="676"/>
      <c r="F89" s="676">
        <v>36412</v>
      </c>
      <c r="G89" s="677">
        <v>2706351</v>
      </c>
      <c r="H89" s="647">
        <f t="shared" si="2"/>
        <v>2742763</v>
      </c>
      <c r="J89" s="398"/>
    </row>
    <row r="90" spans="1:10" ht="14.25" customHeight="1">
      <c r="A90" s="678">
        <v>180</v>
      </c>
      <c r="B90" s="679" t="s">
        <v>184</v>
      </c>
      <c r="C90" s="676">
        <v>700000</v>
      </c>
      <c r="D90" s="676"/>
      <c r="E90" s="676"/>
      <c r="F90" s="676"/>
      <c r="G90" s="677">
        <v>526017</v>
      </c>
      <c r="H90" s="647">
        <f t="shared" si="2"/>
        <v>526017</v>
      </c>
      <c r="J90" s="398"/>
    </row>
    <row r="91" spans="1:10" ht="14.25" customHeight="1">
      <c r="A91" s="674">
        <v>181</v>
      </c>
      <c r="B91" s="684" t="s">
        <v>185</v>
      </c>
      <c r="C91" s="676">
        <v>1416019</v>
      </c>
      <c r="D91" s="676"/>
      <c r="E91" s="676"/>
      <c r="F91" s="676">
        <v>1416019</v>
      </c>
      <c r="G91" s="677"/>
      <c r="H91" s="647">
        <f>SUM(D91:F91)</f>
        <v>1416019</v>
      </c>
      <c r="J91" s="398"/>
    </row>
    <row r="92" spans="1:10" ht="14.25" customHeight="1">
      <c r="A92" s="678">
        <v>182</v>
      </c>
      <c r="B92" s="679" t="s">
        <v>186</v>
      </c>
      <c r="C92" s="676">
        <v>1968848</v>
      </c>
      <c r="D92" s="676"/>
      <c r="E92" s="676"/>
      <c r="F92" s="676">
        <v>98000</v>
      </c>
      <c r="G92" s="677">
        <v>468865</v>
      </c>
      <c r="H92" s="647">
        <f aca="true" t="shared" si="3" ref="H92:H102">SUM(D92:G92)</f>
        <v>566865</v>
      </c>
      <c r="J92" s="398"/>
    </row>
    <row r="93" spans="1:10" ht="14.25">
      <c r="A93" s="678">
        <v>183</v>
      </c>
      <c r="B93" s="679" t="s">
        <v>187</v>
      </c>
      <c r="C93" s="676">
        <v>1500000</v>
      </c>
      <c r="D93" s="676"/>
      <c r="E93" s="676"/>
      <c r="F93" s="676"/>
      <c r="G93" s="677">
        <v>286360</v>
      </c>
      <c r="H93" s="647">
        <f t="shared" si="3"/>
        <v>286360</v>
      </c>
      <c r="J93" s="398"/>
    </row>
    <row r="94" spans="1:10" ht="36">
      <c r="A94" s="685"/>
      <c r="B94" s="686" t="s">
        <v>188</v>
      </c>
      <c r="C94" s="687"/>
      <c r="D94" s="687"/>
      <c r="E94" s="687"/>
      <c r="F94" s="687">
        <v>1000000</v>
      </c>
      <c r="G94" s="688"/>
      <c r="H94" s="647">
        <f t="shared" si="3"/>
        <v>1000000</v>
      </c>
      <c r="J94" s="398"/>
    </row>
    <row r="95" spans="1:10" ht="14.25">
      <c r="A95" s="685">
        <v>184</v>
      </c>
      <c r="B95" s="689" t="s">
        <v>189</v>
      </c>
      <c r="C95" s="687">
        <v>400000</v>
      </c>
      <c r="D95" s="687"/>
      <c r="E95" s="687"/>
      <c r="F95" s="687"/>
      <c r="G95" s="688">
        <v>336814</v>
      </c>
      <c r="H95" s="647">
        <f t="shared" si="3"/>
        <v>336814</v>
      </c>
      <c r="J95" s="398"/>
    </row>
    <row r="96" spans="1:10" ht="14.25">
      <c r="A96" s="685">
        <v>185</v>
      </c>
      <c r="B96" s="689" t="s">
        <v>190</v>
      </c>
      <c r="C96" s="687">
        <v>1000000</v>
      </c>
      <c r="D96" s="687"/>
      <c r="E96" s="687"/>
      <c r="F96" s="687"/>
      <c r="G96" s="688">
        <v>498608</v>
      </c>
      <c r="H96" s="647">
        <f t="shared" si="3"/>
        <v>498608</v>
      </c>
      <c r="J96" s="398"/>
    </row>
    <row r="97" spans="1:10" ht="15" customHeight="1">
      <c r="A97" s="685">
        <v>186</v>
      </c>
      <c r="B97" s="689" t="s">
        <v>191</v>
      </c>
      <c r="C97" s="687">
        <v>578066</v>
      </c>
      <c r="D97" s="687"/>
      <c r="E97" s="687"/>
      <c r="F97" s="687"/>
      <c r="G97" s="688">
        <v>438652</v>
      </c>
      <c r="H97" s="647">
        <f t="shared" si="3"/>
        <v>438652</v>
      </c>
      <c r="J97" s="398"/>
    </row>
    <row r="98" spans="1:10" ht="14.25">
      <c r="A98" s="685">
        <v>187</v>
      </c>
      <c r="B98" s="689" t="s">
        <v>192</v>
      </c>
      <c r="C98" s="687">
        <v>1999960</v>
      </c>
      <c r="D98" s="687"/>
      <c r="E98" s="687"/>
      <c r="F98" s="687"/>
      <c r="G98" s="688">
        <v>1072039</v>
      </c>
      <c r="H98" s="647">
        <f t="shared" si="3"/>
        <v>1072039</v>
      </c>
      <c r="J98" s="398"/>
    </row>
    <row r="99" spans="1:10" ht="28.5">
      <c r="A99" s="685">
        <v>188</v>
      </c>
      <c r="B99" s="689" t="s">
        <v>193</v>
      </c>
      <c r="C99" s="687">
        <v>795000</v>
      </c>
      <c r="D99" s="687"/>
      <c r="E99" s="687"/>
      <c r="F99" s="687"/>
      <c r="G99" s="688"/>
      <c r="H99" s="647">
        <f t="shared" si="3"/>
        <v>0</v>
      </c>
      <c r="J99" s="398"/>
    </row>
    <row r="100" spans="1:10" ht="15">
      <c r="A100" s="690">
        <v>189</v>
      </c>
      <c r="B100" s="691" t="s">
        <v>194</v>
      </c>
      <c r="C100" s="687">
        <v>4086224</v>
      </c>
      <c r="D100" s="687"/>
      <c r="E100" s="687"/>
      <c r="F100" s="687"/>
      <c r="G100" s="688">
        <v>4086224</v>
      </c>
      <c r="H100" s="647">
        <f t="shared" si="3"/>
        <v>4086224</v>
      </c>
      <c r="J100" s="398"/>
    </row>
    <row r="101" spans="1:10" ht="14.25">
      <c r="A101" s="685">
        <v>190</v>
      </c>
      <c r="B101" s="689" t="s">
        <v>195</v>
      </c>
      <c r="C101" s="687">
        <v>1911800</v>
      </c>
      <c r="D101" s="687"/>
      <c r="E101" s="687"/>
      <c r="F101" s="687"/>
      <c r="G101" s="688">
        <v>117073</v>
      </c>
      <c r="H101" s="647">
        <f t="shared" si="3"/>
        <v>117073</v>
      </c>
      <c r="J101" s="398"/>
    </row>
    <row r="102" spans="1:10" ht="28.5">
      <c r="A102" s="685">
        <v>191</v>
      </c>
      <c r="B102" s="689" t="s">
        <v>196</v>
      </c>
      <c r="C102" s="687">
        <v>1500000</v>
      </c>
      <c r="D102" s="687"/>
      <c r="E102" s="687"/>
      <c r="F102" s="687">
        <v>200000</v>
      </c>
      <c r="G102" s="688">
        <v>550000</v>
      </c>
      <c r="H102" s="647">
        <f t="shared" si="3"/>
        <v>750000</v>
      </c>
      <c r="J102" s="398"/>
    </row>
    <row r="103" spans="1:10" ht="14.25">
      <c r="A103" s="851" t="s">
        <v>197</v>
      </c>
      <c r="B103" s="852"/>
      <c r="C103" s="852"/>
      <c r="D103" s="852"/>
      <c r="E103" s="852"/>
      <c r="F103" s="852"/>
      <c r="G103" s="852"/>
      <c r="H103" s="853"/>
      <c r="J103" s="398"/>
    </row>
    <row r="104" spans="1:10" ht="14.25" customHeight="1">
      <c r="A104" s="685">
        <v>192</v>
      </c>
      <c r="B104" s="689" t="s">
        <v>198</v>
      </c>
      <c r="C104" s="687">
        <v>177459</v>
      </c>
      <c r="D104" s="687"/>
      <c r="E104" s="687"/>
      <c r="F104" s="687"/>
      <c r="G104" s="688"/>
      <c r="H104" s="647">
        <f aca="true" t="shared" si="4" ref="H104:H123">SUM(D104:G104)</f>
        <v>0</v>
      </c>
      <c r="J104" s="398" t="s">
        <v>199</v>
      </c>
    </row>
    <row r="105" spans="1:10" ht="28.5">
      <c r="A105" s="685">
        <v>193</v>
      </c>
      <c r="B105" s="689" t="s">
        <v>200</v>
      </c>
      <c r="C105" s="687">
        <v>6000000</v>
      </c>
      <c r="D105" s="687"/>
      <c r="E105" s="687"/>
      <c r="F105" s="687"/>
      <c r="G105" s="688"/>
      <c r="H105" s="647">
        <f t="shared" si="4"/>
        <v>0</v>
      </c>
      <c r="J105" s="398"/>
    </row>
    <row r="106" spans="1:10" ht="14.25">
      <c r="A106" s="685">
        <v>194</v>
      </c>
      <c r="B106" s="689" t="s">
        <v>201</v>
      </c>
      <c r="C106" s="687">
        <v>2500000</v>
      </c>
      <c r="D106" s="687"/>
      <c r="E106" s="687"/>
      <c r="F106" s="687"/>
      <c r="G106" s="688">
        <v>115902</v>
      </c>
      <c r="H106" s="647">
        <f t="shared" si="4"/>
        <v>115902</v>
      </c>
      <c r="J106" s="398"/>
    </row>
    <row r="107" spans="1:10" ht="14.25">
      <c r="A107" s="685">
        <v>195</v>
      </c>
      <c r="B107" s="689" t="s">
        <v>202</v>
      </c>
      <c r="C107" s="687">
        <v>4000000</v>
      </c>
      <c r="D107" s="687"/>
      <c r="E107" s="687"/>
      <c r="F107" s="687"/>
      <c r="G107" s="688">
        <v>88500</v>
      </c>
      <c r="H107" s="647">
        <f t="shared" si="4"/>
        <v>88500</v>
      </c>
      <c r="J107" s="398"/>
    </row>
    <row r="108" spans="1:10" ht="14.25">
      <c r="A108" s="685">
        <v>196</v>
      </c>
      <c r="B108" s="689" t="s">
        <v>203</v>
      </c>
      <c r="C108" s="687">
        <v>552779</v>
      </c>
      <c r="D108" s="687"/>
      <c r="E108" s="687"/>
      <c r="F108" s="687"/>
      <c r="G108" s="688">
        <v>26500</v>
      </c>
      <c r="H108" s="647">
        <f t="shared" si="4"/>
        <v>26500</v>
      </c>
      <c r="J108" s="398"/>
    </row>
    <row r="109" spans="1:10" ht="14.25">
      <c r="A109" s="685">
        <v>197</v>
      </c>
      <c r="B109" s="689" t="s">
        <v>204</v>
      </c>
      <c r="C109" s="687">
        <v>10000000</v>
      </c>
      <c r="D109" s="687"/>
      <c r="E109" s="687"/>
      <c r="F109" s="687"/>
      <c r="G109" s="688">
        <v>24990</v>
      </c>
      <c r="H109" s="647">
        <f t="shared" si="4"/>
        <v>24990</v>
      </c>
      <c r="J109" s="398"/>
    </row>
    <row r="110" spans="1:10" ht="14.25">
      <c r="A110" s="685">
        <v>198</v>
      </c>
      <c r="B110" s="689" t="s">
        <v>205</v>
      </c>
      <c r="C110" s="687">
        <v>1191800</v>
      </c>
      <c r="D110" s="687"/>
      <c r="E110" s="687"/>
      <c r="F110" s="687"/>
      <c r="G110" s="688"/>
      <c r="H110" s="647">
        <f t="shared" si="4"/>
        <v>0</v>
      </c>
      <c r="J110" s="398"/>
    </row>
    <row r="111" spans="1:10" ht="15" customHeight="1">
      <c r="A111" s="685">
        <v>199</v>
      </c>
      <c r="B111" s="689" t="s">
        <v>206</v>
      </c>
      <c r="C111" s="687">
        <v>693914</v>
      </c>
      <c r="D111" s="687"/>
      <c r="E111" s="687"/>
      <c r="F111" s="687"/>
      <c r="G111" s="688">
        <v>346957</v>
      </c>
      <c r="H111" s="647">
        <f t="shared" si="4"/>
        <v>346957</v>
      </c>
      <c r="J111" s="398"/>
    </row>
    <row r="112" spans="1:10" ht="14.25">
      <c r="A112" s="685">
        <v>200</v>
      </c>
      <c r="B112" s="689" t="s">
        <v>207</v>
      </c>
      <c r="C112" s="687">
        <v>4912964</v>
      </c>
      <c r="D112" s="687"/>
      <c r="E112" s="687"/>
      <c r="F112" s="687"/>
      <c r="G112" s="688"/>
      <c r="H112" s="647">
        <f t="shared" si="4"/>
        <v>0</v>
      </c>
      <c r="J112" s="398"/>
    </row>
    <row r="113" spans="1:10" ht="14.25">
      <c r="A113" s="685">
        <v>201</v>
      </c>
      <c r="B113" s="689" t="s">
        <v>208</v>
      </c>
      <c r="C113" s="687">
        <v>361487</v>
      </c>
      <c r="D113" s="687"/>
      <c r="E113" s="687"/>
      <c r="F113" s="687"/>
      <c r="G113" s="688">
        <v>180744</v>
      </c>
      <c r="H113" s="647">
        <f t="shared" si="4"/>
        <v>180744</v>
      </c>
      <c r="J113" s="398"/>
    </row>
    <row r="114" spans="1:10" ht="14.25" customHeight="1">
      <c r="A114" s="690">
        <v>202</v>
      </c>
      <c r="B114" s="691" t="s">
        <v>209</v>
      </c>
      <c r="C114" s="687">
        <v>1177733</v>
      </c>
      <c r="D114" s="687"/>
      <c r="E114" s="687"/>
      <c r="F114" s="687"/>
      <c r="G114" s="688">
        <v>1177733</v>
      </c>
      <c r="H114" s="647">
        <f t="shared" si="4"/>
        <v>1177733</v>
      </c>
      <c r="J114" s="398"/>
    </row>
    <row r="115" spans="1:10" ht="14.25">
      <c r="A115" s="685">
        <v>203</v>
      </c>
      <c r="B115" s="689" t="s">
        <v>210</v>
      </c>
      <c r="C115" s="687">
        <v>65000</v>
      </c>
      <c r="D115" s="687"/>
      <c r="E115" s="687"/>
      <c r="F115" s="687"/>
      <c r="G115" s="688"/>
      <c r="H115" s="647">
        <f t="shared" si="4"/>
        <v>0</v>
      </c>
      <c r="J115" s="398"/>
    </row>
    <row r="116" spans="1:10" ht="28.5" customHeight="1">
      <c r="A116" s="685">
        <v>204</v>
      </c>
      <c r="B116" s="689" t="s">
        <v>211</v>
      </c>
      <c r="C116" s="687">
        <v>500000</v>
      </c>
      <c r="D116" s="687"/>
      <c r="E116" s="687"/>
      <c r="F116" s="687"/>
      <c r="G116" s="688"/>
      <c r="H116" s="647">
        <f t="shared" si="4"/>
        <v>0</v>
      </c>
      <c r="J116" s="398"/>
    </row>
    <row r="117" spans="1:10" ht="28.5">
      <c r="A117" s="685">
        <v>205</v>
      </c>
      <c r="B117" s="689" t="s">
        <v>212</v>
      </c>
      <c r="C117" s="687">
        <v>6000000</v>
      </c>
      <c r="D117" s="687"/>
      <c r="E117" s="687"/>
      <c r="F117" s="687"/>
      <c r="G117" s="688"/>
      <c r="H117" s="647">
        <f t="shared" si="4"/>
        <v>0</v>
      </c>
      <c r="J117" s="398"/>
    </row>
    <row r="118" spans="1:10" ht="14.25" customHeight="1">
      <c r="A118" s="685">
        <v>206</v>
      </c>
      <c r="B118" s="689" t="s">
        <v>213</v>
      </c>
      <c r="C118" s="687">
        <v>1500000</v>
      </c>
      <c r="D118" s="687"/>
      <c r="E118" s="687"/>
      <c r="F118" s="687"/>
      <c r="G118" s="688"/>
      <c r="H118" s="647">
        <f t="shared" si="4"/>
        <v>0</v>
      </c>
      <c r="J118" s="398"/>
    </row>
    <row r="119" spans="1:10" ht="14.25" customHeight="1">
      <c r="A119" s="685">
        <v>207</v>
      </c>
      <c r="B119" s="689" t="s">
        <v>214</v>
      </c>
      <c r="C119" s="687">
        <v>1500000</v>
      </c>
      <c r="D119" s="687"/>
      <c r="E119" s="687"/>
      <c r="F119" s="687"/>
      <c r="G119" s="688"/>
      <c r="H119" s="647">
        <f t="shared" si="4"/>
        <v>0</v>
      </c>
      <c r="J119" s="398"/>
    </row>
    <row r="120" spans="1:10" ht="14.25" customHeight="1">
      <c r="A120" s="685">
        <v>208</v>
      </c>
      <c r="B120" s="689" t="s">
        <v>215</v>
      </c>
      <c r="C120" s="687">
        <v>2000000</v>
      </c>
      <c r="D120" s="687"/>
      <c r="E120" s="687"/>
      <c r="F120" s="687"/>
      <c r="G120" s="688"/>
      <c r="H120" s="647">
        <f t="shared" si="4"/>
        <v>0</v>
      </c>
      <c r="J120" s="398"/>
    </row>
    <row r="121" spans="1:10" ht="14.25" customHeight="1">
      <c r="A121" s="685">
        <v>209</v>
      </c>
      <c r="B121" s="689" t="s">
        <v>216</v>
      </c>
      <c r="C121" s="687">
        <v>10000000</v>
      </c>
      <c r="D121" s="687"/>
      <c r="E121" s="687"/>
      <c r="F121" s="687"/>
      <c r="G121" s="688"/>
      <c r="H121" s="647">
        <f t="shared" si="4"/>
        <v>0</v>
      </c>
      <c r="J121" s="398"/>
    </row>
    <row r="122" spans="1:10" ht="14.25" customHeight="1">
      <c r="A122" s="685">
        <v>210</v>
      </c>
      <c r="B122" s="689" t="s">
        <v>217</v>
      </c>
      <c r="C122" s="687">
        <v>2000000</v>
      </c>
      <c r="D122" s="687"/>
      <c r="E122" s="687"/>
      <c r="F122" s="687"/>
      <c r="G122" s="688"/>
      <c r="H122" s="647">
        <f t="shared" si="4"/>
        <v>0</v>
      </c>
      <c r="J122" s="398"/>
    </row>
    <row r="123" spans="1:10" ht="14.25" customHeight="1">
      <c r="A123" s="685">
        <v>211</v>
      </c>
      <c r="B123" s="689" t="s">
        <v>218</v>
      </c>
      <c r="C123" s="687">
        <v>4000000</v>
      </c>
      <c r="D123" s="687"/>
      <c r="E123" s="687"/>
      <c r="F123" s="687"/>
      <c r="G123" s="688"/>
      <c r="H123" s="647">
        <f t="shared" si="4"/>
        <v>0</v>
      </c>
      <c r="J123" s="398"/>
    </row>
    <row r="124" spans="1:9" ht="15.75" thickBot="1">
      <c r="A124" s="854" t="s">
        <v>219</v>
      </c>
      <c r="B124" s="855"/>
      <c r="C124" s="692">
        <f>SUM(C3:C123)</f>
        <v>250126165</v>
      </c>
      <c r="D124" s="692">
        <f>SUM(D3:D74)</f>
        <v>15205540.5</v>
      </c>
      <c r="E124" s="692">
        <f>SUM(E3:E74)</f>
        <v>54036458.199999996</v>
      </c>
      <c r="F124" s="692">
        <f>SUM(F4:F102)</f>
        <v>57283002</v>
      </c>
      <c r="G124" s="692">
        <f>SUM(G39:G123)</f>
        <v>28726491</v>
      </c>
      <c r="H124" s="693">
        <f>SUM(H3:H123)</f>
        <v>155251489.70000002</v>
      </c>
      <c r="I124" s="113"/>
    </row>
    <row r="125" spans="1:19" ht="24.75" customHeight="1" thickBot="1">
      <c r="A125" s="501"/>
      <c r="B125" s="501"/>
      <c r="C125" s="558"/>
      <c r="D125" s="694"/>
      <c r="E125" s="694"/>
      <c r="F125" s="694"/>
      <c r="G125" s="694"/>
      <c r="H125" s="694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</row>
    <row r="126" spans="1:8" ht="15">
      <c r="A126" s="833" t="s">
        <v>220</v>
      </c>
      <c r="B126" s="834"/>
      <c r="C126" s="834"/>
      <c r="D126" s="834"/>
      <c r="E126" s="834"/>
      <c r="F126" s="835"/>
      <c r="G126" s="835"/>
      <c r="H126" s="836"/>
    </row>
    <row r="127" spans="1:8" ht="39.75" customHeight="1">
      <c r="A127" s="755" t="s">
        <v>221</v>
      </c>
      <c r="B127" s="756" t="s">
        <v>91</v>
      </c>
      <c r="C127" s="757"/>
      <c r="D127" s="758"/>
      <c r="E127" s="759" t="s">
        <v>222</v>
      </c>
      <c r="F127" s="760"/>
      <c r="G127" s="760"/>
      <c r="H127" s="761" t="s">
        <v>97</v>
      </c>
    </row>
    <row r="128" spans="1:8" ht="14.25" customHeight="1">
      <c r="A128" s="662">
        <v>2</v>
      </c>
      <c r="B128" s="697" t="s">
        <v>223</v>
      </c>
      <c r="C128" s="645"/>
      <c r="D128" s="695"/>
      <c r="E128" s="698">
        <v>9900</v>
      </c>
      <c r="F128" s="696"/>
      <c r="G128" s="696"/>
      <c r="H128" s="647">
        <f aca="true" t="shared" si="5" ref="H128:H138">SUM(D128:E128)</f>
        <v>9900</v>
      </c>
    </row>
    <row r="129" spans="1:8" ht="14.25" customHeight="1">
      <c r="A129" s="662">
        <v>94</v>
      </c>
      <c r="B129" s="697" t="s">
        <v>224</v>
      </c>
      <c r="C129" s="645"/>
      <c r="D129" s="695"/>
      <c r="E129" s="698">
        <v>23791.5</v>
      </c>
      <c r="F129" s="696"/>
      <c r="G129" s="696"/>
      <c r="H129" s="647">
        <f t="shared" si="5"/>
        <v>23791.5</v>
      </c>
    </row>
    <row r="130" spans="1:8" ht="14.25" customHeight="1">
      <c r="A130" s="662">
        <v>100</v>
      </c>
      <c r="B130" s="697" t="s">
        <v>101</v>
      </c>
      <c r="C130" s="645"/>
      <c r="D130" s="695"/>
      <c r="E130" s="698">
        <v>16554</v>
      </c>
      <c r="F130" s="696"/>
      <c r="G130" s="696"/>
      <c r="H130" s="647">
        <f t="shared" si="5"/>
        <v>16554</v>
      </c>
    </row>
    <row r="131" spans="1:8" ht="14.25" customHeight="1">
      <c r="A131" s="662">
        <v>147</v>
      </c>
      <c r="B131" s="697" t="s">
        <v>225</v>
      </c>
      <c r="C131" s="645"/>
      <c r="D131" s="695"/>
      <c r="E131" s="698">
        <v>127980</v>
      </c>
      <c r="F131" s="696"/>
      <c r="G131" s="696"/>
      <c r="H131" s="647">
        <f t="shared" si="5"/>
        <v>127980</v>
      </c>
    </row>
    <row r="132" spans="1:8" ht="14.25" customHeight="1">
      <c r="A132" s="662">
        <v>154</v>
      </c>
      <c r="B132" s="697" t="s">
        <v>156</v>
      </c>
      <c r="C132" s="645"/>
      <c r="D132" s="695"/>
      <c r="E132" s="698">
        <v>5988</v>
      </c>
      <c r="F132" s="696"/>
      <c r="G132" s="696"/>
      <c r="H132" s="647">
        <f t="shared" si="5"/>
        <v>5988</v>
      </c>
    </row>
    <row r="133" spans="1:8" ht="14.25" customHeight="1">
      <c r="A133" s="662">
        <v>164</v>
      </c>
      <c r="B133" s="697" t="s">
        <v>226</v>
      </c>
      <c r="C133" s="645"/>
      <c r="D133" s="695"/>
      <c r="E133" s="698">
        <v>18473</v>
      </c>
      <c r="F133" s="696"/>
      <c r="G133" s="696"/>
      <c r="H133" s="647">
        <f t="shared" si="5"/>
        <v>18473</v>
      </c>
    </row>
    <row r="134" spans="1:8" ht="14.25">
      <c r="A134" s="662">
        <v>165</v>
      </c>
      <c r="B134" s="654" t="s">
        <v>169</v>
      </c>
      <c r="C134" s="645"/>
      <c r="D134" s="645"/>
      <c r="E134" s="645">
        <v>75373</v>
      </c>
      <c r="F134" s="646"/>
      <c r="G134" s="646"/>
      <c r="H134" s="647">
        <f t="shared" si="5"/>
        <v>75373</v>
      </c>
    </row>
    <row r="135" spans="1:8" ht="14.25">
      <c r="A135" s="662">
        <v>176</v>
      </c>
      <c r="B135" s="654" t="s">
        <v>180</v>
      </c>
      <c r="C135" s="645"/>
      <c r="D135" s="645"/>
      <c r="E135" s="645">
        <v>57500</v>
      </c>
      <c r="F135" s="646"/>
      <c r="G135" s="646"/>
      <c r="H135" s="647">
        <f t="shared" si="5"/>
        <v>57500</v>
      </c>
    </row>
    <row r="136" spans="1:8" ht="14.25">
      <c r="A136" s="662"/>
      <c r="B136" s="654"/>
      <c r="C136" s="645"/>
      <c r="D136" s="645"/>
      <c r="E136" s="645"/>
      <c r="F136" s="646"/>
      <c r="G136" s="646"/>
      <c r="H136" s="647">
        <f t="shared" si="5"/>
        <v>0</v>
      </c>
    </row>
    <row r="137" spans="1:8" ht="12.75" customHeight="1">
      <c r="A137" s="662"/>
      <c r="B137" s="654"/>
      <c r="C137" s="645"/>
      <c r="D137" s="645"/>
      <c r="E137" s="645"/>
      <c r="F137" s="646"/>
      <c r="G137" s="646"/>
      <c r="H137" s="647">
        <f t="shared" si="5"/>
        <v>0</v>
      </c>
    </row>
    <row r="138" spans="1:8" ht="14.25">
      <c r="A138" s="662"/>
      <c r="B138" s="654"/>
      <c r="C138" s="645"/>
      <c r="D138" s="645"/>
      <c r="E138" s="645"/>
      <c r="F138" s="646"/>
      <c r="G138" s="646"/>
      <c r="H138" s="647">
        <f t="shared" si="5"/>
        <v>0</v>
      </c>
    </row>
    <row r="139" spans="1:8" ht="15">
      <c r="A139" s="837" t="s">
        <v>1102</v>
      </c>
      <c r="B139" s="838"/>
      <c r="C139" s="645"/>
      <c r="D139" s="699"/>
      <c r="E139" s="699"/>
      <c r="F139" s="700"/>
      <c r="G139" s="700"/>
      <c r="H139" s="647">
        <f>SUM(H128:H138)</f>
        <v>335559.5</v>
      </c>
    </row>
    <row r="140" spans="1:8" ht="15">
      <c r="A140" s="839" t="s">
        <v>227</v>
      </c>
      <c r="B140" s="840"/>
      <c r="C140" s="645"/>
      <c r="D140" s="699"/>
      <c r="E140" s="699"/>
      <c r="F140" s="700"/>
      <c r="G140" s="700"/>
      <c r="H140" s="647">
        <v>67100000</v>
      </c>
    </row>
    <row r="141" spans="1:8" ht="15">
      <c r="A141" s="839" t="s">
        <v>228</v>
      </c>
      <c r="B141" s="841"/>
      <c r="C141" s="645"/>
      <c r="D141" s="699"/>
      <c r="E141" s="699"/>
      <c r="F141" s="700"/>
      <c r="G141" s="700"/>
      <c r="H141" s="647">
        <v>40000000</v>
      </c>
    </row>
    <row r="142" spans="1:8" ht="15">
      <c r="A142" s="837" t="s">
        <v>229</v>
      </c>
      <c r="B142" s="838"/>
      <c r="C142" s="645"/>
      <c r="D142" s="645"/>
      <c r="E142" s="645"/>
      <c r="F142" s="646"/>
      <c r="G142" s="646"/>
      <c r="H142" s="647">
        <v>829615.08</v>
      </c>
    </row>
    <row r="143" spans="1:8" ht="15.75" thickBot="1">
      <c r="A143" s="856" t="s">
        <v>230</v>
      </c>
      <c r="B143" s="857"/>
      <c r="C143" s="701"/>
      <c r="D143" s="701"/>
      <c r="E143" s="701"/>
      <c r="F143" s="702"/>
      <c r="G143" s="702"/>
      <c r="H143" s="703">
        <f>SUM(E139:H142)</f>
        <v>108265174.58</v>
      </c>
    </row>
    <row r="144" spans="5:8" s="161" customFormat="1" ht="20.25">
      <c r="E144" s="842" t="s">
        <v>499</v>
      </c>
      <c r="F144" s="843"/>
      <c r="G144" s="843"/>
      <c r="H144" s="843"/>
    </row>
    <row r="145" s="161" customFormat="1" ht="12.75">
      <c r="H145" s="441"/>
    </row>
    <row r="146" s="161" customFormat="1" ht="12.75">
      <c r="H146" s="441"/>
    </row>
    <row r="147" s="161" customFormat="1" ht="12.75">
      <c r="H147" s="441"/>
    </row>
    <row r="148" s="161" customFormat="1" ht="12.75">
      <c r="H148" s="441"/>
    </row>
    <row r="149" s="161" customFormat="1" ht="12.75">
      <c r="H149" s="441"/>
    </row>
    <row r="150" s="161" customFormat="1" ht="12.75">
      <c r="H150" s="441"/>
    </row>
    <row r="151" s="161" customFormat="1" ht="12.75">
      <c r="H151" s="441"/>
    </row>
    <row r="152" s="161" customFormat="1" ht="12.75">
      <c r="H152" s="441"/>
    </row>
    <row r="153" s="161" customFormat="1" ht="12.75">
      <c r="H153" s="441"/>
    </row>
    <row r="154" s="161" customFormat="1" ht="12.75">
      <c r="H154" s="441"/>
    </row>
    <row r="155" s="161" customFormat="1" ht="12.75">
      <c r="H155" s="441"/>
    </row>
    <row r="156" s="161" customFormat="1" ht="12.75">
      <c r="H156" s="441"/>
    </row>
    <row r="157" s="161" customFormat="1" ht="12.75">
      <c r="H157" s="441"/>
    </row>
    <row r="158" s="161" customFormat="1" ht="12.75">
      <c r="H158" s="441"/>
    </row>
    <row r="159" s="161" customFormat="1" ht="12.75">
      <c r="H159" s="441"/>
    </row>
    <row r="160" s="161" customFormat="1" ht="12.75">
      <c r="H160" s="441"/>
    </row>
    <row r="161" s="161" customFormat="1" ht="12.75">
      <c r="H161" s="441"/>
    </row>
    <row r="162" s="161" customFormat="1" ht="12.75">
      <c r="H162" s="441"/>
    </row>
    <row r="163" s="161" customFormat="1" ht="12.75">
      <c r="H163" s="441"/>
    </row>
    <row r="164" s="161" customFormat="1" ht="12.75">
      <c r="H164" s="441"/>
    </row>
    <row r="165" s="161" customFormat="1" ht="12.75">
      <c r="H165" s="441"/>
    </row>
    <row r="166" s="161" customFormat="1" ht="12.75">
      <c r="H166" s="441"/>
    </row>
    <row r="167" s="161" customFormat="1" ht="12.75">
      <c r="H167" s="441"/>
    </row>
    <row r="168" s="161" customFormat="1" ht="12.75">
      <c r="H168" s="441"/>
    </row>
    <row r="169" s="161" customFormat="1" ht="12.75">
      <c r="H169" s="441"/>
    </row>
    <row r="170" s="161" customFormat="1" ht="12.75">
      <c r="H170" s="441"/>
    </row>
    <row r="171" s="161" customFormat="1" ht="12.75">
      <c r="H171" s="441"/>
    </row>
    <row r="172" s="161" customFormat="1" ht="12.75">
      <c r="H172" s="441"/>
    </row>
    <row r="173" s="161" customFormat="1" ht="12.75">
      <c r="H173" s="441"/>
    </row>
    <row r="174" s="161" customFormat="1" ht="12.75">
      <c r="H174" s="441"/>
    </row>
    <row r="175" s="161" customFormat="1" ht="12.75">
      <c r="H175" s="441"/>
    </row>
    <row r="176" s="161" customFormat="1" ht="12.75">
      <c r="H176" s="441"/>
    </row>
    <row r="177" s="161" customFormat="1" ht="12.75">
      <c r="H177" s="441"/>
    </row>
    <row r="178" s="161" customFormat="1" ht="12.75">
      <c r="H178" s="441"/>
    </row>
    <row r="179" s="161" customFormat="1" ht="12.75">
      <c r="H179" s="441"/>
    </row>
    <row r="180" s="161" customFormat="1" ht="12.75">
      <c r="H180" s="441"/>
    </row>
    <row r="181" s="161" customFormat="1" ht="12.75">
      <c r="H181" s="441"/>
    </row>
    <row r="182" s="161" customFormat="1" ht="12.75">
      <c r="H182" s="441"/>
    </row>
    <row r="183" s="161" customFormat="1" ht="12.75">
      <c r="H183" s="441"/>
    </row>
    <row r="184" s="161" customFormat="1" ht="12.75">
      <c r="H184" s="441"/>
    </row>
    <row r="185" s="161" customFormat="1" ht="12.75">
      <c r="H185" s="441"/>
    </row>
    <row r="186" s="161" customFormat="1" ht="12.75">
      <c r="H186" s="441"/>
    </row>
    <row r="187" s="161" customFormat="1" ht="12.75">
      <c r="H187" s="441"/>
    </row>
    <row r="188" s="161" customFormat="1" ht="12.75">
      <c r="H188" s="441"/>
    </row>
    <row r="189" s="161" customFormat="1" ht="12.75">
      <c r="H189" s="441"/>
    </row>
    <row r="190" s="161" customFormat="1" ht="12.75">
      <c r="H190" s="441"/>
    </row>
    <row r="191" s="161" customFormat="1" ht="12.75">
      <c r="H191" s="441"/>
    </row>
    <row r="192" s="161" customFormat="1" ht="12.75">
      <c r="H192" s="441"/>
    </row>
    <row r="193" s="161" customFormat="1" ht="12.75">
      <c r="H193" s="441"/>
    </row>
    <row r="194" s="161" customFormat="1" ht="12.75">
      <c r="H194" s="441"/>
    </row>
    <row r="195" s="161" customFormat="1" ht="12.75">
      <c r="H195" s="441"/>
    </row>
    <row r="196" s="161" customFormat="1" ht="12.75">
      <c r="H196" s="441"/>
    </row>
    <row r="197" s="161" customFormat="1" ht="12.75">
      <c r="H197" s="441"/>
    </row>
    <row r="198" s="161" customFormat="1" ht="12.75">
      <c r="H198" s="441"/>
    </row>
    <row r="199" s="161" customFormat="1" ht="12.75">
      <c r="H199" s="441"/>
    </row>
    <row r="200" s="161" customFormat="1" ht="12.75">
      <c r="H200" s="441"/>
    </row>
    <row r="201" s="161" customFormat="1" ht="12.75">
      <c r="H201" s="441"/>
    </row>
    <row r="202" s="161" customFormat="1" ht="12.75">
      <c r="H202" s="441"/>
    </row>
    <row r="203" s="161" customFormat="1" ht="12.75">
      <c r="H203" s="441"/>
    </row>
    <row r="204" s="161" customFormat="1" ht="12.75">
      <c r="H204" s="441"/>
    </row>
    <row r="205" s="161" customFormat="1" ht="12.75">
      <c r="H205" s="441"/>
    </row>
    <row r="206" s="161" customFormat="1" ht="12.75">
      <c r="H206" s="441"/>
    </row>
    <row r="207" s="161" customFormat="1" ht="12.75">
      <c r="H207" s="441"/>
    </row>
    <row r="208" s="161" customFormat="1" ht="12.75">
      <c r="H208" s="441"/>
    </row>
    <row r="209" s="161" customFormat="1" ht="12.75">
      <c r="H209" s="441"/>
    </row>
    <row r="210" s="161" customFormat="1" ht="12.75">
      <c r="H210" s="441"/>
    </row>
    <row r="211" s="161" customFormat="1" ht="12.75">
      <c r="H211" s="441"/>
    </row>
    <row r="212" s="161" customFormat="1" ht="12.75">
      <c r="H212" s="441"/>
    </row>
    <row r="213" s="161" customFormat="1" ht="12.75">
      <c r="H213" s="441"/>
    </row>
    <row r="214" s="161" customFormat="1" ht="12.75">
      <c r="H214" s="441"/>
    </row>
    <row r="215" s="161" customFormat="1" ht="12.75">
      <c r="H215" s="441"/>
    </row>
    <row r="216" s="161" customFormat="1" ht="12.75">
      <c r="H216" s="441"/>
    </row>
    <row r="217" s="161" customFormat="1" ht="12.75">
      <c r="H217" s="441"/>
    </row>
    <row r="218" s="161" customFormat="1" ht="12.75">
      <c r="H218" s="441"/>
    </row>
    <row r="219" s="161" customFormat="1" ht="12.75">
      <c r="H219" s="441"/>
    </row>
    <row r="220" s="161" customFormat="1" ht="12.75">
      <c r="H220" s="441"/>
    </row>
    <row r="221" s="161" customFormat="1" ht="12.75">
      <c r="H221" s="441"/>
    </row>
    <row r="222" s="161" customFormat="1" ht="12.75">
      <c r="H222" s="441"/>
    </row>
    <row r="223" s="161" customFormat="1" ht="12.75">
      <c r="H223" s="441"/>
    </row>
    <row r="224" s="161" customFormat="1" ht="12.75">
      <c r="H224" s="441"/>
    </row>
    <row r="225" s="161" customFormat="1" ht="12.75">
      <c r="H225" s="441"/>
    </row>
    <row r="226" s="161" customFormat="1" ht="12.75">
      <c r="H226" s="441"/>
    </row>
    <row r="227" s="161" customFormat="1" ht="12.75">
      <c r="H227" s="441"/>
    </row>
    <row r="228" s="161" customFormat="1" ht="12.75">
      <c r="H228" s="441"/>
    </row>
    <row r="229" s="161" customFormat="1" ht="12.75">
      <c r="H229" s="441"/>
    </row>
    <row r="230" s="161" customFormat="1" ht="12.75">
      <c r="H230" s="441"/>
    </row>
    <row r="231" s="161" customFormat="1" ht="12.75">
      <c r="H231" s="441"/>
    </row>
    <row r="232" s="161" customFormat="1" ht="12.75">
      <c r="H232" s="441"/>
    </row>
    <row r="233" s="161" customFormat="1" ht="12.75">
      <c r="H233" s="441"/>
    </row>
    <row r="234" s="161" customFormat="1" ht="12.75">
      <c r="H234" s="441"/>
    </row>
    <row r="235" s="161" customFormat="1" ht="12.75">
      <c r="H235" s="441"/>
    </row>
    <row r="236" s="161" customFormat="1" ht="12.75">
      <c r="H236" s="441"/>
    </row>
    <row r="237" s="161" customFormat="1" ht="12.75">
      <c r="H237" s="441"/>
    </row>
    <row r="238" s="161" customFormat="1" ht="12.75">
      <c r="H238" s="441"/>
    </row>
    <row r="239" s="161" customFormat="1" ht="12.75">
      <c r="H239" s="441"/>
    </row>
    <row r="240" s="161" customFormat="1" ht="12.75">
      <c r="H240" s="441"/>
    </row>
    <row r="241" s="161" customFormat="1" ht="12.75">
      <c r="H241" s="441"/>
    </row>
    <row r="242" s="161" customFormat="1" ht="12.75">
      <c r="H242" s="441"/>
    </row>
    <row r="243" s="161" customFormat="1" ht="12.75">
      <c r="H243" s="441"/>
    </row>
    <row r="244" s="161" customFormat="1" ht="12.75">
      <c r="H244" s="441"/>
    </row>
    <row r="245" s="161" customFormat="1" ht="12.75">
      <c r="H245" s="441"/>
    </row>
    <row r="246" s="161" customFormat="1" ht="12.75">
      <c r="H246" s="441"/>
    </row>
    <row r="247" s="161" customFormat="1" ht="12.75">
      <c r="H247" s="441"/>
    </row>
    <row r="248" s="161" customFormat="1" ht="12.75">
      <c r="H248" s="441"/>
    </row>
    <row r="249" s="161" customFormat="1" ht="12.75">
      <c r="H249" s="441"/>
    </row>
    <row r="250" s="161" customFormat="1" ht="12.75">
      <c r="H250" s="441"/>
    </row>
    <row r="251" s="161" customFormat="1" ht="12.75">
      <c r="H251" s="441"/>
    </row>
    <row r="252" s="161" customFormat="1" ht="12.75">
      <c r="H252" s="441"/>
    </row>
    <row r="253" s="161" customFormat="1" ht="12.75">
      <c r="H253" s="441"/>
    </row>
    <row r="254" s="161" customFormat="1" ht="12.75">
      <c r="H254" s="441"/>
    </row>
    <row r="255" s="161" customFormat="1" ht="12.75">
      <c r="H255" s="441"/>
    </row>
    <row r="256" s="161" customFormat="1" ht="12.75">
      <c r="H256" s="441"/>
    </row>
    <row r="257" s="161" customFormat="1" ht="12.75">
      <c r="H257" s="441"/>
    </row>
    <row r="258" s="161" customFormat="1" ht="12.75">
      <c r="H258" s="441"/>
    </row>
    <row r="259" s="161" customFormat="1" ht="12.75">
      <c r="H259" s="441"/>
    </row>
    <row r="260" s="161" customFormat="1" ht="12.75">
      <c r="H260" s="441"/>
    </row>
    <row r="261" s="161" customFormat="1" ht="12.75">
      <c r="H261" s="441"/>
    </row>
    <row r="262" s="161" customFormat="1" ht="12.75">
      <c r="H262" s="441"/>
    </row>
    <row r="263" s="161" customFormat="1" ht="12.75">
      <c r="H263" s="441"/>
    </row>
    <row r="264" s="161" customFormat="1" ht="12.75">
      <c r="H264" s="441"/>
    </row>
    <row r="265" s="161" customFormat="1" ht="12.75">
      <c r="H265" s="441"/>
    </row>
    <row r="266" s="161" customFormat="1" ht="12.75">
      <c r="H266" s="441"/>
    </row>
    <row r="267" s="161" customFormat="1" ht="12.75">
      <c r="H267" s="441"/>
    </row>
    <row r="268" s="161" customFormat="1" ht="12.75">
      <c r="H268" s="441"/>
    </row>
    <row r="269" s="161" customFormat="1" ht="12.75">
      <c r="H269" s="441"/>
    </row>
    <row r="270" s="161" customFormat="1" ht="12.75">
      <c r="H270" s="441"/>
    </row>
    <row r="271" s="161" customFormat="1" ht="12.75">
      <c r="H271" s="441"/>
    </row>
    <row r="272" s="161" customFormat="1" ht="12.75">
      <c r="H272" s="441"/>
    </row>
    <row r="273" s="161" customFormat="1" ht="12.75">
      <c r="H273" s="441"/>
    </row>
    <row r="274" s="161" customFormat="1" ht="12.75">
      <c r="H274" s="441"/>
    </row>
    <row r="275" s="161" customFormat="1" ht="12.75">
      <c r="H275" s="441"/>
    </row>
    <row r="276" s="161" customFormat="1" ht="12.75">
      <c r="H276" s="441"/>
    </row>
    <row r="277" s="161" customFormat="1" ht="12.75">
      <c r="H277" s="441"/>
    </row>
    <row r="278" s="161" customFormat="1" ht="12.75">
      <c r="H278" s="441"/>
    </row>
    <row r="279" s="161" customFormat="1" ht="12.75">
      <c r="H279" s="441"/>
    </row>
    <row r="280" s="161" customFormat="1" ht="12.75">
      <c r="H280" s="441"/>
    </row>
    <row r="281" s="161" customFormat="1" ht="12.75">
      <c r="H281" s="441"/>
    </row>
    <row r="282" s="161" customFormat="1" ht="12.75">
      <c r="H282" s="441"/>
    </row>
    <row r="283" s="161" customFormat="1" ht="12.75">
      <c r="H283" s="441"/>
    </row>
    <row r="284" s="161" customFormat="1" ht="12.75">
      <c r="H284" s="441"/>
    </row>
    <row r="285" s="161" customFormat="1" ht="12.75">
      <c r="H285" s="441"/>
    </row>
    <row r="286" s="161" customFormat="1" ht="12.75">
      <c r="H286" s="441"/>
    </row>
    <row r="287" s="161" customFormat="1" ht="12.75">
      <c r="H287" s="441"/>
    </row>
    <row r="288" s="161" customFormat="1" ht="12.75">
      <c r="H288" s="441"/>
    </row>
    <row r="289" s="161" customFormat="1" ht="12.75">
      <c r="H289" s="441"/>
    </row>
    <row r="290" s="161" customFormat="1" ht="12.75">
      <c r="H290" s="441"/>
    </row>
    <row r="291" s="161" customFormat="1" ht="12.75">
      <c r="H291" s="441"/>
    </row>
    <row r="292" s="161" customFormat="1" ht="12.75">
      <c r="H292" s="441"/>
    </row>
    <row r="293" s="161" customFormat="1" ht="12.75">
      <c r="H293" s="441"/>
    </row>
    <row r="294" s="161" customFormat="1" ht="12.75">
      <c r="H294" s="441"/>
    </row>
    <row r="295" s="161" customFormat="1" ht="12.75">
      <c r="H295" s="441"/>
    </row>
    <row r="296" s="161" customFormat="1" ht="12.75">
      <c r="H296" s="441"/>
    </row>
    <row r="297" s="161" customFormat="1" ht="12.75">
      <c r="H297" s="441"/>
    </row>
    <row r="298" s="161" customFormat="1" ht="12.75">
      <c r="H298" s="441"/>
    </row>
    <row r="299" s="161" customFormat="1" ht="12.75">
      <c r="H299" s="441"/>
    </row>
    <row r="300" s="161" customFormat="1" ht="12.75">
      <c r="H300" s="441"/>
    </row>
    <row r="301" s="161" customFormat="1" ht="12.75">
      <c r="H301" s="441"/>
    </row>
    <row r="302" s="161" customFormat="1" ht="12.75">
      <c r="H302" s="441"/>
    </row>
    <row r="303" s="161" customFormat="1" ht="12.75">
      <c r="H303" s="441"/>
    </row>
    <row r="304" s="161" customFormat="1" ht="12.75">
      <c r="H304" s="441"/>
    </row>
    <row r="305" s="161" customFormat="1" ht="12.75">
      <c r="H305" s="441"/>
    </row>
    <row r="306" s="161" customFormat="1" ht="12.75">
      <c r="H306" s="441"/>
    </row>
    <row r="307" s="161" customFormat="1" ht="12.75">
      <c r="H307" s="441"/>
    </row>
    <row r="308" s="161" customFormat="1" ht="12.75">
      <c r="H308" s="441"/>
    </row>
    <row r="309" s="161" customFormat="1" ht="12.75">
      <c r="H309" s="441"/>
    </row>
    <row r="310" s="161" customFormat="1" ht="12.75">
      <c r="H310" s="441"/>
    </row>
    <row r="311" s="161" customFormat="1" ht="12.75">
      <c r="H311" s="441"/>
    </row>
    <row r="312" s="161" customFormat="1" ht="12.75">
      <c r="H312" s="441"/>
    </row>
    <row r="313" s="161" customFormat="1" ht="12.75">
      <c r="H313" s="441"/>
    </row>
    <row r="314" s="161" customFormat="1" ht="12.75">
      <c r="H314" s="441"/>
    </row>
    <row r="315" s="161" customFormat="1" ht="12.75">
      <c r="H315" s="441"/>
    </row>
    <row r="316" s="161" customFormat="1" ht="12.75">
      <c r="H316" s="441"/>
    </row>
    <row r="317" s="161" customFormat="1" ht="12.75">
      <c r="H317" s="441"/>
    </row>
    <row r="318" s="161" customFormat="1" ht="12.75">
      <c r="H318" s="441"/>
    </row>
    <row r="319" s="161" customFormat="1" ht="12.75">
      <c r="H319" s="441"/>
    </row>
    <row r="320" s="161" customFormat="1" ht="12.75">
      <c r="H320" s="441"/>
    </row>
    <row r="321" s="161" customFormat="1" ht="12.75">
      <c r="H321" s="441"/>
    </row>
    <row r="322" s="161" customFormat="1" ht="12.75">
      <c r="H322" s="441"/>
    </row>
    <row r="323" s="161" customFormat="1" ht="12.75">
      <c r="H323" s="441"/>
    </row>
    <row r="324" s="161" customFormat="1" ht="12.75">
      <c r="H324" s="441"/>
    </row>
    <row r="325" s="161" customFormat="1" ht="12.75">
      <c r="H325" s="441"/>
    </row>
    <row r="326" s="161" customFormat="1" ht="12.75">
      <c r="H326" s="441"/>
    </row>
    <row r="327" s="161" customFormat="1" ht="12.75">
      <c r="H327" s="441"/>
    </row>
    <row r="328" s="161" customFormat="1" ht="12.75">
      <c r="H328" s="441"/>
    </row>
    <row r="329" s="161" customFormat="1" ht="12.75">
      <c r="H329" s="441"/>
    </row>
    <row r="330" s="161" customFormat="1" ht="12.75">
      <c r="H330" s="441"/>
    </row>
    <row r="331" s="161" customFormat="1" ht="12.75">
      <c r="H331" s="441"/>
    </row>
    <row r="332" s="161" customFormat="1" ht="12.75">
      <c r="H332" s="441"/>
    </row>
    <row r="333" s="161" customFormat="1" ht="12.75">
      <c r="H333" s="441"/>
    </row>
    <row r="334" s="161" customFormat="1" ht="12.75">
      <c r="H334" s="441"/>
    </row>
    <row r="335" s="161" customFormat="1" ht="12.75">
      <c r="H335" s="441"/>
    </row>
    <row r="336" s="161" customFormat="1" ht="12.75">
      <c r="H336" s="441"/>
    </row>
    <row r="337" s="161" customFormat="1" ht="12.75">
      <c r="H337" s="441"/>
    </row>
    <row r="338" s="161" customFormat="1" ht="12.75">
      <c r="H338" s="441"/>
    </row>
    <row r="339" s="161" customFormat="1" ht="12.75">
      <c r="H339" s="441"/>
    </row>
    <row r="340" s="161" customFormat="1" ht="12.75">
      <c r="H340" s="441"/>
    </row>
    <row r="341" s="161" customFormat="1" ht="12.75">
      <c r="H341" s="441"/>
    </row>
    <row r="342" s="161" customFormat="1" ht="12.75">
      <c r="H342" s="441"/>
    </row>
    <row r="343" s="161" customFormat="1" ht="12.75">
      <c r="H343" s="441"/>
    </row>
    <row r="344" s="161" customFormat="1" ht="12.75">
      <c r="H344" s="441"/>
    </row>
    <row r="345" s="161" customFormat="1" ht="12.75">
      <c r="H345" s="441"/>
    </row>
    <row r="346" s="161" customFormat="1" ht="12.75">
      <c r="H346" s="441"/>
    </row>
    <row r="347" s="161" customFormat="1" ht="12.75">
      <c r="H347" s="441"/>
    </row>
    <row r="348" s="161" customFormat="1" ht="12.75">
      <c r="H348" s="441"/>
    </row>
    <row r="349" s="161" customFormat="1" ht="12.75">
      <c r="H349" s="441"/>
    </row>
    <row r="350" s="161" customFormat="1" ht="12.75">
      <c r="H350" s="441"/>
    </row>
    <row r="351" s="161" customFormat="1" ht="12.75">
      <c r="H351" s="441"/>
    </row>
    <row r="352" s="161" customFormat="1" ht="12.75">
      <c r="H352" s="441"/>
    </row>
    <row r="353" s="161" customFormat="1" ht="12.75">
      <c r="H353" s="441"/>
    </row>
    <row r="354" s="161" customFormat="1" ht="12.75">
      <c r="H354" s="441"/>
    </row>
    <row r="355" s="161" customFormat="1" ht="12.75">
      <c r="H355" s="441"/>
    </row>
    <row r="356" s="161" customFormat="1" ht="12.75">
      <c r="H356" s="441"/>
    </row>
    <row r="357" s="161" customFormat="1" ht="12.75">
      <c r="H357" s="441"/>
    </row>
    <row r="358" s="161" customFormat="1" ht="12.75">
      <c r="H358" s="441"/>
    </row>
    <row r="359" s="161" customFormat="1" ht="12.75">
      <c r="H359" s="441"/>
    </row>
    <row r="360" s="161" customFormat="1" ht="12.75">
      <c r="H360" s="441"/>
    </row>
  </sheetData>
  <mergeCells count="14">
    <mergeCell ref="E144:H144"/>
    <mergeCell ref="A1:I1"/>
    <mergeCell ref="A3:H3"/>
    <mergeCell ref="A40:H40"/>
    <mergeCell ref="A74:H74"/>
    <mergeCell ref="A66:H66"/>
    <mergeCell ref="A103:H103"/>
    <mergeCell ref="A124:B124"/>
    <mergeCell ref="A142:B142"/>
    <mergeCell ref="A143:B143"/>
    <mergeCell ref="A126:H126"/>
    <mergeCell ref="A139:B139"/>
    <mergeCell ref="A140:B140"/>
    <mergeCell ref="A141:B141"/>
  </mergeCells>
  <printOptions horizontalCentered="1"/>
  <pageMargins left="0.3937007874015748" right="0.3937007874015748" top="0.7874015748031497" bottom="0.1968503937007874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</oddFooter>
  </headerFooter>
  <rowBreaks count="2" manualBreakCount="2">
    <brk id="65" max="7" man="1"/>
    <brk id="1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2008-08-26T14:56:21Z</cp:lastPrinted>
  <dcterms:created xsi:type="dcterms:W3CDTF">1997-01-24T11:07:25Z</dcterms:created>
  <dcterms:modified xsi:type="dcterms:W3CDTF">2008-08-28T12:04:43Z</dcterms:modified>
  <cp:category/>
  <cp:version/>
  <cp:contentType/>
  <cp:contentStatus/>
</cp:coreProperties>
</file>