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RK-12-2008-34, př. 1" sheetId="1" r:id="rId1"/>
    <sheet name="RK-12-2008-34, př. 2" sheetId="2" r:id="rId2"/>
    <sheet name="RK-12-2008-34, př. 3 " sheetId="3" r:id="rId3"/>
    <sheet name="RK-12-2008-34, př. 4" sheetId="4" r:id="rId4"/>
  </sheets>
  <definedNames/>
  <calcPr fullCalcOnLoad="1"/>
</workbook>
</file>

<file path=xl/sharedStrings.xml><?xml version="1.0" encoding="utf-8"?>
<sst xmlns="http://schemas.openxmlformats.org/spreadsheetml/2006/main" count="235" uniqueCount="118">
  <si>
    <t>/tis. Kč/</t>
  </si>
  <si>
    <t>Organizace/ukazatele</t>
  </si>
  <si>
    <t xml:space="preserve">Výnosy </t>
  </si>
  <si>
    <t>z toho:</t>
  </si>
  <si>
    <t xml:space="preserve">Náklady </t>
  </si>
  <si>
    <t>celkem</t>
  </si>
  <si>
    <t>doplňková</t>
  </si>
  <si>
    <t>provozní</t>
  </si>
  <si>
    <t xml:space="preserve">hlavní </t>
  </si>
  <si>
    <t>činnost</t>
  </si>
  <si>
    <t>dotace</t>
  </si>
  <si>
    <t xml:space="preserve">náklady </t>
  </si>
  <si>
    <t>Horácké divadlo Jihlava, přis. org.</t>
  </si>
  <si>
    <t>Krajská knihovna Vysočiny</t>
  </si>
  <si>
    <t>Oblastní galerie Vysočiny v Jihlavě</t>
  </si>
  <si>
    <t>Horácká galerie v Novém Městě na Moravě</t>
  </si>
  <si>
    <t>Galerie výtvarného umění v Havlíčkově Brodě</t>
  </si>
  <si>
    <t>Muzeum Vysočiny Havlíčkův Brod, přís. org.</t>
  </si>
  <si>
    <t>Muzeum Vysočiny Jihlava, přís. org.</t>
  </si>
  <si>
    <t>Muzeum Vysočiny Třebíč, přís. org.</t>
  </si>
  <si>
    <t>Muzeum Vysočiny Pelhřimov, přís. org.</t>
  </si>
  <si>
    <t>Hrad Kámen, přís. org.</t>
  </si>
  <si>
    <t>/Kč/</t>
  </si>
  <si>
    <t>z toho: činnost</t>
  </si>
  <si>
    <t>Návrh přídělu ze zisku:</t>
  </si>
  <si>
    <t>Zůstatky neuhrazené ztráty a fondů před finančním vypořádáním:</t>
  </si>
  <si>
    <t>Neuhrazená ztráta po vypořádání</t>
  </si>
  <si>
    <t>hlavní</t>
  </si>
  <si>
    <t xml:space="preserve">k úhradě </t>
  </si>
  <si>
    <t>fond</t>
  </si>
  <si>
    <t>rezervní</t>
  </si>
  <si>
    <t>ztráta</t>
  </si>
  <si>
    <t xml:space="preserve">fond </t>
  </si>
  <si>
    <t>investiční</t>
  </si>
  <si>
    <t>FKSP</t>
  </si>
  <si>
    <t xml:space="preserve">celkem </t>
  </si>
  <si>
    <t>ztráty min.let</t>
  </si>
  <si>
    <t>odměn</t>
  </si>
  <si>
    <t>z min.let</t>
  </si>
  <si>
    <t>0</t>
  </si>
  <si>
    <t>§ 3311 celkem:</t>
  </si>
  <si>
    <t>§ 3314  celkem:</t>
  </si>
  <si>
    <t>§ 3315 celkem:</t>
  </si>
  <si>
    <t>§ 3321 celkem</t>
  </si>
  <si>
    <t xml:space="preserve">Celkem </t>
  </si>
  <si>
    <t xml:space="preserve">činnost </t>
  </si>
  <si>
    <r>
      <t>x</t>
    </r>
    <r>
      <rPr>
        <sz val="9"/>
        <rFont val="Arial"/>
        <family val="2"/>
      </rPr>
      <t xml:space="preserve"> mzdové náklady včetně ostatních osobních nákladů a nákladů na sociální a zdravotní pojištění</t>
    </r>
  </si>
  <si>
    <t>Organizace/§ kapitoly Kultura</t>
  </si>
  <si>
    <t>minulých let</t>
  </si>
  <si>
    <t xml:space="preserve">ztráty </t>
  </si>
  <si>
    <t xml:space="preserve">procento </t>
  </si>
  <si>
    <t>procento</t>
  </si>
  <si>
    <t>počet stran: 2</t>
  </si>
  <si>
    <t>III. Procentní vyjádření přídělů fondům příspěvkových organizací na úseku kultury</t>
  </si>
  <si>
    <r>
      <t>mzdové</t>
    </r>
    <r>
      <rPr>
        <vertAlign val="superscript"/>
        <sz val="8"/>
        <rFont val="Arial"/>
        <family val="2"/>
      </rPr>
      <t>x</t>
    </r>
  </si>
  <si>
    <t>Výsledek hospodaření</t>
  </si>
  <si>
    <t>Výsledek</t>
  </si>
  <si>
    <t>hospodaření</t>
  </si>
  <si>
    <t>z výsl. hosp.</t>
  </si>
  <si>
    <t>Přehled hospodaření a činnosti příspěvkových organizací na úseku kultury za rok 2007</t>
  </si>
  <si>
    <t>I. Přehled hospodaření příspěvkových organizací na úseku kultury za rok 2007</t>
  </si>
  <si>
    <t>II. Návrh na rozdělení kladného výsledku hospodaření za rok 2007</t>
  </si>
  <si>
    <t>Přehled stavu provozních prostředků a krytí účtů peněžních fondů k 31. 12. 2007</t>
  </si>
  <si>
    <t xml:space="preserve">               počet stran: 1</t>
  </si>
  <si>
    <t>v tis. Kč</t>
  </si>
  <si>
    <t>Příspěvková organizace</t>
  </si>
  <si>
    <t xml:space="preserve">Fond odměn </t>
  </si>
  <si>
    <t>Rezervní fond</t>
  </si>
  <si>
    <t>Investiční fond</t>
  </si>
  <si>
    <t>provozní prostředky včetně doplňkové činnosti</t>
  </si>
  <si>
    <t xml:space="preserve">účetní stav </t>
  </si>
  <si>
    <t xml:space="preserve">krytí finančními prostředky </t>
  </si>
  <si>
    <t>rozdíl = krytí-účetní stav</t>
  </si>
  <si>
    <t>Horácké divadlo Jihlava</t>
  </si>
  <si>
    <t>Muzeum Vysočiny Havlíčkův Brod</t>
  </si>
  <si>
    <t>Muzeum Vysočiny Jihlava</t>
  </si>
  <si>
    <t>Muzeum Vysočiny Pelhřimov</t>
  </si>
  <si>
    <t>Muzeum Vysočiny Třebíč</t>
  </si>
  <si>
    <t>Hrad Kámen</t>
  </si>
  <si>
    <t>CELKEM</t>
  </si>
  <si>
    <r>
      <t xml:space="preserve">Odvětví: </t>
    </r>
    <r>
      <rPr>
        <b/>
        <sz val="10"/>
        <rFont val="Arial CE"/>
        <family val="2"/>
      </rPr>
      <t>kultura</t>
    </r>
  </si>
  <si>
    <t>Stav pohledávek po lhůtě splatnosti</t>
  </si>
  <si>
    <t>Dobytné celkem (účet 311, 314, 316, 335, 378)</t>
  </si>
  <si>
    <t xml:space="preserve">z toho po lhůtě splatnosti: </t>
  </si>
  <si>
    <t xml:space="preserve">Nedobytné celkem </t>
  </si>
  <si>
    <t>Pohledávky celkem (sl.1+sl.7)</t>
  </si>
  <si>
    <t xml:space="preserve">z toho: v soudním řízení </t>
  </si>
  <si>
    <t>Soudně získaná částka</t>
  </si>
  <si>
    <t>do 30 dnů</t>
  </si>
  <si>
    <t>31 - 90 dnů</t>
  </si>
  <si>
    <t>91 - 180 dnů</t>
  </si>
  <si>
    <t>181- 360 dnů</t>
  </si>
  <si>
    <t xml:space="preserve"> nad 360 dnů</t>
  </si>
  <si>
    <t>tis.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</si>
  <si>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</si>
  <si>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</si>
  <si>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</si>
  <si>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</si>
  <si>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</si>
  <si>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</si>
  <si>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</si>
  <si>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</si>
  <si>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</si>
  <si>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</si>
  <si>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Komentář:</t>
  </si>
  <si>
    <t xml:space="preserve">Pohledávky po lhůtě splatnosti do 90 dnů byly uhrazeny v průběhu ledna a února 2008. 
Při vymáhání pohledávek postupují organizace dle metodického návodu, který byl schválen usnesením Rady kraje č. 789/41/2002/RK.
</t>
  </si>
  <si>
    <r>
      <t>Odvětví:</t>
    </r>
    <r>
      <rPr>
        <b/>
        <sz val="10"/>
        <rFont val="Arial CE"/>
        <family val="2"/>
      </rPr>
      <t xml:space="preserve"> kultura</t>
    </r>
  </si>
  <si>
    <t>Stav závazků po lhůtě splatnosti</t>
  </si>
  <si>
    <t xml:space="preserve">                počet stran: 1 </t>
  </si>
  <si>
    <t>Odvětví: kultury</t>
  </si>
  <si>
    <t>Závazky po lhůtě splatnosti (účet 321, 324, 325, 379)</t>
  </si>
  <si>
    <t>nad 360 dnů</t>
  </si>
  <si>
    <t xml:space="preserve">Komentář:
Závazky po lhůtě splatnosti do 30 dnů - jedná se o závazky z dodavatelsko-odběratelských vztahů, které byly v průběhu měsíce ledna 2008 uhrazeny.
</t>
  </si>
  <si>
    <t xml:space="preserve">Poznámka:Finanční prostředky na běžném účtu (záporný stav) - do výsledku hospodaření za r. 2007 se nepromítly účetní operace (zvýšení skladu zboží, finanční prostředky v pokladně za prosinec 2007) - náklady příštích období </t>
  </si>
  <si>
    <t>RK-12-2008-34, př. 1</t>
  </si>
  <si>
    <t xml:space="preserve">     RK-12-2008-34, př. 2</t>
  </si>
  <si>
    <t xml:space="preserve">                RK-12-2008-34, př. 3  </t>
  </si>
  <si>
    <t xml:space="preserve">     RK-12-2008-34, př. 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</si>
</sst>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3">
    <font>
      <sz val="10"/>
      <name val="Arial CE"/>
      <family val="0"/>
    </font>
    <font>
      <sz val="9"/>
      <name val="Arial CE"/>
      <family val="2"/>
    </font>
    <font>
      <sz val="10"/>
      <color indexed="14"/>
      <name val="Arial CE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 CE"/>
      <family val="2"/>
    </font>
    <font>
      <b/>
      <u val="single"/>
      <sz val="10"/>
      <name val="Arial"/>
      <family val="2"/>
    </font>
    <font>
      <vertAlign val="superscript"/>
      <sz val="8"/>
      <name val="Arial"/>
      <family val="2"/>
    </font>
    <font>
      <b/>
      <u val="single"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6" fillId="0" borderId="1" xfId="0" applyFont="1" applyBorder="1" applyAlignment="1" applyProtection="1">
      <alignment horizontal="left"/>
      <protection locked="0"/>
    </xf>
    <xf numFmtId="3" fontId="5" fillId="0" borderId="2" xfId="0" applyNumberFormat="1" applyFont="1" applyBorder="1" applyAlignment="1" applyProtection="1">
      <alignment/>
      <protection locked="0"/>
    </xf>
    <xf numFmtId="3" fontId="7" fillId="0" borderId="3" xfId="0" applyNumberFormat="1" applyFont="1" applyBorder="1" applyAlignment="1" applyProtection="1">
      <alignment/>
      <protection locked="0"/>
    </xf>
    <xf numFmtId="3" fontId="7" fillId="0" borderId="4" xfId="0" applyNumberFormat="1" applyFont="1" applyBorder="1" applyAlignment="1" applyProtection="1">
      <alignment/>
      <protection locked="0"/>
    </xf>
    <xf numFmtId="3" fontId="5" fillId="0" borderId="5" xfId="0" applyNumberFormat="1" applyFont="1" applyBorder="1" applyAlignment="1" applyProtection="1">
      <alignment/>
      <protection locked="0"/>
    </xf>
    <xf numFmtId="3" fontId="7" fillId="0" borderId="6" xfId="0" applyNumberFormat="1" applyFont="1" applyBorder="1" applyAlignment="1" applyProtection="1">
      <alignment/>
      <protection locked="0"/>
    </xf>
    <xf numFmtId="3" fontId="7" fillId="0" borderId="7" xfId="0" applyNumberFormat="1" applyFont="1" applyBorder="1" applyAlignment="1" applyProtection="1">
      <alignment/>
      <protection locked="0"/>
    </xf>
    <xf numFmtId="3" fontId="5" fillId="0" borderId="1" xfId="0" applyNumberFormat="1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 horizontal="left"/>
      <protection locked="0"/>
    </xf>
    <xf numFmtId="3" fontId="5" fillId="0" borderId="8" xfId="0" applyNumberFormat="1" applyFont="1" applyBorder="1" applyAlignment="1" applyProtection="1">
      <alignment/>
      <protection locked="0"/>
    </xf>
    <xf numFmtId="3" fontId="7" fillId="0" borderId="9" xfId="0" applyNumberFormat="1" applyFont="1" applyBorder="1" applyAlignment="1" applyProtection="1">
      <alignment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3" fontId="7" fillId="0" borderId="12" xfId="0" applyNumberFormat="1" applyFont="1" applyBorder="1" applyAlignment="1" applyProtection="1">
      <alignment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left"/>
      <protection locked="0"/>
    </xf>
    <xf numFmtId="3" fontId="5" fillId="0" borderId="14" xfId="0" applyNumberFormat="1" applyFont="1" applyBorder="1" applyAlignment="1" applyProtection="1">
      <alignment/>
      <protection locked="0"/>
    </xf>
    <xf numFmtId="3" fontId="7" fillId="0" borderId="15" xfId="0" applyNumberFormat="1" applyFont="1" applyBorder="1" applyAlignment="1" applyProtection="1">
      <alignment/>
      <protection locked="0"/>
    </xf>
    <xf numFmtId="3" fontId="7" fillId="0" borderId="16" xfId="0" applyNumberFormat="1" applyFont="1" applyBorder="1" applyAlignment="1" applyProtection="1">
      <alignment/>
      <protection locked="0"/>
    </xf>
    <xf numFmtId="3" fontId="7" fillId="0" borderId="17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6" fillId="0" borderId="18" xfId="0" applyFont="1" applyBorder="1" applyAlignment="1" applyProtection="1">
      <alignment horizontal="left"/>
      <protection locked="0"/>
    </xf>
    <xf numFmtId="3" fontId="7" fillId="0" borderId="8" xfId="0" applyNumberFormat="1" applyFont="1" applyBorder="1" applyAlignment="1" applyProtection="1">
      <alignment horizontal="right"/>
      <protection/>
    </xf>
    <xf numFmtId="3" fontId="7" fillId="0" borderId="9" xfId="0" applyNumberFormat="1" applyFont="1" applyBorder="1" applyAlignment="1" applyProtection="1">
      <alignment horizontal="right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3" fontId="7" fillId="0" borderId="12" xfId="0" applyNumberFormat="1" applyFont="1" applyBorder="1" applyAlignment="1" applyProtection="1">
      <alignment horizontal="right"/>
      <protection locked="0"/>
    </xf>
    <xf numFmtId="3" fontId="7" fillId="0" borderId="19" xfId="0" applyNumberFormat="1" applyFont="1" applyFill="1" applyBorder="1" applyAlignment="1" applyProtection="1">
      <alignment horizontal="right"/>
      <protection locked="0"/>
    </xf>
    <xf numFmtId="3" fontId="7" fillId="0" borderId="20" xfId="0" applyNumberFormat="1" applyFont="1" applyFill="1" applyBorder="1" applyAlignment="1" applyProtection="1">
      <alignment horizontal="right"/>
      <protection locked="0"/>
    </xf>
    <xf numFmtId="3" fontId="7" fillId="0" borderId="12" xfId="0" applyNumberFormat="1" applyFont="1" applyFill="1" applyBorder="1" applyAlignment="1" applyProtection="1">
      <alignment horizontal="right"/>
      <protection locked="0"/>
    </xf>
    <xf numFmtId="3" fontId="7" fillId="0" borderId="21" xfId="0" applyNumberFormat="1" applyFont="1" applyBorder="1" applyAlignment="1" applyProtection="1">
      <alignment horizontal="right"/>
      <protection/>
    </xf>
    <xf numFmtId="0" fontId="13" fillId="0" borderId="18" xfId="0" applyFont="1" applyBorder="1" applyAlignment="1" applyProtection="1">
      <alignment horizontal="center"/>
      <protection locked="0"/>
    </xf>
    <xf numFmtId="3" fontId="5" fillId="0" borderId="8" xfId="0" applyNumberFormat="1" applyFont="1" applyBorder="1" applyAlignment="1" applyProtection="1">
      <alignment horizontal="right"/>
      <protection/>
    </xf>
    <xf numFmtId="3" fontId="5" fillId="0" borderId="9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 horizontal="right"/>
      <protection/>
    </xf>
    <xf numFmtId="3" fontId="5" fillId="0" borderId="11" xfId="0" applyNumberFormat="1" applyFont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 horizontal="right"/>
      <protection/>
    </xf>
    <xf numFmtId="0" fontId="12" fillId="0" borderId="18" xfId="0" applyFont="1" applyBorder="1" applyAlignment="1" applyProtection="1">
      <alignment horizontal="center"/>
      <protection locked="0"/>
    </xf>
    <xf numFmtId="3" fontId="5" fillId="0" borderId="19" xfId="0" applyNumberFormat="1" applyFont="1" applyBorder="1" applyAlignment="1" applyProtection="1">
      <alignment horizontal="right"/>
      <protection/>
    </xf>
    <xf numFmtId="3" fontId="5" fillId="0" borderId="12" xfId="0" applyNumberFormat="1" applyFont="1" applyBorder="1" applyAlignment="1" applyProtection="1">
      <alignment horizontal="right"/>
      <protection/>
    </xf>
    <xf numFmtId="3" fontId="7" fillId="0" borderId="22" xfId="0" applyNumberFormat="1" applyFont="1" applyFill="1" applyBorder="1" applyAlignment="1" applyProtection="1">
      <alignment horizontal="right"/>
      <protection locked="0"/>
    </xf>
    <xf numFmtId="3" fontId="7" fillId="0" borderId="23" xfId="0" applyNumberFormat="1" applyFont="1" applyFill="1" applyBorder="1" applyAlignment="1" applyProtection="1">
      <alignment horizontal="right"/>
      <protection locked="0"/>
    </xf>
    <xf numFmtId="3" fontId="7" fillId="0" borderId="24" xfId="0" applyNumberFormat="1" applyFont="1" applyFill="1" applyBorder="1" applyAlignment="1" applyProtection="1">
      <alignment horizontal="right"/>
      <protection locked="0"/>
    </xf>
    <xf numFmtId="3" fontId="7" fillId="0" borderId="11" xfId="0" applyNumberFormat="1" applyFont="1" applyFill="1" applyBorder="1" applyAlignment="1" applyProtection="1">
      <alignment horizontal="right"/>
      <protection locked="0"/>
    </xf>
    <xf numFmtId="3" fontId="5" fillId="0" borderId="25" xfId="0" applyNumberFormat="1" applyFont="1" applyBorder="1" applyAlignment="1" applyProtection="1">
      <alignment horizontal="right"/>
      <protection/>
    </xf>
    <xf numFmtId="3" fontId="5" fillId="0" borderId="11" xfId="0" applyNumberFormat="1" applyFont="1" applyBorder="1" applyAlignment="1" applyProtection="1">
      <alignment horizontal="right"/>
      <protection locked="0"/>
    </xf>
    <xf numFmtId="3" fontId="5" fillId="0" borderId="8" xfId="0" applyNumberFormat="1" applyFont="1" applyBorder="1" applyAlignment="1" applyProtection="1">
      <alignment horizontal="right"/>
      <protection locked="0"/>
    </xf>
    <xf numFmtId="3" fontId="5" fillId="0" borderId="25" xfId="0" applyNumberFormat="1" applyFont="1" applyBorder="1" applyAlignment="1" applyProtection="1">
      <alignment horizontal="right"/>
      <protection locked="0"/>
    </xf>
    <xf numFmtId="0" fontId="14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/>
      <protection locked="0"/>
    </xf>
    <xf numFmtId="3" fontId="5" fillId="0" borderId="28" xfId="0" applyNumberFormat="1" applyFont="1" applyBorder="1" applyAlignment="1" applyProtection="1">
      <alignment horizontal="right"/>
      <protection/>
    </xf>
    <xf numFmtId="3" fontId="5" fillId="0" borderId="29" xfId="0" applyNumberFormat="1" applyFont="1" applyBorder="1" applyAlignment="1" applyProtection="1">
      <alignment horizontal="right"/>
      <protection/>
    </xf>
    <xf numFmtId="3" fontId="5" fillId="0" borderId="30" xfId="0" applyNumberFormat="1" applyFont="1" applyBorder="1" applyAlignment="1" applyProtection="1">
      <alignment horizontal="right"/>
      <protection/>
    </xf>
    <xf numFmtId="3" fontId="5" fillId="0" borderId="31" xfId="0" applyNumberFormat="1" applyFont="1" applyBorder="1" applyAlignment="1" applyProtection="1">
      <alignment horizontal="right"/>
      <protection/>
    </xf>
    <xf numFmtId="0" fontId="15" fillId="0" borderId="0" xfId="0" applyFont="1" applyAlignment="1">
      <alignment/>
    </xf>
    <xf numFmtId="3" fontId="5" fillId="0" borderId="32" xfId="0" applyNumberFormat="1" applyFont="1" applyBorder="1" applyAlignment="1" applyProtection="1">
      <alignment horizontal="right"/>
      <protection/>
    </xf>
    <xf numFmtId="3" fontId="10" fillId="0" borderId="33" xfId="0" applyNumberFormat="1" applyFont="1" applyBorder="1" applyAlignment="1" applyProtection="1">
      <alignment horizontal="center"/>
      <protection locked="0"/>
    </xf>
    <xf numFmtId="3" fontId="10" fillId="0" borderId="21" xfId="0" applyNumberFormat="1" applyFont="1" applyBorder="1" applyAlignment="1" applyProtection="1">
      <alignment horizontal="center"/>
      <protection locked="0"/>
    </xf>
    <xf numFmtId="3" fontId="10" fillId="0" borderId="34" xfId="0" applyNumberFormat="1" applyFont="1" applyBorder="1" applyAlignment="1" applyProtection="1">
      <alignment horizontal="center"/>
      <protection locked="0"/>
    </xf>
    <xf numFmtId="3" fontId="10" fillId="0" borderId="35" xfId="0" applyNumberFormat="1" applyFont="1" applyBorder="1" applyAlignment="1" applyProtection="1">
      <alignment horizontal="center"/>
      <protection locked="0"/>
    </xf>
    <xf numFmtId="3" fontId="10" fillId="0" borderId="36" xfId="0" applyNumberFormat="1" applyFont="1" applyBorder="1" applyAlignment="1" applyProtection="1">
      <alignment horizontal="center"/>
      <protection locked="0"/>
    </xf>
    <xf numFmtId="3" fontId="10" fillId="0" borderId="37" xfId="0" applyNumberFormat="1" applyFont="1" applyBorder="1" applyAlignment="1" applyProtection="1">
      <alignment horizontal="center"/>
      <protection locked="0"/>
    </xf>
    <xf numFmtId="3" fontId="10" fillId="0" borderId="38" xfId="0" applyNumberFormat="1" applyFont="1" applyBorder="1" applyAlignment="1" applyProtection="1">
      <alignment horizontal="center"/>
      <protection locked="0"/>
    </xf>
    <xf numFmtId="3" fontId="10" fillId="0" borderId="39" xfId="0" applyNumberFormat="1" applyFont="1" applyBorder="1" applyAlignment="1" applyProtection="1">
      <alignment horizontal="center"/>
      <protection locked="0"/>
    </xf>
    <xf numFmtId="3" fontId="11" fillId="0" borderId="40" xfId="0" applyNumberFormat="1" applyFont="1" applyBorder="1" applyAlignment="1" applyProtection="1">
      <alignment/>
      <protection locked="0"/>
    </xf>
    <xf numFmtId="3" fontId="11" fillId="0" borderId="41" xfId="0" applyNumberFormat="1" applyFont="1" applyBorder="1" applyAlignment="1" applyProtection="1">
      <alignment/>
      <protection locked="0"/>
    </xf>
    <xf numFmtId="3" fontId="10" fillId="0" borderId="42" xfId="0" applyNumberFormat="1" applyFont="1" applyBorder="1" applyAlignment="1" applyProtection="1">
      <alignment horizontal="center"/>
      <protection locked="0"/>
    </xf>
    <xf numFmtId="3" fontId="10" fillId="0" borderId="43" xfId="0" applyNumberFormat="1" applyFont="1" applyBorder="1" applyAlignment="1" applyProtection="1">
      <alignment horizontal="center"/>
      <protection locked="0"/>
    </xf>
    <xf numFmtId="3" fontId="10" fillId="0" borderId="44" xfId="0" applyNumberFormat="1" applyFont="1" applyBorder="1" applyAlignment="1" applyProtection="1">
      <alignment horizontal="center"/>
      <protection locked="0"/>
    </xf>
    <xf numFmtId="3" fontId="10" fillId="0" borderId="41" xfId="0" applyNumberFormat="1" applyFont="1" applyBorder="1" applyAlignment="1" applyProtection="1">
      <alignment horizontal="center"/>
      <protection locked="0"/>
    </xf>
    <xf numFmtId="3" fontId="10" fillId="0" borderId="0" xfId="0" applyNumberFormat="1" applyFont="1" applyBorder="1" applyAlignment="1" applyProtection="1">
      <alignment horizontal="center"/>
      <protection locked="0"/>
    </xf>
    <xf numFmtId="3" fontId="10" fillId="0" borderId="45" xfId="0" applyNumberFormat="1" applyFont="1" applyBorder="1" applyAlignment="1" applyProtection="1">
      <alignment horizontal="center"/>
      <protection locked="0"/>
    </xf>
    <xf numFmtId="3" fontId="10" fillId="0" borderId="46" xfId="0" applyNumberFormat="1" applyFont="1" applyBorder="1" applyAlignment="1" applyProtection="1">
      <alignment horizontal="center"/>
      <protection locked="0"/>
    </xf>
    <xf numFmtId="3" fontId="10" fillId="0" borderId="47" xfId="0" applyNumberFormat="1" applyFont="1" applyBorder="1" applyAlignment="1" applyProtection="1">
      <alignment horizontal="center"/>
      <protection locked="0"/>
    </xf>
    <xf numFmtId="3" fontId="10" fillId="0" borderId="48" xfId="0" applyNumberFormat="1" applyFont="1" applyBorder="1" applyAlignment="1" applyProtection="1">
      <alignment horizontal="center"/>
      <protection locked="0"/>
    </xf>
    <xf numFmtId="3" fontId="7" fillId="0" borderId="2" xfId="0" applyNumberFormat="1" applyFont="1" applyBorder="1" applyAlignment="1" applyProtection="1">
      <alignment horizontal="right"/>
      <protection/>
    </xf>
    <xf numFmtId="3" fontId="7" fillId="0" borderId="3" xfId="0" applyNumberFormat="1" applyFont="1" applyBorder="1" applyAlignment="1" applyProtection="1">
      <alignment horizontal="right"/>
      <protection locked="0"/>
    </xf>
    <xf numFmtId="3" fontId="7" fillId="0" borderId="4" xfId="0" applyNumberFormat="1" applyFont="1" applyBorder="1" applyAlignment="1" applyProtection="1">
      <alignment horizontal="right"/>
      <protection locked="0"/>
    </xf>
    <xf numFmtId="3" fontId="7" fillId="0" borderId="5" xfId="0" applyNumberFormat="1" applyFont="1" applyBorder="1" applyAlignment="1" applyProtection="1">
      <alignment horizontal="right"/>
      <protection locked="0"/>
    </xf>
    <xf numFmtId="3" fontId="7" fillId="0" borderId="20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Alignment="1" applyProtection="1">
      <alignment horizontal="right"/>
      <protection locked="0"/>
    </xf>
    <xf numFmtId="3" fontId="7" fillId="0" borderId="20" xfId="0" applyNumberFormat="1" applyFont="1" applyBorder="1" applyAlignment="1" applyProtection="1">
      <alignment horizontal="right"/>
      <protection/>
    </xf>
    <xf numFmtId="0" fontId="0" fillId="0" borderId="26" xfId="0" applyBorder="1" applyAlignment="1">
      <alignment/>
    </xf>
    <xf numFmtId="0" fontId="0" fillId="0" borderId="46" xfId="0" applyBorder="1" applyAlignment="1">
      <alignment/>
    </xf>
    <xf numFmtId="3" fontId="10" fillId="0" borderId="26" xfId="0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right"/>
      <protection/>
    </xf>
    <xf numFmtId="3" fontId="7" fillId="0" borderId="9" xfId="0" applyNumberFormat="1" applyFont="1" applyBorder="1" applyAlignment="1">
      <alignment horizontal="right" wrapText="1"/>
    </xf>
    <xf numFmtId="49" fontId="7" fillId="0" borderId="9" xfId="0" applyNumberFormat="1" applyFont="1" applyBorder="1" applyAlignment="1">
      <alignment horizontal="right" wrapText="1"/>
    </xf>
    <xf numFmtId="3" fontId="7" fillId="0" borderId="18" xfId="0" applyNumberFormat="1" applyFont="1" applyBorder="1" applyAlignment="1" applyProtection="1">
      <alignment horizontal="right"/>
      <protection locked="0"/>
    </xf>
    <xf numFmtId="3" fontId="5" fillId="0" borderId="9" xfId="0" applyNumberFormat="1" applyFont="1" applyBorder="1" applyAlignment="1" applyProtection="1">
      <alignment horizontal="right"/>
      <protection locked="0"/>
    </xf>
    <xf numFmtId="3" fontId="5" fillId="0" borderId="34" xfId="0" applyNumberFormat="1" applyFont="1" applyBorder="1" applyAlignment="1" applyProtection="1">
      <alignment horizontal="right"/>
      <protection/>
    </xf>
    <xf numFmtId="3" fontId="5" fillId="0" borderId="37" xfId="0" applyNumberFormat="1" applyFont="1" applyBorder="1" applyAlignment="1" applyProtection="1">
      <alignment horizontal="right"/>
      <protection/>
    </xf>
    <xf numFmtId="3" fontId="10" fillId="0" borderId="49" xfId="0" applyNumberFormat="1" applyFont="1" applyBorder="1" applyAlignment="1" applyProtection="1">
      <alignment horizontal="center"/>
      <protection locked="0"/>
    </xf>
    <xf numFmtId="3" fontId="10" fillId="0" borderId="50" xfId="0" applyNumberFormat="1" applyFont="1" applyBorder="1" applyAlignment="1" applyProtection="1">
      <alignment horizontal="center"/>
      <protection locked="0"/>
    </xf>
    <xf numFmtId="3" fontId="7" fillId="0" borderId="23" xfId="0" applyNumberFormat="1" applyFont="1" applyBorder="1" applyAlignment="1" applyProtection="1">
      <alignment horizontal="right"/>
      <protection/>
    </xf>
    <xf numFmtId="49" fontId="7" fillId="0" borderId="51" xfId="0" applyNumberFormat="1" applyFont="1" applyBorder="1" applyAlignment="1">
      <alignment horizontal="right" wrapText="1"/>
    </xf>
    <xf numFmtId="3" fontId="10" fillId="0" borderId="40" xfId="0" applyNumberFormat="1" applyFont="1" applyBorder="1" applyAlignment="1" applyProtection="1">
      <alignment horizontal="center"/>
      <protection locked="0"/>
    </xf>
    <xf numFmtId="3" fontId="10" fillId="0" borderId="52" xfId="0" applyNumberFormat="1" applyFont="1" applyBorder="1" applyAlignment="1" applyProtection="1">
      <alignment horizontal="center"/>
      <protection locked="0"/>
    </xf>
    <xf numFmtId="3" fontId="7" fillId="2" borderId="23" xfId="0" applyNumberFormat="1" applyFont="1" applyFill="1" applyBorder="1" applyAlignment="1" applyProtection="1">
      <alignment horizontal="center"/>
      <protection locked="0"/>
    </xf>
    <xf numFmtId="3" fontId="5" fillId="2" borderId="5" xfId="0" applyNumberFormat="1" applyFont="1" applyFill="1" applyBorder="1" applyAlignment="1" applyProtection="1">
      <alignment horizontal="center"/>
      <protection locked="0"/>
    </xf>
    <xf numFmtId="3" fontId="7" fillId="2" borderId="5" xfId="0" applyNumberFormat="1" applyFont="1" applyFill="1" applyBorder="1" applyAlignment="1" applyProtection="1">
      <alignment horizontal="center"/>
      <protection locked="0"/>
    </xf>
    <xf numFmtId="3" fontId="7" fillId="2" borderId="20" xfId="0" applyNumberFormat="1" applyFont="1" applyFill="1" applyBorder="1" applyAlignment="1" applyProtection="1">
      <alignment horizontal="center"/>
      <protection locked="0"/>
    </xf>
    <xf numFmtId="3" fontId="7" fillId="2" borderId="53" xfId="0" applyNumberFormat="1" applyFont="1" applyFill="1" applyBorder="1" applyAlignment="1" applyProtection="1">
      <alignment horizontal="center"/>
      <protection locked="0"/>
    </xf>
    <xf numFmtId="3" fontId="5" fillId="2" borderId="30" xfId="0" applyNumberFormat="1" applyFont="1" applyFill="1" applyBorder="1" applyAlignment="1" applyProtection="1">
      <alignment horizontal="center"/>
      <protection locked="0"/>
    </xf>
    <xf numFmtId="3" fontId="7" fillId="2" borderId="23" xfId="0" applyNumberFormat="1" applyFont="1" applyFill="1" applyBorder="1" applyAlignment="1" applyProtection="1">
      <alignment horizontal="right"/>
      <protection locked="0"/>
    </xf>
    <xf numFmtId="3" fontId="5" fillId="2" borderId="23" xfId="0" applyNumberFormat="1" applyFont="1" applyFill="1" applyBorder="1" applyAlignment="1" applyProtection="1">
      <alignment horizontal="right"/>
      <protection locked="0"/>
    </xf>
    <xf numFmtId="3" fontId="7" fillId="2" borderId="5" xfId="0" applyNumberFormat="1" applyFont="1" applyFill="1" applyBorder="1" applyAlignment="1" applyProtection="1">
      <alignment horizontal="right"/>
      <protection locked="0"/>
    </xf>
    <xf numFmtId="3" fontId="5" fillId="2" borderId="5" xfId="0" applyNumberFormat="1" applyFont="1" applyFill="1" applyBorder="1" applyAlignment="1" applyProtection="1">
      <alignment horizontal="right"/>
      <protection locked="0"/>
    </xf>
    <xf numFmtId="3" fontId="5" fillId="2" borderId="0" xfId="0" applyNumberFormat="1" applyFont="1" applyFill="1" applyBorder="1" applyAlignment="1" applyProtection="1">
      <alignment horizontal="right"/>
      <protection locked="0"/>
    </xf>
    <xf numFmtId="3" fontId="5" fillId="2" borderId="30" xfId="0" applyNumberFormat="1" applyFont="1" applyFill="1" applyBorder="1" applyAlignment="1" applyProtection="1">
      <alignment horizontal="right"/>
      <protection locked="0"/>
    </xf>
    <xf numFmtId="3" fontId="7" fillId="2" borderId="54" xfId="0" applyNumberFormat="1" applyFont="1" applyFill="1" applyBorder="1" applyAlignment="1" applyProtection="1">
      <alignment horizontal="right"/>
      <protection locked="0"/>
    </xf>
    <xf numFmtId="3" fontId="5" fillId="2" borderId="54" xfId="0" applyNumberFormat="1" applyFont="1" applyFill="1" applyBorder="1" applyAlignment="1" applyProtection="1">
      <alignment horizontal="right"/>
      <protection locked="0"/>
    </xf>
    <xf numFmtId="3" fontId="5" fillId="2" borderId="46" xfId="0" applyNumberFormat="1" applyFont="1" applyFill="1" applyBorder="1" applyAlignment="1" applyProtection="1">
      <alignment horizontal="right"/>
      <protection locked="0"/>
    </xf>
    <xf numFmtId="3" fontId="5" fillId="2" borderId="32" xfId="0" applyNumberFormat="1" applyFont="1" applyFill="1" applyBorder="1" applyAlignment="1" applyProtection="1">
      <alignment horizontal="right"/>
      <protection locked="0"/>
    </xf>
    <xf numFmtId="3" fontId="5" fillId="2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3" fontId="1" fillId="0" borderId="0" xfId="0" applyNumberFormat="1" applyFont="1" applyAlignment="1" applyProtection="1">
      <alignment horizontal="right"/>
      <protection locked="0"/>
    </xf>
    <xf numFmtId="0" fontId="11" fillId="0" borderId="5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35" xfId="0" applyNumberFormat="1" applyFont="1" applyBorder="1" applyAlignment="1" applyProtection="1">
      <alignment horizontal="center"/>
      <protection locked="0"/>
    </xf>
    <xf numFmtId="3" fontId="11" fillId="0" borderId="40" xfId="0" applyNumberFormat="1" applyFont="1" applyBorder="1" applyAlignment="1" applyProtection="1">
      <alignment horizontal="center"/>
      <protection locked="0"/>
    </xf>
    <xf numFmtId="3" fontId="11" fillId="0" borderId="41" xfId="0" applyNumberFormat="1" applyFont="1" applyBorder="1" applyAlignment="1" applyProtection="1">
      <alignment horizontal="center"/>
      <protection locked="0"/>
    </xf>
    <xf numFmtId="3" fontId="11" fillId="0" borderId="42" xfId="0" applyNumberFormat="1" applyFont="1" applyBorder="1" applyAlignment="1" applyProtection="1">
      <alignment horizontal="center"/>
      <protection locked="0"/>
    </xf>
    <xf numFmtId="3" fontId="11" fillId="0" borderId="44" xfId="0" applyNumberFormat="1" applyFont="1" applyBorder="1" applyAlignment="1" applyProtection="1">
      <alignment horizontal="center"/>
      <protection locked="0"/>
    </xf>
    <xf numFmtId="0" fontId="11" fillId="0" borderId="39" xfId="0" applyFont="1" applyBorder="1" applyAlignment="1">
      <alignment/>
    </xf>
    <xf numFmtId="0" fontId="10" fillId="0" borderId="33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7" fillId="0" borderId="0" xfId="22" applyAlignment="1">
      <alignment/>
      <protection/>
    </xf>
    <xf numFmtId="0" fontId="7" fillId="0" borderId="0" xfId="22">
      <alignment/>
      <protection/>
    </xf>
    <xf numFmtId="0" fontId="15" fillId="0" borderId="0" xfId="22" applyFont="1">
      <alignment/>
      <protection/>
    </xf>
    <xf numFmtId="0" fontId="15" fillId="0" borderId="0" xfId="20" applyFont="1">
      <alignment/>
      <protection/>
    </xf>
    <xf numFmtId="0" fontId="0" fillId="0" borderId="0" xfId="20" applyFont="1" applyFill="1">
      <alignment/>
      <protection/>
    </xf>
    <xf numFmtId="0" fontId="0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0" fontId="19" fillId="0" borderId="29" xfId="20" applyFont="1" applyBorder="1" applyAlignment="1">
      <alignment horizontal="center" vertical="center" wrapText="1"/>
      <protection/>
    </xf>
    <xf numFmtId="0" fontId="19" fillId="0" borderId="31" xfId="20" applyFont="1" applyBorder="1" applyAlignment="1">
      <alignment horizontal="center" vertical="center" wrapText="1"/>
      <protection/>
    </xf>
    <xf numFmtId="0" fontId="19" fillId="0" borderId="56" xfId="20" applyFont="1" applyBorder="1" applyAlignment="1">
      <alignment horizontal="center" vertical="center" wrapText="1"/>
      <protection/>
    </xf>
    <xf numFmtId="0" fontId="19" fillId="0" borderId="57" xfId="20" applyFont="1" applyBorder="1" applyAlignment="1">
      <alignment horizontal="center" vertical="center" wrapText="1"/>
      <protection/>
    </xf>
    <xf numFmtId="0" fontId="19" fillId="0" borderId="0" xfId="22" applyFont="1">
      <alignment/>
      <protection/>
    </xf>
    <xf numFmtId="0" fontId="1" fillId="0" borderId="18" xfId="22" applyFont="1" applyFill="1" applyBorder="1" applyAlignment="1">
      <alignment wrapText="1"/>
      <protection/>
    </xf>
    <xf numFmtId="3" fontId="7" fillId="0" borderId="9" xfId="22" applyNumberFormat="1" applyBorder="1">
      <alignment/>
      <protection/>
    </xf>
    <xf numFmtId="3" fontId="7" fillId="0" borderId="20" xfId="22" applyNumberFormat="1" applyBorder="1">
      <alignment/>
      <protection/>
    </xf>
    <xf numFmtId="3" fontId="7" fillId="0" borderId="10" xfId="22" applyNumberFormat="1" applyBorder="1">
      <alignment/>
      <protection/>
    </xf>
    <xf numFmtId="3" fontId="7" fillId="0" borderId="19" xfId="22" applyNumberFormat="1" applyBorder="1">
      <alignment/>
      <protection/>
    </xf>
    <xf numFmtId="3" fontId="7" fillId="0" borderId="12" xfId="22" applyNumberFormat="1" applyBorder="1">
      <alignment/>
      <protection/>
    </xf>
    <xf numFmtId="3" fontId="7" fillId="0" borderId="8" xfId="22" applyNumberFormat="1" applyBorder="1">
      <alignment/>
      <protection/>
    </xf>
    <xf numFmtId="4" fontId="20" fillId="3" borderId="58" xfId="22" applyNumberFormat="1" applyFont="1" applyFill="1" applyBorder="1" applyAlignment="1">
      <alignment horizontal="center" wrapText="1"/>
      <protection/>
    </xf>
    <xf numFmtId="3" fontId="5" fillId="3" borderId="29" xfId="22" applyNumberFormat="1" applyFont="1" applyFill="1" applyBorder="1">
      <alignment/>
      <protection/>
    </xf>
    <xf numFmtId="0" fontId="5" fillId="0" borderId="0" xfId="22" applyFont="1">
      <alignment/>
      <protection/>
    </xf>
    <xf numFmtId="0" fontId="18" fillId="0" borderId="0" xfId="23" applyFont="1">
      <alignment/>
      <protection/>
    </xf>
    <xf numFmtId="0" fontId="7" fillId="0" borderId="0" xfId="23">
      <alignment/>
      <protection/>
    </xf>
    <xf numFmtId="0" fontId="7" fillId="0" borderId="0" xfId="23" applyFill="1">
      <alignment/>
      <protection/>
    </xf>
    <xf numFmtId="0" fontId="7" fillId="0" borderId="59" xfId="23" applyBorder="1" applyAlignment="1">
      <alignment horizontal="center" vertical="center"/>
      <protection/>
    </xf>
    <xf numFmtId="0" fontId="7" fillId="0" borderId="60" xfId="23" applyBorder="1" applyAlignment="1">
      <alignment horizontal="center"/>
      <protection/>
    </xf>
    <xf numFmtId="0" fontId="7" fillId="0" borderId="1" xfId="23" applyBorder="1">
      <alignment/>
      <protection/>
    </xf>
    <xf numFmtId="3" fontId="7" fillId="0" borderId="1" xfId="23" applyNumberFormat="1" applyBorder="1">
      <alignment/>
      <protection/>
    </xf>
    <xf numFmtId="0" fontId="7" fillId="0" borderId="8" xfId="23" applyBorder="1">
      <alignment/>
      <protection/>
    </xf>
    <xf numFmtId="3" fontId="7" fillId="0" borderId="8" xfId="23" applyNumberFormat="1" applyBorder="1">
      <alignment/>
      <protection/>
    </xf>
    <xf numFmtId="0" fontId="5" fillId="3" borderId="28" xfId="23" applyFont="1" applyFill="1" applyBorder="1" applyAlignment="1">
      <alignment horizontal="center"/>
      <protection/>
    </xf>
    <xf numFmtId="3" fontId="5" fillId="3" borderId="28" xfId="23" applyNumberFormat="1" applyFont="1" applyFill="1" applyBorder="1">
      <alignment/>
      <protection/>
    </xf>
    <xf numFmtId="0" fontId="5" fillId="0" borderId="0" xfId="23" applyFont="1" applyFill="1">
      <alignment/>
      <protection/>
    </xf>
    <xf numFmtId="0" fontId="7" fillId="0" borderId="0" xfId="23" applyAlignment="1">
      <alignment horizontal="center"/>
      <protection/>
    </xf>
    <xf numFmtId="0" fontId="7" fillId="0" borderId="0" xfId="21" applyFill="1">
      <alignment/>
      <protection/>
    </xf>
    <xf numFmtId="0" fontId="7" fillId="0" borderId="0" xfId="21">
      <alignment/>
      <protection/>
    </xf>
    <xf numFmtId="0" fontId="18" fillId="0" borderId="0" xfId="21" applyFont="1" applyFill="1">
      <alignment/>
      <protection/>
    </xf>
    <xf numFmtId="0" fontId="7" fillId="0" borderId="1" xfId="21" applyBorder="1">
      <alignment/>
      <protection/>
    </xf>
    <xf numFmtId="4" fontId="20" fillId="3" borderId="28" xfId="21" applyNumberFormat="1" applyFont="1" applyFill="1" applyBorder="1" applyAlignment="1">
      <alignment horizontal="center" wrapText="1"/>
      <protection/>
    </xf>
    <xf numFmtId="0" fontId="5" fillId="0" borderId="0" xfId="21" applyFont="1">
      <alignment/>
      <protection/>
    </xf>
    <xf numFmtId="4" fontId="1" fillId="0" borderId="0" xfId="0" applyNumberFormat="1" applyFon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7" fillId="0" borderId="21" xfId="21" applyFont="1" applyFill="1" applyBorder="1" applyAlignment="1">
      <alignment horizontal="center" vertical="center"/>
      <protection/>
    </xf>
    <xf numFmtId="3" fontId="7" fillId="2" borderId="8" xfId="0" applyNumberFormat="1" applyFont="1" applyFill="1" applyBorder="1" applyAlignment="1" applyProtection="1">
      <alignment horizontal="right"/>
      <protection/>
    </xf>
    <xf numFmtId="3" fontId="7" fillId="0" borderId="19" xfId="0" applyNumberFormat="1" applyFont="1" applyBorder="1" applyAlignment="1">
      <alignment horizontal="right" wrapText="1"/>
    </xf>
    <xf numFmtId="3" fontId="7" fillId="2" borderId="12" xfId="0" applyNumberFormat="1" applyFont="1" applyFill="1" applyBorder="1" applyAlignment="1" applyProtection="1">
      <alignment horizontal="right"/>
      <protection locked="0"/>
    </xf>
    <xf numFmtId="3" fontId="5" fillId="2" borderId="8" xfId="0" applyNumberFormat="1" applyFont="1" applyFill="1" applyBorder="1" applyAlignment="1" applyProtection="1">
      <alignment horizontal="right"/>
      <protection/>
    </xf>
    <xf numFmtId="3" fontId="5" fillId="2" borderId="10" xfId="0" applyNumberFormat="1" applyFont="1" applyFill="1" applyBorder="1" applyAlignment="1" applyProtection="1">
      <alignment horizontal="right"/>
      <protection/>
    </xf>
    <xf numFmtId="3" fontId="5" fillId="2" borderId="11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Border="1" applyAlignment="1" applyProtection="1">
      <alignment horizontal="right"/>
      <protection locked="0"/>
    </xf>
    <xf numFmtId="3" fontId="7" fillId="0" borderId="19" xfId="0" applyNumberFormat="1" applyFont="1" applyBorder="1" applyAlignment="1" applyProtection="1">
      <alignment horizontal="right"/>
      <protection locked="0"/>
    </xf>
    <xf numFmtId="3" fontId="7" fillId="2" borderId="11" xfId="0" applyNumberFormat="1" applyFont="1" applyFill="1" applyBorder="1" applyAlignment="1" applyProtection="1">
      <alignment horizontal="right"/>
      <protection locked="0"/>
    </xf>
    <xf numFmtId="3" fontId="5" fillId="0" borderId="19" xfId="0" applyNumberFormat="1" applyFont="1" applyBorder="1" applyAlignment="1" applyProtection="1">
      <alignment horizontal="right"/>
      <protection locked="0"/>
    </xf>
    <xf numFmtId="3" fontId="5" fillId="2" borderId="11" xfId="0" applyNumberFormat="1" applyFont="1" applyFill="1" applyBorder="1" applyAlignment="1" applyProtection="1">
      <alignment horizontal="right"/>
      <protection locked="0"/>
    </xf>
    <xf numFmtId="3" fontId="5" fillId="2" borderId="28" xfId="0" applyNumberFormat="1" applyFont="1" applyFill="1" applyBorder="1" applyAlignment="1" applyProtection="1">
      <alignment horizontal="right"/>
      <protection/>
    </xf>
    <xf numFmtId="3" fontId="5" fillId="2" borderId="30" xfId="0" applyNumberFormat="1" applyFont="1" applyFill="1" applyBorder="1" applyAlignment="1" applyProtection="1">
      <alignment horizontal="right"/>
      <protection/>
    </xf>
    <xf numFmtId="3" fontId="10" fillId="0" borderId="61" xfId="0" applyNumberFormat="1" applyFont="1" applyBorder="1" applyAlignment="1" applyProtection="1">
      <alignment horizontal="center"/>
      <protection locked="0"/>
    </xf>
    <xf numFmtId="3" fontId="10" fillId="0" borderId="62" xfId="0" applyNumberFormat="1" applyFont="1" applyBorder="1" applyAlignment="1" applyProtection="1">
      <alignment horizontal="center"/>
      <protection locked="0"/>
    </xf>
    <xf numFmtId="3" fontId="10" fillId="0" borderId="63" xfId="0" applyNumberFormat="1" applyFont="1" applyBorder="1" applyAlignment="1" applyProtection="1">
      <alignment horizontal="center"/>
      <protection locked="0"/>
    </xf>
    <xf numFmtId="3" fontId="10" fillId="0" borderId="55" xfId="0" applyNumberFormat="1" applyFont="1" applyBorder="1" applyAlignment="1" applyProtection="1">
      <alignment horizontal="center"/>
      <protection locked="0"/>
    </xf>
    <xf numFmtId="3" fontId="10" fillId="0" borderId="60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3" fontId="5" fillId="0" borderId="0" xfId="0" applyNumberFormat="1" applyFont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1" fontId="10" fillId="0" borderId="61" xfId="0" applyNumberFormat="1" applyFont="1" applyBorder="1" applyAlignment="1" applyProtection="1">
      <alignment horizontal="center"/>
      <protection locked="0"/>
    </xf>
    <xf numFmtId="1" fontId="10" fillId="0" borderId="62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11" fillId="0" borderId="61" xfId="0" applyNumberFormat="1" applyFont="1" applyBorder="1" applyAlignment="1" applyProtection="1">
      <alignment horizontal="left"/>
      <protection locked="0"/>
    </xf>
    <xf numFmtId="3" fontId="11" fillId="0" borderId="63" xfId="0" applyNumberFormat="1" applyFont="1" applyBorder="1" applyAlignment="1" applyProtection="1">
      <alignment horizontal="left"/>
      <protection locked="0"/>
    </xf>
    <xf numFmtId="3" fontId="11" fillId="0" borderId="62" xfId="0" applyNumberFormat="1" applyFont="1" applyBorder="1" applyAlignment="1" applyProtection="1">
      <alignment horizontal="left"/>
      <protection locked="0"/>
    </xf>
    <xf numFmtId="0" fontId="7" fillId="0" borderId="0" xfId="23" applyAlignment="1">
      <alignment wrapText="1"/>
      <protection/>
    </xf>
    <xf numFmtId="0" fontId="7" fillId="0" borderId="0" xfId="23" applyAlignment="1">
      <alignment/>
      <protection/>
    </xf>
    <xf numFmtId="0" fontId="19" fillId="0" borderId="0" xfId="23" applyFont="1" applyAlignment="1">
      <alignment horizontal="right"/>
      <protection/>
    </xf>
    <xf numFmtId="0" fontId="20" fillId="4" borderId="33" xfId="23" applyFont="1" applyFill="1" applyBorder="1" applyAlignment="1" applyProtection="1">
      <alignment horizontal="center" vertical="center"/>
      <protection locked="0"/>
    </xf>
    <xf numFmtId="0" fontId="7" fillId="0" borderId="21" xfId="23" applyBorder="1" applyAlignment="1">
      <alignment horizontal="center" vertical="center"/>
      <protection/>
    </xf>
    <xf numFmtId="0" fontId="19" fillId="0" borderId="55" xfId="23" applyFont="1" applyBorder="1" applyAlignment="1">
      <alignment horizontal="center" vertical="center" wrapText="1"/>
      <protection/>
    </xf>
    <xf numFmtId="0" fontId="19" fillId="0" borderId="64" xfId="23" applyFont="1" applyBorder="1" applyAlignment="1">
      <alignment horizontal="center" vertical="center" wrapText="1"/>
      <protection/>
    </xf>
    <xf numFmtId="0" fontId="19" fillId="0" borderId="51" xfId="23" applyFont="1" applyBorder="1" applyAlignment="1">
      <alignment horizontal="center" vertical="center" wrapText="1"/>
      <protection/>
    </xf>
    <xf numFmtId="0" fontId="19" fillId="0" borderId="5" xfId="23" applyFont="1" applyBorder="1" applyAlignment="1">
      <alignment horizontal="center" vertical="center" wrapText="1"/>
      <protection/>
    </xf>
    <xf numFmtId="0" fontId="19" fillId="0" borderId="60" xfId="23" applyFont="1" applyBorder="1" applyAlignment="1">
      <alignment horizontal="center" vertical="center" wrapText="1"/>
      <protection/>
    </xf>
    <xf numFmtId="0" fontId="19" fillId="0" borderId="64" xfId="23" applyFont="1" applyFill="1" applyBorder="1" applyAlignment="1" applyProtection="1">
      <alignment horizontal="center" vertical="center" wrapText="1"/>
      <protection locked="0"/>
    </xf>
    <xf numFmtId="0" fontId="7" fillId="0" borderId="60" xfId="23" applyBorder="1" applyAlignment="1">
      <alignment horizontal="center" vertical="center" wrapText="1"/>
      <protection/>
    </xf>
    <xf numFmtId="0" fontId="7" fillId="0" borderId="5" xfId="23" applyBorder="1" applyAlignment="1">
      <alignment horizontal="center" vertical="center" wrapText="1"/>
      <protection/>
    </xf>
    <xf numFmtId="0" fontId="7" fillId="0" borderId="54" xfId="23" applyBorder="1" applyAlignment="1">
      <alignment horizontal="center" vertical="center" wrapText="1"/>
      <protection/>
    </xf>
    <xf numFmtId="0" fontId="19" fillId="0" borderId="55" xfId="23" applyFont="1" applyFill="1" applyBorder="1" applyAlignment="1">
      <alignment horizontal="center" vertical="center" wrapText="1"/>
      <protection/>
    </xf>
    <xf numFmtId="0" fontId="7" fillId="0" borderId="51" xfId="23" applyBorder="1" applyAlignment="1">
      <alignment horizontal="center" vertical="center" wrapText="1"/>
      <protection/>
    </xf>
    <xf numFmtId="0" fontId="19" fillId="0" borderId="55" xfId="23" applyFont="1" applyFill="1" applyBorder="1" applyAlignment="1" applyProtection="1">
      <alignment horizontal="center" vertical="center" wrapText="1"/>
      <protection locked="0"/>
    </xf>
    <xf numFmtId="0" fontId="7" fillId="0" borderId="60" xfId="23" applyBorder="1" applyAlignment="1">
      <alignment/>
      <protection/>
    </xf>
    <xf numFmtId="0" fontId="7" fillId="0" borderId="51" xfId="23" applyBorder="1" applyAlignment="1">
      <alignment/>
      <protection/>
    </xf>
    <xf numFmtId="0" fontId="7" fillId="0" borderId="54" xfId="23" applyBorder="1" applyAlignment="1">
      <alignment/>
      <protection/>
    </xf>
    <xf numFmtId="3" fontId="7" fillId="0" borderId="58" xfId="23" applyNumberFormat="1" applyBorder="1" applyAlignment="1">
      <alignment horizontal="center"/>
      <protection/>
    </xf>
    <xf numFmtId="3" fontId="7" fillId="0" borderId="59" xfId="23" applyNumberFormat="1" applyBorder="1" applyAlignment="1">
      <alignment horizontal="center"/>
      <protection/>
    </xf>
    <xf numFmtId="0" fontId="19" fillId="0" borderId="33" xfId="23" applyFont="1" applyFill="1" applyBorder="1" applyAlignment="1" applyProtection="1">
      <alignment horizontal="center" vertical="center" wrapText="1"/>
      <protection locked="0"/>
    </xf>
    <xf numFmtId="0" fontId="7" fillId="0" borderId="2" xfId="23" applyBorder="1" applyAlignment="1">
      <alignment horizontal="center" vertical="center" wrapText="1"/>
      <protection/>
    </xf>
    <xf numFmtId="0" fontId="19" fillId="0" borderId="20" xfId="23" applyFont="1" applyFill="1" applyBorder="1" applyAlignment="1" applyProtection="1">
      <alignment horizontal="center" vertical="center" wrapText="1"/>
      <protection locked="0"/>
    </xf>
    <xf numFmtId="0" fontId="19" fillId="0" borderId="10" xfId="23" applyFont="1" applyFill="1" applyBorder="1" applyAlignment="1" applyProtection="1">
      <alignment horizontal="center" vertical="center" wrapText="1"/>
      <protection locked="0"/>
    </xf>
    <xf numFmtId="0" fontId="19" fillId="0" borderId="20" xfId="23" applyFont="1" applyBorder="1" applyAlignment="1">
      <alignment horizontal="center" vertical="center" wrapText="1"/>
      <protection/>
    </xf>
    <xf numFmtId="0" fontId="7" fillId="0" borderId="58" xfId="23" applyBorder="1" applyAlignment="1">
      <alignment horizontal="center" vertical="center"/>
      <protection/>
    </xf>
    <xf numFmtId="0" fontId="7" fillId="0" borderId="59" xfId="23" applyBorder="1" applyAlignment="1">
      <alignment horizontal="center" vertical="center"/>
      <protection/>
    </xf>
    <xf numFmtId="0" fontId="7" fillId="0" borderId="27" xfId="23" applyBorder="1" applyAlignment="1">
      <alignment horizontal="center" vertical="center" wrapText="1"/>
      <protection/>
    </xf>
    <xf numFmtId="0" fontId="7" fillId="0" borderId="32" xfId="23" applyBorder="1" applyAlignment="1">
      <alignment horizontal="center" vertical="center" wrapText="1"/>
      <protection/>
    </xf>
    <xf numFmtId="3" fontId="7" fillId="0" borderId="61" xfId="23" applyNumberFormat="1" applyBorder="1" applyAlignment="1">
      <alignment horizontal="center"/>
      <protection/>
    </xf>
    <xf numFmtId="3" fontId="7" fillId="0" borderId="63" xfId="23" applyNumberFormat="1" applyBorder="1" applyAlignment="1">
      <alignment horizontal="center"/>
      <protection/>
    </xf>
    <xf numFmtId="0" fontId="19" fillId="0" borderId="18" xfId="23" applyFont="1" applyBorder="1" applyAlignment="1" applyProtection="1">
      <alignment horizontal="center" vertical="center" wrapText="1"/>
      <protection locked="0"/>
    </xf>
    <xf numFmtId="0" fontId="19" fillId="0" borderId="19" xfId="23" applyFont="1" applyBorder="1" applyAlignment="1" applyProtection="1">
      <alignment horizontal="center" vertical="center" wrapText="1"/>
      <protection locked="0"/>
    </xf>
    <xf numFmtId="0" fontId="7" fillId="0" borderId="65" xfId="23" applyBorder="1" applyAlignment="1">
      <alignment horizontal="center" vertical="center"/>
      <protection/>
    </xf>
    <xf numFmtId="0" fontId="7" fillId="0" borderId="17" xfId="23" applyBorder="1" applyAlignment="1">
      <alignment horizontal="center" vertical="center"/>
      <protection/>
    </xf>
    <xf numFmtId="0" fontId="7" fillId="0" borderId="17" xfId="23" applyBorder="1" applyAlignment="1">
      <alignment horizontal="center" vertical="center" wrapText="1"/>
      <protection/>
    </xf>
    <xf numFmtId="0" fontId="7" fillId="0" borderId="65" xfId="23" applyBorder="1" applyAlignment="1">
      <alignment horizontal="center" vertical="center" wrapText="1"/>
      <protection/>
    </xf>
    <xf numFmtId="0" fontId="7" fillId="0" borderId="58" xfId="23" applyBorder="1" applyAlignment="1">
      <alignment horizontal="center" vertical="center" wrapText="1"/>
      <protection/>
    </xf>
    <xf numFmtId="0" fontId="7" fillId="0" borderId="59" xfId="23" applyBorder="1" applyAlignment="1">
      <alignment horizontal="center" vertical="center" wrapText="1"/>
      <protection/>
    </xf>
    <xf numFmtId="0" fontId="7" fillId="0" borderId="27" xfId="23" applyBorder="1" applyAlignment="1">
      <alignment horizontal="center"/>
      <protection/>
    </xf>
    <xf numFmtId="0" fontId="7" fillId="0" borderId="57" xfId="23" applyBorder="1" applyAlignment="1">
      <alignment horizontal="center"/>
      <protection/>
    </xf>
    <xf numFmtId="0" fontId="7" fillId="0" borderId="66" xfId="23" applyBorder="1" applyAlignment="1">
      <alignment horizontal="center" vertical="center"/>
      <protection/>
    </xf>
    <xf numFmtId="0" fontId="7" fillId="0" borderId="57" xfId="23" applyBorder="1" applyAlignment="1">
      <alignment horizontal="center" vertical="center"/>
      <protection/>
    </xf>
    <xf numFmtId="0" fontId="7" fillId="0" borderId="66" xfId="23" applyBorder="1" applyAlignment="1">
      <alignment horizontal="center"/>
      <protection/>
    </xf>
    <xf numFmtId="0" fontId="7" fillId="0" borderId="32" xfId="23" applyBorder="1" applyAlignment="1">
      <alignment horizontal="center"/>
      <protection/>
    </xf>
    <xf numFmtId="3" fontId="7" fillId="0" borderId="67" xfId="23" applyNumberFormat="1" applyBorder="1" applyAlignment="1">
      <alignment horizontal="center"/>
      <protection/>
    </xf>
    <xf numFmtId="3" fontId="7" fillId="0" borderId="7" xfId="23" applyNumberFormat="1" applyBorder="1" applyAlignment="1">
      <alignment horizontal="center"/>
      <protection/>
    </xf>
    <xf numFmtId="3" fontId="7" fillId="0" borderId="18" xfId="23" applyNumberFormat="1" applyBorder="1" applyAlignment="1">
      <alignment horizontal="center"/>
      <protection/>
    </xf>
    <xf numFmtId="3" fontId="7" fillId="0" borderId="25" xfId="23" applyNumberFormat="1" applyBorder="1" applyAlignment="1">
      <alignment horizontal="center"/>
      <protection/>
    </xf>
    <xf numFmtId="3" fontId="7" fillId="0" borderId="19" xfId="23" applyNumberFormat="1" applyBorder="1" applyAlignment="1">
      <alignment horizontal="center"/>
      <protection/>
    </xf>
    <xf numFmtId="3" fontId="7" fillId="0" borderId="12" xfId="23" applyNumberFormat="1" applyBorder="1" applyAlignment="1">
      <alignment horizontal="center"/>
      <protection/>
    </xf>
    <xf numFmtId="3" fontId="7" fillId="0" borderId="65" xfId="23" applyNumberFormat="1" applyBorder="1" applyAlignment="1">
      <alignment horizontal="center"/>
      <protection/>
    </xf>
    <xf numFmtId="3" fontId="7" fillId="0" borderId="17" xfId="23" applyNumberFormat="1" applyBorder="1" applyAlignment="1">
      <alignment horizontal="center"/>
      <protection/>
    </xf>
    <xf numFmtId="3" fontId="5" fillId="3" borderId="27" xfId="23" applyNumberFormat="1" applyFont="1" applyFill="1" applyBorder="1" applyAlignment="1">
      <alignment horizontal="center"/>
      <protection/>
    </xf>
    <xf numFmtId="3" fontId="5" fillId="3" borderId="32" xfId="23" applyNumberFormat="1" applyFont="1" applyFill="1" applyBorder="1" applyAlignment="1">
      <alignment horizontal="center"/>
      <protection/>
    </xf>
    <xf numFmtId="3" fontId="5" fillId="3" borderId="57" xfId="23" applyNumberFormat="1" applyFont="1" applyFill="1" applyBorder="1" applyAlignment="1">
      <alignment horizontal="center"/>
      <protection/>
    </xf>
    <xf numFmtId="3" fontId="5" fillId="3" borderId="66" xfId="23" applyNumberFormat="1" applyFont="1" applyFill="1" applyBorder="1" applyAlignment="1">
      <alignment horizontal="center"/>
      <protection/>
    </xf>
    <xf numFmtId="0" fontId="7" fillId="0" borderId="66" xfId="21" applyBorder="1" applyAlignment="1">
      <alignment horizontal="center"/>
      <protection/>
    </xf>
    <xf numFmtId="0" fontId="7" fillId="0" borderId="32" xfId="21" applyBorder="1" applyAlignment="1">
      <alignment horizontal="center"/>
      <protection/>
    </xf>
    <xf numFmtId="3" fontId="5" fillId="3" borderId="58" xfId="21" applyNumberFormat="1" applyFont="1" applyFill="1" applyBorder="1" applyAlignment="1">
      <alignment horizontal="center"/>
      <protection/>
    </xf>
    <xf numFmtId="3" fontId="5" fillId="3" borderId="59" xfId="21" applyNumberFormat="1" applyFont="1" applyFill="1" applyBorder="1" applyAlignment="1">
      <alignment horizontal="center"/>
      <protection/>
    </xf>
    <xf numFmtId="3" fontId="5" fillId="3" borderId="65" xfId="21" applyNumberFormat="1" applyFont="1" applyFill="1" applyBorder="1" applyAlignment="1">
      <alignment horizontal="center"/>
      <protection/>
    </xf>
    <xf numFmtId="0" fontId="7" fillId="0" borderId="27" xfId="21" applyBorder="1" applyAlignment="1">
      <alignment horizontal="center" vertical="center" wrapText="1"/>
      <protection/>
    </xf>
    <xf numFmtId="0" fontId="7" fillId="0" borderId="32" xfId="21" applyBorder="1" applyAlignment="1">
      <alignment horizontal="center" vertical="center" wrapText="1"/>
      <protection/>
    </xf>
    <xf numFmtId="0" fontId="7" fillId="0" borderId="27" xfId="21" applyBorder="1" applyAlignment="1">
      <alignment horizontal="center"/>
      <protection/>
    </xf>
    <xf numFmtId="0" fontId="7" fillId="0" borderId="57" xfId="21" applyBorder="1" applyAlignment="1">
      <alignment horizontal="center"/>
      <protection/>
    </xf>
    <xf numFmtId="0" fontId="7" fillId="0" borderId="66" xfId="21" applyBorder="1" applyAlignment="1">
      <alignment horizontal="center" vertical="center"/>
      <protection/>
    </xf>
    <xf numFmtId="0" fontId="7" fillId="0" borderId="57" xfId="21" applyBorder="1" applyAlignment="1">
      <alignment horizontal="center" vertical="center"/>
      <protection/>
    </xf>
    <xf numFmtId="3" fontId="5" fillId="3" borderId="17" xfId="21" applyNumberFormat="1" applyFont="1" applyFill="1" applyBorder="1" applyAlignment="1">
      <alignment horizontal="center"/>
      <protection/>
    </xf>
    <xf numFmtId="0" fontId="19" fillId="0" borderId="68" xfId="21" applyFont="1" applyFill="1" applyBorder="1" applyAlignment="1" applyProtection="1">
      <alignment horizontal="center" vertical="center" wrapText="1"/>
      <protection locked="0"/>
    </xf>
    <xf numFmtId="0" fontId="19" fillId="0" borderId="69" xfId="21" applyFont="1" applyFill="1" applyBorder="1" applyAlignment="1" applyProtection="1">
      <alignment horizontal="center" vertical="center" wrapText="1"/>
      <protection locked="0"/>
    </xf>
    <xf numFmtId="0" fontId="7" fillId="0" borderId="70" xfId="21" applyBorder="1" applyAlignment="1">
      <alignment horizontal="center"/>
      <protection/>
    </xf>
    <xf numFmtId="0" fontId="7" fillId="0" borderId="71" xfId="21" applyBorder="1" applyAlignment="1">
      <alignment horizontal="center"/>
      <protection/>
    </xf>
    <xf numFmtId="3" fontId="7" fillId="0" borderId="7" xfId="21" applyNumberFormat="1" applyBorder="1" applyAlignment="1">
      <alignment horizontal="center"/>
      <protection/>
    </xf>
    <xf numFmtId="3" fontId="7" fillId="0" borderId="67" xfId="21" applyNumberFormat="1" applyBorder="1" applyAlignment="1">
      <alignment horizontal="center"/>
      <protection/>
    </xf>
    <xf numFmtId="3" fontId="7" fillId="0" borderId="63" xfId="21" applyNumberFormat="1" applyBorder="1" applyAlignment="1">
      <alignment horizontal="center"/>
      <protection/>
    </xf>
    <xf numFmtId="0" fontId="7" fillId="0" borderId="72" xfId="21" applyBorder="1" applyAlignment="1">
      <alignment horizontal="center" vertical="center" wrapText="1"/>
      <protection/>
    </xf>
    <xf numFmtId="0" fontId="7" fillId="0" borderId="71" xfId="21" applyBorder="1" applyAlignment="1">
      <alignment horizontal="center" vertical="center" wrapText="1"/>
      <protection/>
    </xf>
    <xf numFmtId="0" fontId="7" fillId="0" borderId="72" xfId="21" applyBorder="1" applyAlignment="1">
      <alignment horizontal="center"/>
      <protection/>
    </xf>
    <xf numFmtId="0" fontId="7" fillId="0" borderId="70" xfId="21" applyBorder="1" applyAlignment="1">
      <alignment horizontal="center" vertical="center"/>
      <protection/>
    </xf>
    <xf numFmtId="0" fontId="7" fillId="0" borderId="58" xfId="21" applyBorder="1" applyAlignment="1">
      <alignment horizontal="center" vertical="center"/>
      <protection/>
    </xf>
    <xf numFmtId="0" fontId="7" fillId="0" borderId="59" xfId="21" applyBorder="1" applyAlignment="1">
      <alignment horizontal="center" vertical="center"/>
      <protection/>
    </xf>
    <xf numFmtId="0" fontId="7" fillId="0" borderId="65" xfId="21" applyBorder="1" applyAlignment="1">
      <alignment horizontal="center" vertical="center"/>
      <protection/>
    </xf>
    <xf numFmtId="0" fontId="7" fillId="0" borderId="17" xfId="21" applyBorder="1" applyAlignment="1">
      <alignment horizontal="center" vertical="center"/>
      <protection/>
    </xf>
    <xf numFmtId="0" fontId="7" fillId="0" borderId="0" xfId="21" applyAlignment="1">
      <alignment horizontal="left" wrapText="1"/>
      <protection/>
    </xf>
    <xf numFmtId="0" fontId="7" fillId="0" borderId="0" xfId="21" applyAlignment="1">
      <alignment horizontal="left"/>
      <protection/>
    </xf>
    <xf numFmtId="0" fontId="7" fillId="0" borderId="17" xfId="21" applyBorder="1" applyAlignment="1">
      <alignment horizontal="center" vertical="center" wrapText="1"/>
      <protection/>
    </xf>
    <xf numFmtId="0" fontId="7" fillId="0" borderId="65" xfId="21" applyBorder="1" applyAlignment="1">
      <alignment horizontal="center" vertical="center" wrapText="1"/>
      <protection/>
    </xf>
    <xf numFmtId="3" fontId="7" fillId="0" borderId="61" xfId="21" applyNumberFormat="1" applyBorder="1" applyAlignment="1">
      <alignment horizontal="center"/>
      <protection/>
    </xf>
    <xf numFmtId="0" fontId="19" fillId="0" borderId="0" xfId="21" applyFont="1" applyAlignment="1">
      <alignment horizontal="right"/>
      <protection/>
    </xf>
    <xf numFmtId="0" fontId="7" fillId="0" borderId="0" xfId="21" applyAlignment="1">
      <alignment horizontal="right"/>
      <protection/>
    </xf>
    <xf numFmtId="0" fontId="19" fillId="0" borderId="0" xfId="20" applyFont="1" applyAlignment="1">
      <alignment horizontal="right"/>
      <protection/>
    </xf>
    <xf numFmtId="0" fontId="20" fillId="0" borderId="33" xfId="21" applyFont="1" applyFill="1" applyBorder="1" applyAlignment="1" applyProtection="1">
      <alignment horizontal="center" vertical="center"/>
      <protection locked="0"/>
    </xf>
    <xf numFmtId="0" fontId="7" fillId="0" borderId="21" xfId="21" applyFill="1" applyBorder="1" applyAlignment="1">
      <alignment horizontal="center" vertical="center"/>
      <protection/>
    </xf>
    <xf numFmtId="0" fontId="19" fillId="0" borderId="6" xfId="21" applyFont="1" applyBorder="1" applyAlignment="1">
      <alignment horizontal="center" vertical="center" wrapText="1"/>
      <protection/>
    </xf>
    <xf numFmtId="0" fontId="19" fillId="0" borderId="69" xfId="21" applyFont="1" applyBorder="1" applyAlignment="1">
      <alignment horizontal="center" vertical="center" wrapText="1"/>
      <protection/>
    </xf>
    <xf numFmtId="0" fontId="19" fillId="0" borderId="9" xfId="21" applyFont="1" applyBorder="1" applyAlignment="1">
      <alignment horizontal="center" vertical="center" wrapText="1"/>
      <protection/>
    </xf>
    <xf numFmtId="0" fontId="19" fillId="0" borderId="10" xfId="21" applyFont="1" applyBorder="1" applyAlignment="1">
      <alignment horizontal="center" vertical="center" wrapText="1"/>
      <protection/>
    </xf>
    <xf numFmtId="0" fontId="19" fillId="0" borderId="27" xfId="21" applyFont="1" applyBorder="1" applyAlignment="1">
      <alignment horizontal="center" vertical="center" wrapText="1"/>
      <protection/>
    </xf>
    <xf numFmtId="0" fontId="19" fillId="0" borderId="30" xfId="21" applyFont="1" applyBorder="1" applyAlignment="1">
      <alignment horizontal="center" vertical="center" wrapText="1"/>
      <protection/>
    </xf>
    <xf numFmtId="0" fontId="19" fillId="0" borderId="32" xfId="21" applyFont="1" applyBorder="1" applyAlignment="1">
      <alignment horizontal="center" vertical="center" wrapText="1"/>
      <protection/>
    </xf>
    <xf numFmtId="0" fontId="19" fillId="0" borderId="6" xfId="21" applyFont="1" applyBorder="1" applyAlignment="1" applyProtection="1">
      <alignment horizontal="center" vertical="center" wrapText="1"/>
      <protection locked="0"/>
    </xf>
    <xf numFmtId="0" fontId="19" fillId="0" borderId="68" xfId="21" applyFont="1" applyBorder="1" applyAlignment="1" applyProtection="1">
      <alignment horizontal="center" vertical="center" wrapText="1"/>
      <protection locked="0"/>
    </xf>
    <xf numFmtId="0" fontId="19" fillId="0" borderId="68" xfId="21" applyFont="1" applyBorder="1" applyAlignment="1">
      <alignment horizontal="center" vertical="center" wrapText="1"/>
      <protection/>
    </xf>
    <xf numFmtId="0" fontId="19" fillId="0" borderId="7" xfId="21" applyFont="1" applyFill="1" applyBorder="1" applyAlignment="1" applyProtection="1">
      <alignment horizontal="center" vertical="center" wrapText="1"/>
      <protection locked="0"/>
    </xf>
    <xf numFmtId="0" fontId="19" fillId="0" borderId="67" xfId="21" applyFont="1" applyFill="1" applyBorder="1" applyAlignment="1" applyProtection="1">
      <alignment horizontal="center" vertical="center" wrapText="1"/>
      <protection locked="0"/>
    </xf>
    <xf numFmtId="0" fontId="7" fillId="0" borderId="0" xfId="22" applyFont="1" applyAlignment="1">
      <alignment horizontal="center" vertical="center" wrapText="1"/>
      <protection/>
    </xf>
    <xf numFmtId="0" fontId="18" fillId="0" borderId="0" xfId="20" applyFont="1" applyFill="1" applyAlignment="1">
      <alignment/>
      <protection/>
    </xf>
    <xf numFmtId="0" fontId="7" fillId="0" borderId="0" xfId="22" applyAlignment="1">
      <alignment/>
      <protection/>
    </xf>
    <xf numFmtId="0" fontId="19" fillId="0" borderId="0" xfId="22" applyFont="1" applyAlignment="1">
      <alignment horizontal="right"/>
      <protection/>
    </xf>
    <xf numFmtId="0" fontId="7" fillId="0" borderId="0" xfId="22" applyAlignment="1">
      <alignment horizontal="right"/>
      <protection/>
    </xf>
    <xf numFmtId="0" fontId="19" fillId="0" borderId="33" xfId="20" applyFont="1" applyFill="1" applyBorder="1" applyAlignment="1">
      <alignment horizontal="center" vertical="center"/>
      <protection/>
    </xf>
    <xf numFmtId="0" fontId="7" fillId="0" borderId="39" xfId="22" applyFill="1" applyBorder="1" applyAlignment="1">
      <alignment/>
      <protection/>
    </xf>
    <xf numFmtId="0" fontId="19" fillId="0" borderId="27" xfId="20" applyFont="1" applyBorder="1" applyAlignment="1">
      <alignment horizontal="center" vertical="center"/>
      <protection/>
    </xf>
    <xf numFmtId="0" fontId="19" fillId="0" borderId="30" xfId="22" applyFont="1" applyBorder="1" applyAlignment="1">
      <alignment horizontal="center" vertical="center"/>
      <protection/>
    </xf>
    <xf numFmtId="0" fontId="19" fillId="0" borderId="32" xfId="22" applyFont="1" applyBorder="1" applyAlignment="1">
      <alignment horizontal="center" vertical="center"/>
      <protection/>
    </xf>
    <xf numFmtId="0" fontId="19" fillId="0" borderId="33" xfId="20" applyFont="1" applyBorder="1" applyAlignment="1">
      <alignment horizontal="center" vertical="center" wrapText="1"/>
      <protection/>
    </xf>
    <xf numFmtId="0" fontId="7" fillId="0" borderId="39" xfId="22" applyBorder="1" applyAlignment="1">
      <alignment/>
      <protection/>
    </xf>
  </cellXfs>
  <cellStyles count="12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2" xfId="20"/>
    <cellStyle name="normální_RK112008 výsledky pr3" xfId="21"/>
    <cellStyle name="normální_RK112008 výsledky pr4" xfId="22"/>
    <cellStyle name="normální_RK112008výsledky pr2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workbookViewId="0" topLeftCell="A1">
      <selection activeCell="L1" sqref="L1:M1"/>
    </sheetView>
  </sheetViews>
  <sheetFormatPr defaultColWidth="9.00390625" defaultRowHeight="12.75"/>
  <cols>
    <col min="1" max="1" width="36.00390625" style="0" customWidth="1"/>
    <col min="2" max="2" width="11.75390625" style="0" customWidth="1"/>
    <col min="3" max="4" width="11.25390625" style="0" customWidth="1"/>
    <col min="5" max="5" width="11.375" style="0" bestFit="1" customWidth="1"/>
    <col min="6" max="6" width="12.125" style="0" customWidth="1"/>
    <col min="7" max="7" width="11.875" style="0" customWidth="1"/>
    <col min="8" max="9" width="11.375" style="0" customWidth="1"/>
    <col min="10" max="12" width="11.25390625" style="0" customWidth="1"/>
    <col min="13" max="13" width="12.875" style="0" customWidth="1"/>
  </cols>
  <sheetData>
    <row r="1" spans="1:14" ht="14.25" customHeight="1">
      <c r="A1" s="196"/>
      <c r="B1" s="2"/>
      <c r="C1" s="3"/>
      <c r="D1" s="3"/>
      <c r="E1" s="3"/>
      <c r="F1" s="4"/>
      <c r="G1" s="2"/>
      <c r="H1" s="2"/>
      <c r="I1" s="3"/>
      <c r="J1" s="3"/>
      <c r="K1" s="3"/>
      <c r="L1" s="222" t="s">
        <v>114</v>
      </c>
      <c r="M1" s="222"/>
      <c r="N1" s="3"/>
    </row>
    <row r="2" spans="1:14" ht="15.75">
      <c r="A2" s="1"/>
      <c r="B2" s="2"/>
      <c r="C2" s="3"/>
      <c r="D2" s="3"/>
      <c r="E2" s="3"/>
      <c r="F2" s="4"/>
      <c r="G2" s="2"/>
      <c r="H2" s="2"/>
      <c r="I2" s="3"/>
      <c r="J2" s="3"/>
      <c r="K2" s="6"/>
      <c r="L2" s="222" t="s">
        <v>52</v>
      </c>
      <c r="M2" s="222"/>
      <c r="N2" s="3"/>
    </row>
    <row r="3" spans="1:13" ht="15.75">
      <c r="A3" s="226" t="s">
        <v>59</v>
      </c>
      <c r="B3" s="226"/>
      <c r="C3" s="226"/>
      <c r="D3" s="226"/>
      <c r="E3" s="226"/>
      <c r="F3" s="226"/>
      <c r="G3" s="226"/>
      <c r="H3" s="226"/>
      <c r="I3" s="226"/>
      <c r="J3" s="226"/>
      <c r="K3" s="6"/>
      <c r="L3" s="3"/>
      <c r="M3" s="5"/>
    </row>
    <row r="4" spans="1:13" ht="15.75">
      <c r="A4" s="1"/>
      <c r="B4" s="2"/>
      <c r="C4" s="3"/>
      <c r="D4" s="3"/>
      <c r="E4" s="3"/>
      <c r="F4" s="4"/>
      <c r="G4" s="2"/>
      <c r="H4" s="2"/>
      <c r="I4" s="3"/>
      <c r="J4" s="3"/>
      <c r="K4" s="6"/>
      <c r="L4" s="3"/>
      <c r="M4" s="5"/>
    </row>
    <row r="5" spans="1:13" ht="15.75">
      <c r="A5" s="70" t="s">
        <v>60</v>
      </c>
      <c r="K5" s="6"/>
      <c r="L5" s="3"/>
      <c r="M5" s="5"/>
    </row>
    <row r="6" spans="1:13" ht="13.5" thickBot="1">
      <c r="A6" s="1"/>
      <c r="B6" s="2"/>
      <c r="C6" s="3"/>
      <c r="D6" s="3"/>
      <c r="E6" s="3"/>
      <c r="F6" s="4"/>
      <c r="G6" s="2"/>
      <c r="H6" s="2"/>
      <c r="I6" s="3"/>
      <c r="J6" s="132" t="s">
        <v>0</v>
      </c>
      <c r="K6" s="3"/>
      <c r="L6" s="3"/>
      <c r="M6" s="5"/>
    </row>
    <row r="7" spans="1:28" ht="15.75">
      <c r="A7" s="133" t="s">
        <v>1</v>
      </c>
      <c r="B7" s="72" t="s">
        <v>2</v>
      </c>
      <c r="C7" s="227" t="s">
        <v>3</v>
      </c>
      <c r="D7" s="228"/>
      <c r="E7" s="72" t="s">
        <v>4</v>
      </c>
      <c r="F7" s="227" t="s">
        <v>3</v>
      </c>
      <c r="G7" s="229"/>
      <c r="H7" s="213" t="s">
        <v>55</v>
      </c>
      <c r="I7" s="214"/>
      <c r="J7" s="215"/>
      <c r="K7" s="7"/>
      <c r="L7" s="8"/>
      <c r="M7" s="9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5.75">
      <c r="A8" s="134"/>
      <c r="B8" s="73" t="s">
        <v>5</v>
      </c>
      <c r="C8" s="135" t="s">
        <v>6</v>
      </c>
      <c r="D8" s="136" t="s">
        <v>7</v>
      </c>
      <c r="E8" s="73" t="s">
        <v>5</v>
      </c>
      <c r="F8" s="135" t="s">
        <v>6</v>
      </c>
      <c r="G8" s="136" t="s">
        <v>54</v>
      </c>
      <c r="H8" s="86" t="s">
        <v>8</v>
      </c>
      <c r="I8" s="87" t="s">
        <v>6</v>
      </c>
      <c r="J8" s="73" t="s">
        <v>5</v>
      </c>
      <c r="K8" s="7"/>
      <c r="L8" s="8"/>
      <c r="M8" s="9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16.5" thickBot="1">
      <c r="A9" s="134"/>
      <c r="B9" s="79"/>
      <c r="C9" s="137" t="s">
        <v>9</v>
      </c>
      <c r="D9" s="138" t="s">
        <v>10</v>
      </c>
      <c r="E9" s="79"/>
      <c r="F9" s="137" t="s">
        <v>9</v>
      </c>
      <c r="G9" s="138" t="s">
        <v>11</v>
      </c>
      <c r="H9" s="139" t="s">
        <v>9</v>
      </c>
      <c r="I9" s="140" t="s">
        <v>45</v>
      </c>
      <c r="J9" s="141"/>
      <c r="K9" s="8"/>
      <c r="L9" s="8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5.75">
      <c r="A10" s="11" t="s">
        <v>12</v>
      </c>
      <c r="B10" s="12">
        <v>38373</v>
      </c>
      <c r="C10" s="13">
        <v>276</v>
      </c>
      <c r="D10" s="14">
        <v>30726</v>
      </c>
      <c r="E10" s="15">
        <v>38373</v>
      </c>
      <c r="F10" s="13">
        <v>0</v>
      </c>
      <c r="G10" s="14">
        <v>21883</v>
      </c>
      <c r="H10" s="16">
        <f>(B10-C10)-(E10-F10)</f>
        <v>-276</v>
      </c>
      <c r="I10" s="17">
        <f aca="true" t="shared" si="0" ref="I10:I19">C10-F10</f>
        <v>276</v>
      </c>
      <c r="J10" s="18">
        <f aca="true" t="shared" si="1" ref="J10:J19">SUM(H10:I10)</f>
        <v>0</v>
      </c>
      <c r="K10" s="7"/>
      <c r="L10" s="8"/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15.75">
      <c r="A11" s="19" t="s">
        <v>13</v>
      </c>
      <c r="B11" s="20">
        <v>20823.5</v>
      </c>
      <c r="C11" s="21">
        <v>11</v>
      </c>
      <c r="D11" s="22">
        <v>19879</v>
      </c>
      <c r="E11" s="23">
        <v>20765</v>
      </c>
      <c r="F11" s="21">
        <v>10</v>
      </c>
      <c r="G11" s="22">
        <v>11006</v>
      </c>
      <c r="H11" s="21">
        <f>B11-E11</f>
        <v>58.5</v>
      </c>
      <c r="I11" s="24">
        <f t="shared" si="0"/>
        <v>1</v>
      </c>
      <c r="J11" s="25">
        <f t="shared" si="1"/>
        <v>59.5</v>
      </c>
      <c r="K11" s="7"/>
      <c r="L11" s="8"/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15.75">
      <c r="A12" s="19" t="s">
        <v>14</v>
      </c>
      <c r="B12" s="20">
        <v>8002</v>
      </c>
      <c r="C12" s="21">
        <v>3</v>
      </c>
      <c r="D12" s="22">
        <v>7329</v>
      </c>
      <c r="E12" s="23">
        <v>7867</v>
      </c>
      <c r="F12" s="21">
        <v>3</v>
      </c>
      <c r="G12" s="22">
        <v>4462</v>
      </c>
      <c r="H12" s="21">
        <f>B12-E12</f>
        <v>135</v>
      </c>
      <c r="I12" s="24">
        <f t="shared" si="0"/>
        <v>0</v>
      </c>
      <c r="J12" s="20">
        <f t="shared" si="1"/>
        <v>135</v>
      </c>
      <c r="K12" s="7"/>
      <c r="L12" s="8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5.75">
      <c r="A13" s="19" t="s">
        <v>15</v>
      </c>
      <c r="B13" s="20">
        <v>8274</v>
      </c>
      <c r="C13" s="21">
        <v>44</v>
      </c>
      <c r="D13" s="22">
        <v>7831</v>
      </c>
      <c r="E13" s="23">
        <v>8070</v>
      </c>
      <c r="F13" s="21">
        <v>12</v>
      </c>
      <c r="G13" s="22">
        <v>4693</v>
      </c>
      <c r="H13" s="21">
        <f>(B13-C13)-(E13-F13)</f>
        <v>172</v>
      </c>
      <c r="I13" s="24">
        <f t="shared" si="0"/>
        <v>32</v>
      </c>
      <c r="J13" s="12">
        <f t="shared" si="1"/>
        <v>204</v>
      </c>
      <c r="K13" s="7"/>
      <c r="L13" s="8"/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5.75">
      <c r="A14" s="19" t="s">
        <v>16</v>
      </c>
      <c r="B14" s="20">
        <v>5289</v>
      </c>
      <c r="C14" s="21">
        <v>0</v>
      </c>
      <c r="D14" s="22">
        <v>5000</v>
      </c>
      <c r="E14" s="23">
        <v>5187</v>
      </c>
      <c r="F14" s="21">
        <v>0</v>
      </c>
      <c r="G14" s="22">
        <v>2825</v>
      </c>
      <c r="H14" s="21">
        <f>B14-E14</f>
        <v>102</v>
      </c>
      <c r="I14" s="24">
        <f t="shared" si="0"/>
        <v>0</v>
      </c>
      <c r="J14" s="20">
        <f t="shared" si="1"/>
        <v>102</v>
      </c>
      <c r="K14" s="7"/>
      <c r="L14" s="8"/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5.75">
      <c r="A15" s="19" t="s">
        <v>17</v>
      </c>
      <c r="B15" s="20">
        <v>4921</v>
      </c>
      <c r="C15" s="21">
        <v>0</v>
      </c>
      <c r="D15" s="22">
        <v>4617</v>
      </c>
      <c r="E15" s="23">
        <v>4715</v>
      </c>
      <c r="F15" s="21">
        <v>0</v>
      </c>
      <c r="G15" s="22">
        <v>2962</v>
      </c>
      <c r="H15" s="21">
        <f>B15-E15</f>
        <v>206</v>
      </c>
      <c r="I15" s="24">
        <f t="shared" si="0"/>
        <v>0</v>
      </c>
      <c r="J15" s="20">
        <f t="shared" si="1"/>
        <v>206</v>
      </c>
      <c r="K15" s="7"/>
      <c r="L15" s="8"/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5.75">
      <c r="A16" s="19" t="s">
        <v>18</v>
      </c>
      <c r="B16" s="20">
        <v>17314</v>
      </c>
      <c r="C16" s="21">
        <v>868</v>
      </c>
      <c r="D16" s="22">
        <v>15285</v>
      </c>
      <c r="E16" s="23">
        <v>17092</v>
      </c>
      <c r="F16" s="21">
        <v>251</v>
      </c>
      <c r="G16" s="22">
        <v>10800</v>
      </c>
      <c r="H16" s="21">
        <f>(B16-C16)-(E16-F16)</f>
        <v>-395</v>
      </c>
      <c r="I16" s="24">
        <f t="shared" si="0"/>
        <v>617</v>
      </c>
      <c r="J16" s="20">
        <f t="shared" si="1"/>
        <v>222</v>
      </c>
      <c r="K16" s="7"/>
      <c r="L16" s="8"/>
      <c r="M16" s="9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5.75">
      <c r="A17" s="19" t="s">
        <v>19</v>
      </c>
      <c r="B17" s="20">
        <v>14932</v>
      </c>
      <c r="C17" s="21">
        <v>0</v>
      </c>
      <c r="D17" s="22">
        <v>14094</v>
      </c>
      <c r="E17" s="23">
        <v>14728</v>
      </c>
      <c r="F17" s="21">
        <v>0</v>
      </c>
      <c r="G17" s="22">
        <v>9793</v>
      </c>
      <c r="H17" s="21">
        <f>B17-E17</f>
        <v>204</v>
      </c>
      <c r="I17" s="24">
        <f t="shared" si="0"/>
        <v>0</v>
      </c>
      <c r="J17" s="20">
        <f t="shared" si="1"/>
        <v>204</v>
      </c>
      <c r="K17" s="7"/>
      <c r="L17" s="8"/>
      <c r="M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ht="15.75">
      <c r="A18" s="19" t="s">
        <v>20</v>
      </c>
      <c r="B18" s="20">
        <v>5187</v>
      </c>
      <c r="C18" s="21">
        <v>0</v>
      </c>
      <c r="D18" s="22">
        <v>4970</v>
      </c>
      <c r="E18" s="23">
        <v>5163</v>
      </c>
      <c r="F18" s="21">
        <v>0</v>
      </c>
      <c r="G18" s="22">
        <v>3367</v>
      </c>
      <c r="H18" s="21">
        <f>B18-E18</f>
        <v>24</v>
      </c>
      <c r="I18" s="24">
        <f t="shared" si="0"/>
        <v>0</v>
      </c>
      <c r="J18" s="20">
        <f t="shared" si="1"/>
        <v>24</v>
      </c>
      <c r="K18" s="7"/>
      <c r="L18" s="8"/>
      <c r="M18" s="9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16.5" thickBot="1">
      <c r="A19" s="26" t="s">
        <v>21</v>
      </c>
      <c r="B19" s="27">
        <v>3042</v>
      </c>
      <c r="C19" s="28">
        <v>0</v>
      </c>
      <c r="D19" s="29">
        <v>1750</v>
      </c>
      <c r="E19" s="27">
        <v>2898</v>
      </c>
      <c r="F19" s="28">
        <v>0</v>
      </c>
      <c r="G19" s="29">
        <v>1724</v>
      </c>
      <c r="H19" s="28">
        <f>B19-E19</f>
        <v>144</v>
      </c>
      <c r="I19" s="30">
        <f t="shared" si="0"/>
        <v>0</v>
      </c>
      <c r="J19" s="27">
        <f t="shared" si="1"/>
        <v>144</v>
      </c>
      <c r="K19" s="8"/>
      <c r="L19" s="8"/>
      <c r="M19" s="9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ht="15.75">
      <c r="A20" s="31" t="s">
        <v>46</v>
      </c>
      <c r="B20" s="32"/>
      <c r="C20" s="7"/>
      <c r="D20" s="7"/>
      <c r="E20" s="7"/>
      <c r="F20" s="7"/>
      <c r="G20" s="32"/>
      <c r="H20" s="32"/>
      <c r="I20" s="7"/>
      <c r="J20" s="7"/>
      <c r="K20" s="8"/>
      <c r="L20" s="8"/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15.75">
      <c r="A21" s="31"/>
      <c r="B21" s="32"/>
      <c r="C21" s="7"/>
      <c r="D21" s="7"/>
      <c r="E21" s="7"/>
      <c r="F21" s="7"/>
      <c r="G21" s="32"/>
      <c r="H21" s="32"/>
      <c r="I21" s="7"/>
      <c r="J21" s="7"/>
      <c r="K21" s="8"/>
      <c r="L21" s="8"/>
      <c r="M21" s="9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15.75">
      <c r="A22" s="33"/>
      <c r="B22" s="32"/>
      <c r="C22" s="7"/>
      <c r="D22" s="7"/>
      <c r="E22" s="7"/>
      <c r="F22" s="7"/>
      <c r="G22" s="32"/>
      <c r="H22" s="32"/>
      <c r="I22" s="7"/>
      <c r="J22" s="7"/>
      <c r="K22" s="7"/>
      <c r="L22" s="8"/>
      <c r="M22" s="9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ht="12.75">
      <c r="A23" s="223" t="s">
        <v>61</v>
      </c>
      <c r="B23" s="223"/>
      <c r="C23" s="223"/>
      <c r="D23" s="223"/>
      <c r="E23" s="223"/>
      <c r="F23" s="223"/>
      <c r="G23" s="223"/>
      <c r="H23" s="223"/>
      <c r="I23" s="223"/>
      <c r="J23" s="35"/>
      <c r="K23" s="35"/>
      <c r="L23" s="35"/>
      <c r="M23" s="36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ht="16.5" thickBot="1">
      <c r="A24" s="34"/>
      <c r="B24" s="34"/>
      <c r="C24" s="34"/>
      <c r="D24" s="34"/>
      <c r="E24" s="34"/>
      <c r="F24" s="34"/>
      <c r="G24" s="34"/>
      <c r="H24" s="34"/>
      <c r="I24" s="34"/>
      <c r="J24" s="35"/>
      <c r="K24" s="35"/>
      <c r="L24" s="35"/>
      <c r="M24" s="37" t="s">
        <v>22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12.75">
      <c r="A25" s="142"/>
      <c r="B25" s="72" t="s">
        <v>56</v>
      </c>
      <c r="C25" s="216" t="s">
        <v>23</v>
      </c>
      <c r="D25" s="217"/>
      <c r="E25" s="213" t="s">
        <v>24</v>
      </c>
      <c r="F25" s="214"/>
      <c r="G25" s="215"/>
      <c r="H25" s="224" t="s">
        <v>25</v>
      </c>
      <c r="I25" s="225"/>
      <c r="J25" s="225"/>
      <c r="K25" s="225"/>
      <c r="L25" s="225"/>
      <c r="M25" s="219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12.75">
      <c r="A26" s="143" t="s">
        <v>47</v>
      </c>
      <c r="B26" s="73" t="s">
        <v>57</v>
      </c>
      <c r="C26" s="74" t="s">
        <v>27</v>
      </c>
      <c r="D26" s="75" t="s">
        <v>6</v>
      </c>
      <c r="E26" s="76" t="s">
        <v>28</v>
      </c>
      <c r="F26" s="77" t="s">
        <v>29</v>
      </c>
      <c r="G26" s="75" t="s">
        <v>30</v>
      </c>
      <c r="H26" s="89" t="s">
        <v>31</v>
      </c>
      <c r="I26" s="76" t="s">
        <v>32</v>
      </c>
      <c r="J26" s="77" t="s">
        <v>29</v>
      </c>
      <c r="K26" s="78" t="s">
        <v>33</v>
      </c>
      <c r="L26" s="78" t="s">
        <v>34</v>
      </c>
      <c r="M26" s="22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3.5" thickBot="1">
      <c r="A27" s="144"/>
      <c r="B27" s="79" t="s">
        <v>35</v>
      </c>
      <c r="C27" s="80"/>
      <c r="D27" s="81"/>
      <c r="E27" s="82" t="s">
        <v>36</v>
      </c>
      <c r="F27" s="83" t="s">
        <v>37</v>
      </c>
      <c r="G27" s="85" t="s">
        <v>29</v>
      </c>
      <c r="H27" s="90" t="s">
        <v>38</v>
      </c>
      <c r="I27" s="82" t="s">
        <v>37</v>
      </c>
      <c r="J27" s="83" t="s">
        <v>30</v>
      </c>
      <c r="K27" s="84" t="s">
        <v>29</v>
      </c>
      <c r="L27" s="84"/>
      <c r="M27" s="22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12.75">
      <c r="A28" s="38" t="s">
        <v>12</v>
      </c>
      <c r="B28" s="200">
        <f>SUM(C28:D28)</f>
        <v>0</v>
      </c>
      <c r="C28" s="40">
        <v>-275960</v>
      </c>
      <c r="D28" s="41">
        <v>275960</v>
      </c>
      <c r="E28" s="201" t="s">
        <v>39</v>
      </c>
      <c r="F28" s="202">
        <v>0</v>
      </c>
      <c r="G28" s="39">
        <v>0</v>
      </c>
      <c r="H28" s="43">
        <v>0</v>
      </c>
      <c r="I28" s="44">
        <v>1153048</v>
      </c>
      <c r="J28" s="44">
        <v>3791070</v>
      </c>
      <c r="K28" s="44">
        <v>3186550</v>
      </c>
      <c r="L28" s="45">
        <v>337390</v>
      </c>
      <c r="M28" s="46">
        <f>SUM(H28+E28)</f>
        <v>0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12.75">
      <c r="A29" s="47" t="s">
        <v>40</v>
      </c>
      <c r="B29" s="203">
        <f aca="true" t="shared" si="2" ref="B29:M29">SUM(B28)</f>
        <v>0</v>
      </c>
      <c r="C29" s="49">
        <f t="shared" si="2"/>
        <v>-275960</v>
      </c>
      <c r="D29" s="50">
        <f t="shared" si="2"/>
        <v>275960</v>
      </c>
      <c r="E29" s="51">
        <f t="shared" si="2"/>
        <v>0</v>
      </c>
      <c r="F29" s="204">
        <f t="shared" si="2"/>
        <v>0</v>
      </c>
      <c r="G29" s="48">
        <f t="shared" si="2"/>
        <v>0</v>
      </c>
      <c r="H29" s="51">
        <f t="shared" si="2"/>
        <v>0</v>
      </c>
      <c r="I29" s="52">
        <f t="shared" si="2"/>
        <v>1153048</v>
      </c>
      <c r="J29" s="51">
        <f t="shared" si="2"/>
        <v>3791070</v>
      </c>
      <c r="K29" s="52">
        <f t="shared" si="2"/>
        <v>3186550</v>
      </c>
      <c r="L29" s="51">
        <f t="shared" si="2"/>
        <v>337390</v>
      </c>
      <c r="M29" s="48">
        <f t="shared" si="2"/>
        <v>0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12.75">
      <c r="A30" s="38" t="s">
        <v>13</v>
      </c>
      <c r="B30" s="200">
        <f>SUM(C30:D30)</f>
        <v>58915.48</v>
      </c>
      <c r="C30" s="40">
        <v>57554.48</v>
      </c>
      <c r="D30" s="41">
        <v>1361</v>
      </c>
      <c r="E30" s="201">
        <v>0</v>
      </c>
      <c r="F30" s="202">
        <v>11783</v>
      </c>
      <c r="G30" s="39">
        <f>SUM(B30-E30-F30)</f>
        <v>47132.48</v>
      </c>
      <c r="H30" s="43">
        <v>0</v>
      </c>
      <c r="I30" s="44">
        <v>59596.92</v>
      </c>
      <c r="J30" s="44">
        <v>539330.15</v>
      </c>
      <c r="K30" s="44">
        <v>349553.06</v>
      </c>
      <c r="L30" s="45">
        <v>168776.32</v>
      </c>
      <c r="M30" s="46">
        <f>SUM(H30+E30)</f>
        <v>0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2.75">
      <c r="A31" s="53" t="s">
        <v>41</v>
      </c>
      <c r="B31" s="203">
        <f aca="true" t="shared" si="3" ref="B31:M31">SUM(B30)</f>
        <v>58915.48</v>
      </c>
      <c r="C31" s="49">
        <f t="shared" si="3"/>
        <v>57554.48</v>
      </c>
      <c r="D31" s="50">
        <f t="shared" si="3"/>
        <v>1361</v>
      </c>
      <c r="E31" s="54">
        <f t="shared" si="3"/>
        <v>0</v>
      </c>
      <c r="F31" s="205">
        <f t="shared" si="3"/>
        <v>11783</v>
      </c>
      <c r="G31" s="48">
        <f t="shared" si="3"/>
        <v>47132.48</v>
      </c>
      <c r="H31" s="51">
        <f t="shared" si="3"/>
        <v>0</v>
      </c>
      <c r="I31" s="55">
        <f t="shared" si="3"/>
        <v>59596.92</v>
      </c>
      <c r="J31" s="52">
        <f t="shared" si="3"/>
        <v>539330.15</v>
      </c>
      <c r="K31" s="54">
        <f t="shared" si="3"/>
        <v>349553.06</v>
      </c>
      <c r="L31" s="51">
        <f t="shared" si="3"/>
        <v>168776.32</v>
      </c>
      <c r="M31" s="48">
        <f t="shared" si="3"/>
        <v>0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12.75">
      <c r="A32" s="38" t="s">
        <v>14</v>
      </c>
      <c r="B32" s="200">
        <f aca="true" t="shared" si="4" ref="B32:B38">SUM(C32:D32)</f>
        <v>135404.44</v>
      </c>
      <c r="C32" s="40">
        <v>134992.14</v>
      </c>
      <c r="D32" s="41">
        <v>412.3</v>
      </c>
      <c r="E32" s="201" t="s">
        <v>39</v>
      </c>
      <c r="F32" s="202">
        <v>27000</v>
      </c>
      <c r="G32" s="39">
        <f aca="true" t="shared" si="5" ref="G32:G38">SUM(B32-E32-F32)</f>
        <v>108404.44</v>
      </c>
      <c r="H32" s="43">
        <v>0</v>
      </c>
      <c r="I32" s="44">
        <v>176824.08</v>
      </c>
      <c r="J32" s="44">
        <v>126887.2</v>
      </c>
      <c r="K32" s="44">
        <v>404275.85</v>
      </c>
      <c r="L32" s="45">
        <v>69918.88</v>
      </c>
      <c r="M32" s="46">
        <f>SUM(H32+E32)</f>
        <v>0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2.75">
      <c r="A33" s="38" t="s">
        <v>15</v>
      </c>
      <c r="B33" s="200">
        <f t="shared" si="4"/>
        <v>204486.36</v>
      </c>
      <c r="C33" s="40">
        <v>172242.31</v>
      </c>
      <c r="D33" s="41">
        <v>32244.05</v>
      </c>
      <c r="E33" s="201" t="s">
        <v>39</v>
      </c>
      <c r="F33" s="202">
        <v>40890</v>
      </c>
      <c r="G33" s="39">
        <f t="shared" si="5"/>
        <v>163596.36</v>
      </c>
      <c r="H33" s="43">
        <v>0</v>
      </c>
      <c r="I33" s="44">
        <v>155524.85</v>
      </c>
      <c r="J33" s="44">
        <v>364894.22</v>
      </c>
      <c r="K33" s="44">
        <v>394468.3</v>
      </c>
      <c r="L33" s="45">
        <v>89022.08</v>
      </c>
      <c r="M33" s="39">
        <f>SUM(H33+E33)</f>
        <v>0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12.75">
      <c r="A34" s="38" t="s">
        <v>16</v>
      </c>
      <c r="B34" s="200">
        <f t="shared" si="4"/>
        <v>101669.04</v>
      </c>
      <c r="C34" s="40">
        <v>101669.04</v>
      </c>
      <c r="D34" s="41">
        <v>0</v>
      </c>
      <c r="E34" s="201" t="s">
        <v>39</v>
      </c>
      <c r="F34" s="202">
        <v>20300</v>
      </c>
      <c r="G34" s="39">
        <f t="shared" si="5"/>
        <v>81369.04</v>
      </c>
      <c r="H34" s="43">
        <v>0</v>
      </c>
      <c r="I34" s="44">
        <v>255000</v>
      </c>
      <c r="J34" s="44">
        <v>642965.31</v>
      </c>
      <c r="K34" s="44">
        <v>807624.49</v>
      </c>
      <c r="L34" s="45">
        <v>11771.87</v>
      </c>
      <c r="M34" s="46">
        <f>SUM(H34+E34)</f>
        <v>0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2.75">
      <c r="A35" s="38" t="s">
        <v>17</v>
      </c>
      <c r="B35" s="200">
        <f t="shared" si="4"/>
        <v>205959.26</v>
      </c>
      <c r="C35" s="40">
        <v>205959.26</v>
      </c>
      <c r="D35" s="41">
        <v>0</v>
      </c>
      <c r="E35" s="206">
        <v>87067</v>
      </c>
      <c r="F35" s="202">
        <v>21000</v>
      </c>
      <c r="G35" s="39">
        <f t="shared" si="5"/>
        <v>97892.26000000001</v>
      </c>
      <c r="H35" s="43">
        <v>87067</v>
      </c>
      <c r="I35" s="44">
        <v>0</v>
      </c>
      <c r="J35" s="44">
        <v>0</v>
      </c>
      <c r="K35" s="44">
        <v>186598.18</v>
      </c>
      <c r="L35" s="45">
        <v>15987.37</v>
      </c>
      <c r="M35" s="39">
        <f>SUM(H35-E35)</f>
        <v>0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12.75">
      <c r="A36" s="38" t="s">
        <v>18</v>
      </c>
      <c r="B36" s="200">
        <f t="shared" si="4"/>
        <v>222182.74000000005</v>
      </c>
      <c r="C36" s="40">
        <v>-397585.19</v>
      </c>
      <c r="D36" s="41">
        <v>619767.93</v>
      </c>
      <c r="E36" s="207">
        <v>0</v>
      </c>
      <c r="F36" s="208">
        <v>111000</v>
      </c>
      <c r="G36" s="39">
        <f t="shared" si="5"/>
        <v>111182.74000000005</v>
      </c>
      <c r="H36" s="56">
        <v>0</v>
      </c>
      <c r="I36" s="56">
        <v>227803</v>
      </c>
      <c r="J36" s="57">
        <v>368491.26</v>
      </c>
      <c r="K36" s="57">
        <v>138021.9</v>
      </c>
      <c r="L36" s="58">
        <v>211717.15</v>
      </c>
      <c r="M36" s="46">
        <f>SUM(H36+E36)</f>
        <v>0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2.75">
      <c r="A37" s="38" t="s">
        <v>19</v>
      </c>
      <c r="B37" s="200">
        <f t="shared" si="4"/>
        <v>203994.43</v>
      </c>
      <c r="C37" s="40">
        <v>203994.43</v>
      </c>
      <c r="D37" s="41">
        <v>0</v>
      </c>
      <c r="E37" s="207">
        <v>0</v>
      </c>
      <c r="F37" s="208">
        <v>40000</v>
      </c>
      <c r="G37" s="39">
        <f t="shared" si="5"/>
        <v>163994.43</v>
      </c>
      <c r="H37" s="43">
        <v>0</v>
      </c>
      <c r="I37" s="43">
        <v>39000</v>
      </c>
      <c r="J37" s="44">
        <v>1185439.65</v>
      </c>
      <c r="K37" s="44">
        <v>486804.7</v>
      </c>
      <c r="L37" s="45">
        <v>42396.63</v>
      </c>
      <c r="M37" s="39">
        <f>SUM(H37+E37)</f>
        <v>0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ht="12.75">
      <c r="A38" s="38" t="s">
        <v>20</v>
      </c>
      <c r="B38" s="200">
        <f t="shared" si="4"/>
        <v>24104.58</v>
      </c>
      <c r="C38" s="40">
        <v>24104.58</v>
      </c>
      <c r="D38" s="41">
        <v>0</v>
      </c>
      <c r="E38" s="207">
        <v>0</v>
      </c>
      <c r="F38" s="208">
        <v>4800</v>
      </c>
      <c r="G38" s="39">
        <f t="shared" si="5"/>
        <v>19304.58</v>
      </c>
      <c r="H38" s="43">
        <v>0</v>
      </c>
      <c r="I38" s="43">
        <v>38600</v>
      </c>
      <c r="J38" s="44">
        <v>63318.22</v>
      </c>
      <c r="K38" s="44">
        <v>188458.98</v>
      </c>
      <c r="L38" s="59">
        <v>52940.91</v>
      </c>
      <c r="M38" s="39">
        <f>SUM(H38+E38)</f>
        <v>0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ht="12.75">
      <c r="A39" s="53" t="s">
        <v>42</v>
      </c>
      <c r="B39" s="203">
        <f aca="true" t="shared" si="6" ref="B39:M39">SUM(B32:B38)</f>
        <v>1097800.85</v>
      </c>
      <c r="C39" s="49">
        <f t="shared" si="6"/>
        <v>445376.57</v>
      </c>
      <c r="D39" s="60">
        <f t="shared" si="6"/>
        <v>652424.28</v>
      </c>
      <c r="E39" s="209">
        <f t="shared" si="6"/>
        <v>87067</v>
      </c>
      <c r="F39" s="210">
        <f t="shared" si="6"/>
        <v>264990</v>
      </c>
      <c r="G39" s="62">
        <f t="shared" si="6"/>
        <v>745743.85</v>
      </c>
      <c r="H39" s="63">
        <f t="shared" si="6"/>
        <v>87067</v>
      </c>
      <c r="I39" s="63">
        <f t="shared" si="6"/>
        <v>892751.9299999999</v>
      </c>
      <c r="J39" s="63">
        <f t="shared" si="6"/>
        <v>2751995.86</v>
      </c>
      <c r="K39" s="63">
        <f t="shared" si="6"/>
        <v>2606252.4</v>
      </c>
      <c r="L39" s="61">
        <f t="shared" si="6"/>
        <v>493754.89</v>
      </c>
      <c r="M39" s="62">
        <f t="shared" si="6"/>
        <v>0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ht="12.75">
      <c r="A40" s="38" t="s">
        <v>21</v>
      </c>
      <c r="B40" s="200">
        <f>SUM(C40:D40)</f>
        <v>144398.25</v>
      </c>
      <c r="C40" s="40">
        <v>144398.25</v>
      </c>
      <c r="D40" s="41">
        <v>0</v>
      </c>
      <c r="E40" s="207">
        <v>0</v>
      </c>
      <c r="F40" s="208">
        <v>70000</v>
      </c>
      <c r="G40" s="39">
        <f>SUM(B40-E40-F40)</f>
        <v>74398.25</v>
      </c>
      <c r="H40" s="43">
        <v>0</v>
      </c>
      <c r="I40" s="43">
        <v>112194</v>
      </c>
      <c r="J40" s="44">
        <v>418563.38</v>
      </c>
      <c r="K40" s="44">
        <v>92056.8</v>
      </c>
      <c r="L40" s="59">
        <v>56911.82</v>
      </c>
      <c r="M40" s="46">
        <f>SUM(H40+E40)</f>
        <v>0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ht="13.5" thickBot="1">
      <c r="A41" s="64" t="s">
        <v>43</v>
      </c>
      <c r="B41" s="203">
        <f aca="true" t="shared" si="7" ref="B41:M41">SUM(B40)</f>
        <v>144398.25</v>
      </c>
      <c r="C41" s="49">
        <f t="shared" si="7"/>
        <v>144398.25</v>
      </c>
      <c r="D41" s="60">
        <f t="shared" si="7"/>
        <v>0</v>
      </c>
      <c r="E41" s="51">
        <f t="shared" si="7"/>
        <v>0</v>
      </c>
      <c r="F41" s="204">
        <f t="shared" si="7"/>
        <v>70000</v>
      </c>
      <c r="G41" s="48">
        <f t="shared" si="7"/>
        <v>74398.25</v>
      </c>
      <c r="H41" s="51">
        <f t="shared" si="7"/>
        <v>0</v>
      </c>
      <c r="I41" s="55">
        <f t="shared" si="7"/>
        <v>112194</v>
      </c>
      <c r="J41" s="55">
        <f t="shared" si="7"/>
        <v>418563.38</v>
      </c>
      <c r="K41" s="55">
        <f t="shared" si="7"/>
        <v>92056.8</v>
      </c>
      <c r="L41" s="50">
        <f t="shared" si="7"/>
        <v>56911.82</v>
      </c>
      <c r="M41" s="48">
        <f t="shared" si="7"/>
        <v>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ht="13.5" thickBot="1">
      <c r="A42" s="65" t="s">
        <v>44</v>
      </c>
      <c r="B42" s="211">
        <f>B31+B39+B41</f>
        <v>1301114.58</v>
      </c>
      <c r="C42" s="67">
        <f>C31+C39+C41</f>
        <v>647329.3</v>
      </c>
      <c r="D42" s="71">
        <f>D31+D39+D41</f>
        <v>653785.28</v>
      </c>
      <c r="E42" s="67">
        <f aca="true" t="shared" si="8" ref="E42:M42">E29+E31+E39+E41</f>
        <v>87067</v>
      </c>
      <c r="F42" s="212">
        <f t="shared" si="8"/>
        <v>346773</v>
      </c>
      <c r="G42" s="66">
        <f t="shared" si="8"/>
        <v>867274.58</v>
      </c>
      <c r="H42" s="67">
        <f t="shared" si="8"/>
        <v>87067</v>
      </c>
      <c r="I42" s="69">
        <f t="shared" si="8"/>
        <v>2217590.8499999996</v>
      </c>
      <c r="J42" s="69">
        <f t="shared" si="8"/>
        <v>7500959.39</v>
      </c>
      <c r="K42" s="69">
        <f t="shared" si="8"/>
        <v>6234412.26</v>
      </c>
      <c r="L42" s="68">
        <f t="shared" si="8"/>
        <v>1056833.03</v>
      </c>
      <c r="M42" s="66">
        <f t="shared" si="8"/>
        <v>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ht="12.75">
      <c r="A43" s="36"/>
      <c r="B43" s="197"/>
      <c r="C43" s="198"/>
      <c r="D43" s="198"/>
      <c r="E43" s="198"/>
      <c r="F43" s="198"/>
      <c r="G43" s="197"/>
      <c r="H43" s="7"/>
      <c r="I43" s="7"/>
      <c r="J43" s="7"/>
      <c r="K43" s="7"/>
      <c r="L43" s="7"/>
      <c r="M43" s="9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2.75">
      <c r="A44" s="36"/>
      <c r="B44" s="32"/>
      <c r="C44" s="7"/>
      <c r="D44" s="7"/>
      <c r="E44" s="7"/>
      <c r="F44" s="7"/>
      <c r="G44" s="32"/>
      <c r="H44" s="7"/>
      <c r="I44" s="7"/>
      <c r="J44" s="7"/>
      <c r="K44" s="7"/>
      <c r="L44" s="7"/>
      <c r="M44" s="9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7" spans="1:10" ht="15" customHeight="1">
      <c r="A47" s="218" t="s">
        <v>53</v>
      </c>
      <c r="B47" s="218"/>
      <c r="C47" s="218"/>
      <c r="D47" s="218"/>
      <c r="E47" s="218"/>
      <c r="F47" s="218"/>
      <c r="G47" s="218"/>
      <c r="H47" s="218"/>
      <c r="I47" s="218"/>
      <c r="J47" s="218"/>
    </row>
    <row r="48" ht="13.5" thickBot="1">
      <c r="J48" s="131" t="s">
        <v>22</v>
      </c>
    </row>
    <row r="49" spans="1:10" ht="12.75">
      <c r="A49" s="145"/>
      <c r="B49" s="72" t="s">
        <v>56</v>
      </c>
      <c r="C49" s="216" t="s">
        <v>23</v>
      </c>
      <c r="D49" s="217"/>
      <c r="E49" s="213" t="s">
        <v>24</v>
      </c>
      <c r="F49" s="214"/>
      <c r="G49" s="214"/>
      <c r="H49" s="214"/>
      <c r="I49" s="214"/>
      <c r="J49" s="215"/>
    </row>
    <row r="50" spans="1:10" ht="12.75">
      <c r="A50" s="146" t="s">
        <v>47</v>
      </c>
      <c r="B50" s="73" t="s">
        <v>57</v>
      </c>
      <c r="C50" s="98"/>
      <c r="D50" s="99"/>
      <c r="E50" s="74" t="s">
        <v>28</v>
      </c>
      <c r="F50" s="77" t="s">
        <v>51</v>
      </c>
      <c r="G50" s="76" t="s">
        <v>29</v>
      </c>
      <c r="H50" s="77" t="s">
        <v>51</v>
      </c>
      <c r="I50" s="77" t="s">
        <v>30</v>
      </c>
      <c r="J50" s="108" t="s">
        <v>50</v>
      </c>
    </row>
    <row r="51" spans="1:10" ht="12.75">
      <c r="A51" s="147"/>
      <c r="B51" s="73" t="s">
        <v>35</v>
      </c>
      <c r="C51" s="74" t="s">
        <v>27</v>
      </c>
      <c r="D51" s="75" t="s">
        <v>6</v>
      </c>
      <c r="E51" s="100" t="s">
        <v>49</v>
      </c>
      <c r="F51" s="109" t="s">
        <v>58</v>
      </c>
      <c r="G51" s="86" t="s">
        <v>37</v>
      </c>
      <c r="H51" s="109" t="s">
        <v>58</v>
      </c>
      <c r="I51" s="109" t="s">
        <v>29</v>
      </c>
      <c r="J51" s="88" t="s">
        <v>58</v>
      </c>
    </row>
    <row r="52" spans="1:10" ht="13.5" thickBot="1">
      <c r="A52" s="148"/>
      <c r="B52" s="79"/>
      <c r="C52" s="80"/>
      <c r="D52" s="81"/>
      <c r="E52" s="112" t="s">
        <v>48</v>
      </c>
      <c r="F52" s="83" t="s">
        <v>5</v>
      </c>
      <c r="G52" s="82"/>
      <c r="H52" s="83" t="s">
        <v>5</v>
      </c>
      <c r="I52" s="83"/>
      <c r="J52" s="113" t="s">
        <v>5</v>
      </c>
    </row>
    <row r="53" spans="1:10" ht="12.75">
      <c r="A53" s="149" t="s">
        <v>12</v>
      </c>
      <c r="B53" s="91">
        <f>SUM(C53:D53)</f>
        <v>0</v>
      </c>
      <c r="C53" s="92">
        <f>C28</f>
        <v>-275960</v>
      </c>
      <c r="D53" s="93">
        <f>D28</f>
        <v>275960</v>
      </c>
      <c r="E53" s="111" t="s">
        <v>39</v>
      </c>
      <c r="F53" s="114">
        <v>0</v>
      </c>
      <c r="G53" s="94">
        <v>0</v>
      </c>
      <c r="H53" s="120">
        <v>0</v>
      </c>
      <c r="I53" s="110">
        <v>0</v>
      </c>
      <c r="J53" s="126">
        <v>0</v>
      </c>
    </row>
    <row r="54" spans="1:10" ht="12.75">
      <c r="A54" s="150" t="s">
        <v>40</v>
      </c>
      <c r="B54" s="48">
        <f>SUM(B53)</f>
        <v>0</v>
      </c>
      <c r="C54" s="49">
        <f>SUM(C53)</f>
        <v>-275960</v>
      </c>
      <c r="D54" s="50">
        <f>SUM(D53)</f>
        <v>275960</v>
      </c>
      <c r="E54" s="101">
        <f>SUM(E53)</f>
        <v>0</v>
      </c>
      <c r="F54" s="130">
        <v>0</v>
      </c>
      <c r="G54" s="55">
        <f>SUM(G53)</f>
        <v>0</v>
      </c>
      <c r="H54" s="121">
        <v>0</v>
      </c>
      <c r="I54" s="52">
        <f>SUM(I53)</f>
        <v>0</v>
      </c>
      <c r="J54" s="127">
        <v>0</v>
      </c>
    </row>
    <row r="55" spans="1:10" ht="12.75">
      <c r="A55" s="19" t="s">
        <v>13</v>
      </c>
      <c r="B55" s="39">
        <f>SUM(C55:D55)</f>
        <v>58915.48</v>
      </c>
      <c r="C55" s="40">
        <f>C30</f>
        <v>57554.48</v>
      </c>
      <c r="D55" s="41">
        <f>D30</f>
        <v>1361</v>
      </c>
      <c r="E55" s="102">
        <v>0</v>
      </c>
      <c r="F55" s="116">
        <f aca="true" t="shared" si="9" ref="F55:F67">E55/B55%</f>
        <v>0</v>
      </c>
      <c r="G55" s="42">
        <f>F30</f>
        <v>11783</v>
      </c>
      <c r="H55" s="120">
        <f aca="true" t="shared" si="10" ref="H55:H67">G55/B55%</f>
        <v>19.99983705470956</v>
      </c>
      <c r="I55" s="97">
        <f>SUM(B55-E55-G55)</f>
        <v>47132.48</v>
      </c>
      <c r="J55" s="126">
        <f aca="true" t="shared" si="11" ref="J55:J67">I55/B55%</f>
        <v>80.00016294529044</v>
      </c>
    </row>
    <row r="56" spans="1:10" ht="12.75">
      <c r="A56" s="151" t="s">
        <v>41</v>
      </c>
      <c r="B56" s="48">
        <f>SUM(B55)</f>
        <v>58915.48</v>
      </c>
      <c r="C56" s="49">
        <f>SUM(C55)</f>
        <v>57554.48</v>
      </c>
      <c r="D56" s="50">
        <f>SUM(D55)</f>
        <v>1361</v>
      </c>
      <c r="E56" s="49">
        <f>SUM(E55)</f>
        <v>0</v>
      </c>
      <c r="F56" s="116">
        <f t="shared" si="9"/>
        <v>0</v>
      </c>
      <c r="G56" s="55">
        <f>SUM(G55)</f>
        <v>11783</v>
      </c>
      <c r="H56" s="121">
        <f t="shared" si="10"/>
        <v>19.99983705470956</v>
      </c>
      <c r="I56" s="52">
        <f>SUM(I55)</f>
        <v>47132.48</v>
      </c>
      <c r="J56" s="127">
        <f t="shared" si="11"/>
        <v>80.00016294529044</v>
      </c>
    </row>
    <row r="57" spans="1:10" ht="12.75">
      <c r="A57" s="19" t="s">
        <v>14</v>
      </c>
      <c r="B57" s="39">
        <f aca="true" t="shared" si="12" ref="B57:B63">SUM(C57:D57)</f>
        <v>135404.44</v>
      </c>
      <c r="C57" s="40">
        <f>C32</f>
        <v>134992.14</v>
      </c>
      <c r="D57" s="41">
        <f>D32</f>
        <v>412.3</v>
      </c>
      <c r="E57" s="103" t="s">
        <v>39</v>
      </c>
      <c r="F57" s="116">
        <f t="shared" si="9"/>
        <v>0</v>
      </c>
      <c r="G57" s="42">
        <f aca="true" t="shared" si="13" ref="G57:G63">F32</f>
        <v>27000</v>
      </c>
      <c r="H57" s="120">
        <f t="shared" si="10"/>
        <v>19.94026192937248</v>
      </c>
      <c r="I57" s="97">
        <f aca="true" t="shared" si="14" ref="I57:I63">SUM(B57-E57-G57)</f>
        <v>108404.44</v>
      </c>
      <c r="J57" s="126">
        <f t="shared" si="11"/>
        <v>80.05973807062752</v>
      </c>
    </row>
    <row r="58" spans="1:10" ht="12.75">
      <c r="A58" s="19" t="s">
        <v>15</v>
      </c>
      <c r="B58" s="39">
        <f t="shared" si="12"/>
        <v>204486.36</v>
      </c>
      <c r="C58" s="40">
        <f>C33</f>
        <v>172242.31</v>
      </c>
      <c r="D58" s="41">
        <f>D33</f>
        <v>32244.05</v>
      </c>
      <c r="E58" s="103" t="s">
        <v>39</v>
      </c>
      <c r="F58" s="116">
        <f t="shared" si="9"/>
        <v>0</v>
      </c>
      <c r="G58" s="95">
        <f>F33</f>
        <v>40890</v>
      </c>
      <c r="H58" s="122">
        <f t="shared" si="10"/>
        <v>19.996443772582193</v>
      </c>
      <c r="I58" s="97">
        <f t="shared" si="14"/>
        <v>163596.36</v>
      </c>
      <c r="J58" s="126">
        <f t="shared" si="11"/>
        <v>80.0035562274178</v>
      </c>
    </row>
    <row r="59" spans="1:10" ht="12.75">
      <c r="A59" s="19" t="s">
        <v>16</v>
      </c>
      <c r="B59" s="39">
        <f t="shared" si="12"/>
        <v>101669.04</v>
      </c>
      <c r="C59" s="40">
        <f>C34</f>
        <v>101669.04</v>
      </c>
      <c r="D59" s="41">
        <v>0</v>
      </c>
      <c r="E59" s="103" t="s">
        <v>39</v>
      </c>
      <c r="F59" s="116">
        <f t="shared" si="9"/>
        <v>0</v>
      </c>
      <c r="G59" s="95">
        <f t="shared" si="13"/>
        <v>20300</v>
      </c>
      <c r="H59" s="122">
        <f t="shared" si="10"/>
        <v>19.966747005774817</v>
      </c>
      <c r="I59" s="97">
        <f t="shared" si="14"/>
        <v>81369.04</v>
      </c>
      <c r="J59" s="126">
        <f t="shared" si="11"/>
        <v>80.03325299422518</v>
      </c>
    </row>
    <row r="60" spans="1:10" ht="12.75">
      <c r="A60" s="19" t="s">
        <v>17</v>
      </c>
      <c r="B60" s="39">
        <f t="shared" si="12"/>
        <v>205959.26</v>
      </c>
      <c r="C60" s="40">
        <f>C35</f>
        <v>205959.26</v>
      </c>
      <c r="D60" s="41">
        <v>0</v>
      </c>
      <c r="E60" s="104">
        <f>E35</f>
        <v>87067</v>
      </c>
      <c r="F60" s="117">
        <f t="shared" si="9"/>
        <v>42.27389436143828</v>
      </c>
      <c r="G60" s="95">
        <f t="shared" si="13"/>
        <v>21000</v>
      </c>
      <c r="H60" s="122">
        <f t="shared" si="10"/>
        <v>10.196191227333017</v>
      </c>
      <c r="I60" s="97">
        <f t="shared" si="14"/>
        <v>97892.26000000001</v>
      </c>
      <c r="J60" s="126">
        <f t="shared" si="11"/>
        <v>47.52991441122871</v>
      </c>
    </row>
    <row r="61" spans="1:10" ht="12.75">
      <c r="A61" s="19" t="s">
        <v>18</v>
      </c>
      <c r="B61" s="39">
        <f t="shared" si="12"/>
        <v>222182.74000000005</v>
      </c>
      <c r="C61" s="40">
        <f>C36</f>
        <v>-397585.19</v>
      </c>
      <c r="D61" s="41">
        <f>D36</f>
        <v>619767.93</v>
      </c>
      <c r="E61" s="40">
        <v>0</v>
      </c>
      <c r="F61" s="116">
        <f t="shared" si="9"/>
        <v>0</v>
      </c>
      <c r="G61" s="95">
        <f t="shared" si="13"/>
        <v>111000</v>
      </c>
      <c r="H61" s="122">
        <f t="shared" si="10"/>
        <v>49.95887619353329</v>
      </c>
      <c r="I61" s="97">
        <f t="shared" si="14"/>
        <v>111182.74000000005</v>
      </c>
      <c r="J61" s="126">
        <f t="shared" si="11"/>
        <v>50.0411238064667</v>
      </c>
    </row>
    <row r="62" spans="1:10" ht="12.75">
      <c r="A62" s="19" t="s">
        <v>19</v>
      </c>
      <c r="B62" s="39">
        <f t="shared" si="12"/>
        <v>203994.43</v>
      </c>
      <c r="C62" s="40">
        <f>C37</f>
        <v>203994.43</v>
      </c>
      <c r="D62" s="41">
        <v>0</v>
      </c>
      <c r="E62" s="40">
        <v>0</v>
      </c>
      <c r="F62" s="116">
        <f t="shared" si="9"/>
        <v>0</v>
      </c>
      <c r="G62" s="95">
        <f t="shared" si="13"/>
        <v>40000</v>
      </c>
      <c r="H62" s="122">
        <f t="shared" si="10"/>
        <v>19.60837852288418</v>
      </c>
      <c r="I62" s="97">
        <f t="shared" si="14"/>
        <v>163994.43</v>
      </c>
      <c r="J62" s="126">
        <f t="shared" si="11"/>
        <v>80.39162147711582</v>
      </c>
    </row>
    <row r="63" spans="1:10" ht="12.75">
      <c r="A63" s="19" t="s">
        <v>20</v>
      </c>
      <c r="B63" s="39">
        <f t="shared" si="12"/>
        <v>24104.58</v>
      </c>
      <c r="C63" s="40">
        <f>C38</f>
        <v>24104.58</v>
      </c>
      <c r="D63" s="41">
        <v>0</v>
      </c>
      <c r="E63" s="40">
        <v>0</v>
      </c>
      <c r="F63" s="116">
        <f t="shared" si="9"/>
        <v>0</v>
      </c>
      <c r="G63" s="95">
        <f t="shared" si="13"/>
        <v>4800</v>
      </c>
      <c r="H63" s="122">
        <f t="shared" si="10"/>
        <v>19.913228108517135</v>
      </c>
      <c r="I63" s="97">
        <f t="shared" si="14"/>
        <v>19304.58</v>
      </c>
      <c r="J63" s="126">
        <f t="shared" si="11"/>
        <v>80.08677189148287</v>
      </c>
    </row>
    <row r="64" spans="1:10" ht="12.75">
      <c r="A64" s="151" t="s">
        <v>42</v>
      </c>
      <c r="B64" s="48">
        <f>SUM(B57:B63)</f>
        <v>1097800.85</v>
      </c>
      <c r="C64" s="49">
        <f>SUM(C57:C63)</f>
        <v>445376.57</v>
      </c>
      <c r="D64" s="60">
        <f>SUM(D57:D63)</f>
        <v>652424.28</v>
      </c>
      <c r="E64" s="105">
        <f>SUM(E57:E63)</f>
        <v>87067</v>
      </c>
      <c r="F64" s="115">
        <f t="shared" si="9"/>
        <v>7.931037765183</v>
      </c>
      <c r="G64" s="96">
        <f>SUM(G57:G63)</f>
        <v>264990</v>
      </c>
      <c r="H64" s="123">
        <f t="shared" si="10"/>
        <v>24.138257863436703</v>
      </c>
      <c r="I64" s="96">
        <f>SUM(I57:I63)</f>
        <v>745743.85</v>
      </c>
      <c r="J64" s="127">
        <f t="shared" si="11"/>
        <v>67.93070437138027</v>
      </c>
    </row>
    <row r="65" spans="1:10" ht="12.75">
      <c r="A65" s="19" t="s">
        <v>21</v>
      </c>
      <c r="B65" s="39">
        <f>SUM(C65:D65)</f>
        <v>144398.25</v>
      </c>
      <c r="C65" s="40">
        <f>C40</f>
        <v>144398.25</v>
      </c>
      <c r="D65" s="41">
        <v>0</v>
      </c>
      <c r="E65" s="40">
        <v>0</v>
      </c>
      <c r="F65" s="116">
        <f t="shared" si="9"/>
        <v>0</v>
      </c>
      <c r="G65" s="95">
        <f>F40</f>
        <v>70000</v>
      </c>
      <c r="H65" s="122">
        <f t="shared" si="10"/>
        <v>48.477041792403995</v>
      </c>
      <c r="I65" s="97">
        <f>SUM(B65-E65-G65)</f>
        <v>74398.25</v>
      </c>
      <c r="J65" s="126">
        <f t="shared" si="11"/>
        <v>51.522958207596005</v>
      </c>
    </row>
    <row r="66" spans="1:10" ht="13.5" thickBot="1">
      <c r="A66" s="152" t="s">
        <v>43</v>
      </c>
      <c r="B66" s="48">
        <f>SUM(B65)</f>
        <v>144398.25</v>
      </c>
      <c r="C66" s="49">
        <f>SUM(C65)</f>
        <v>144398.25</v>
      </c>
      <c r="D66" s="60">
        <f>SUM(D65)</f>
        <v>0</v>
      </c>
      <c r="E66" s="106">
        <f>SUM(E65)</f>
        <v>0</v>
      </c>
      <c r="F66" s="118">
        <f t="shared" si="9"/>
        <v>0</v>
      </c>
      <c r="G66" s="107">
        <f>SUM(G65)</f>
        <v>70000</v>
      </c>
      <c r="H66" s="124">
        <f t="shared" si="10"/>
        <v>48.477041792403995</v>
      </c>
      <c r="I66" s="107">
        <f>SUM(I65)</f>
        <v>74398.25</v>
      </c>
      <c r="J66" s="128">
        <f t="shared" si="11"/>
        <v>51.522958207596005</v>
      </c>
    </row>
    <row r="67" spans="1:10" ht="13.5" thickBot="1">
      <c r="A67" s="153" t="s">
        <v>44</v>
      </c>
      <c r="B67" s="66">
        <f>B56+B64+B66</f>
        <v>1301114.58</v>
      </c>
      <c r="C67" s="67">
        <f>C56+C64+C66</f>
        <v>647329.3</v>
      </c>
      <c r="D67" s="71">
        <f>D56+D64+D66</f>
        <v>653785.28</v>
      </c>
      <c r="E67" s="67">
        <f>E54+E56+E64+E66</f>
        <v>87067</v>
      </c>
      <c r="F67" s="119">
        <f t="shared" si="9"/>
        <v>6.691724259980239</v>
      </c>
      <c r="G67" s="69">
        <f>G54+G56+G64+G66</f>
        <v>346773</v>
      </c>
      <c r="H67" s="125">
        <f t="shared" si="10"/>
        <v>26.651995552920482</v>
      </c>
      <c r="I67" s="69">
        <f>I54+I56+I64+I66</f>
        <v>867274.58</v>
      </c>
      <c r="J67" s="129">
        <f t="shared" si="11"/>
        <v>66.65628018709927</v>
      </c>
    </row>
    <row r="68" spans="1:10" ht="12.75">
      <c r="A68" s="36"/>
      <c r="B68" s="32"/>
      <c r="C68" s="7"/>
      <c r="D68" s="7"/>
      <c r="E68" s="7"/>
      <c r="F68" s="7"/>
      <c r="G68" s="7"/>
      <c r="H68" s="7"/>
      <c r="I68" s="32"/>
      <c r="J68" s="7"/>
    </row>
  </sheetData>
  <mergeCells count="14">
    <mergeCell ref="M25:M27"/>
    <mergeCell ref="L1:M1"/>
    <mergeCell ref="L2:M2"/>
    <mergeCell ref="A23:I23"/>
    <mergeCell ref="C25:D25"/>
    <mergeCell ref="E25:G25"/>
    <mergeCell ref="H25:L25"/>
    <mergeCell ref="A3:J3"/>
    <mergeCell ref="C7:D7"/>
    <mergeCell ref="F7:G7"/>
    <mergeCell ref="H7:J7"/>
    <mergeCell ref="C49:D49"/>
    <mergeCell ref="E49:J49"/>
    <mergeCell ref="A47:J47"/>
  </mergeCells>
  <printOptions/>
  <pageMargins left="0.75" right="0.75" top="1" bottom="1" header="0.4921259845" footer="0.4921259845"/>
  <pageSetup fitToHeight="2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C1">
      <selection activeCell="M37" sqref="M37"/>
    </sheetView>
  </sheetViews>
  <sheetFormatPr defaultColWidth="9.00390625" defaultRowHeight="12.75"/>
  <cols>
    <col min="1" max="1" width="59.875" style="178" customWidth="1"/>
    <col min="2" max="2" width="8.75390625" style="178" customWidth="1"/>
    <col min="3" max="3" width="8.625" style="178" customWidth="1"/>
    <col min="4" max="4" width="8.125" style="178" customWidth="1"/>
    <col min="5" max="5" width="8.25390625" style="178" customWidth="1"/>
    <col min="6" max="6" width="9.125" style="178" customWidth="1"/>
    <col min="7" max="7" width="8.00390625" style="178" customWidth="1"/>
    <col min="8" max="8" width="8.375" style="178" customWidth="1"/>
    <col min="9" max="9" width="8.625" style="178" customWidth="1"/>
    <col min="10" max="16" width="9.125" style="178" customWidth="1"/>
    <col min="17" max="17" width="8.75390625" style="178" customWidth="1"/>
    <col min="18" max="16384" width="9.125" style="178" customWidth="1"/>
  </cols>
  <sheetData>
    <row r="1" spans="1:20" ht="15">
      <c r="A1" s="177" t="s">
        <v>81</v>
      </c>
      <c r="R1" s="232" t="s">
        <v>115</v>
      </c>
      <c r="S1" s="232"/>
      <c r="T1" s="232"/>
    </row>
    <row r="2" spans="18:20" ht="12.75">
      <c r="R2" s="232" t="s">
        <v>63</v>
      </c>
      <c r="S2" s="232"/>
      <c r="T2" s="232"/>
    </row>
    <row r="3" ht="13.5" thickBot="1">
      <c r="A3" s="179" t="s">
        <v>106</v>
      </c>
    </row>
    <row r="4" spans="1:20" ht="12.75" customHeight="1">
      <c r="A4" s="233" t="s">
        <v>65</v>
      </c>
      <c r="B4" s="235" t="s">
        <v>82</v>
      </c>
      <c r="C4" s="236"/>
      <c r="D4" s="235" t="s">
        <v>83</v>
      </c>
      <c r="E4" s="236"/>
      <c r="F4" s="236"/>
      <c r="G4" s="236"/>
      <c r="H4" s="236"/>
      <c r="I4" s="236"/>
      <c r="J4" s="236"/>
      <c r="K4" s="236"/>
      <c r="L4" s="236"/>
      <c r="M4" s="239"/>
      <c r="N4" s="240" t="s">
        <v>84</v>
      </c>
      <c r="O4" s="241"/>
      <c r="P4" s="244" t="s">
        <v>85</v>
      </c>
      <c r="Q4" s="241"/>
      <c r="R4" s="246" t="s">
        <v>86</v>
      </c>
      <c r="S4" s="247"/>
      <c r="T4" s="252" t="s">
        <v>87</v>
      </c>
    </row>
    <row r="5" spans="1:20" ht="27" customHeight="1">
      <c r="A5" s="234"/>
      <c r="B5" s="237"/>
      <c r="C5" s="238"/>
      <c r="D5" s="263" t="s">
        <v>88</v>
      </c>
      <c r="E5" s="264"/>
      <c r="F5" s="256" t="s">
        <v>89</v>
      </c>
      <c r="G5" s="256"/>
      <c r="H5" s="254" t="s">
        <v>90</v>
      </c>
      <c r="I5" s="254"/>
      <c r="J5" s="254" t="s">
        <v>91</v>
      </c>
      <c r="K5" s="254"/>
      <c r="L5" s="254" t="s">
        <v>92</v>
      </c>
      <c r="M5" s="255"/>
      <c r="N5" s="242"/>
      <c r="O5" s="243"/>
      <c r="P5" s="245"/>
      <c r="Q5" s="243"/>
      <c r="R5" s="248"/>
      <c r="S5" s="249"/>
      <c r="T5" s="253"/>
    </row>
    <row r="6" spans="1:20" ht="13.5" thickBot="1">
      <c r="A6" s="234"/>
      <c r="B6" s="257" t="s">
        <v>93</v>
      </c>
      <c r="C6" s="258"/>
      <c r="D6" s="257" t="s">
        <v>93</v>
      </c>
      <c r="E6" s="265"/>
      <c r="F6" s="266" t="s">
        <v>93</v>
      </c>
      <c r="G6" s="265"/>
      <c r="H6" s="266" t="s">
        <v>93</v>
      </c>
      <c r="I6" s="265"/>
      <c r="J6" s="267" t="s">
        <v>93</v>
      </c>
      <c r="K6" s="268"/>
      <c r="L6" s="266" t="s">
        <v>93</v>
      </c>
      <c r="M6" s="258"/>
      <c r="N6" s="257" t="s">
        <v>93</v>
      </c>
      <c r="O6" s="258"/>
      <c r="P6" s="269" t="s">
        <v>93</v>
      </c>
      <c r="Q6" s="270"/>
      <c r="R6" s="257" t="s">
        <v>93</v>
      </c>
      <c r="S6" s="258"/>
      <c r="T6" s="180" t="s">
        <v>93</v>
      </c>
    </row>
    <row r="7" spans="1:20" ht="12.75" customHeight="1" thickBot="1">
      <c r="A7" s="234"/>
      <c r="B7" s="259" t="s">
        <v>94</v>
      </c>
      <c r="C7" s="260"/>
      <c r="D7" s="271" t="s">
        <v>95</v>
      </c>
      <c r="E7" s="272"/>
      <c r="F7" s="273" t="s">
        <v>96</v>
      </c>
      <c r="G7" s="274"/>
      <c r="H7" s="275" t="s">
        <v>97</v>
      </c>
      <c r="I7" s="272"/>
      <c r="J7" s="275" t="s">
        <v>98</v>
      </c>
      <c r="K7" s="272"/>
      <c r="L7" s="275" t="s">
        <v>99</v>
      </c>
      <c r="M7" s="276"/>
      <c r="N7" s="271" t="s">
        <v>100</v>
      </c>
      <c r="O7" s="276"/>
      <c r="P7" s="271" t="s">
        <v>101</v>
      </c>
      <c r="Q7" s="276"/>
      <c r="R7" s="271" t="s">
        <v>102</v>
      </c>
      <c r="S7" s="276"/>
      <c r="T7" s="181" t="s">
        <v>103</v>
      </c>
    </row>
    <row r="8" spans="1:20" ht="12.75">
      <c r="A8" s="182" t="s">
        <v>73</v>
      </c>
      <c r="B8" s="261">
        <v>38.21</v>
      </c>
      <c r="C8" s="262"/>
      <c r="D8" s="261">
        <v>0</v>
      </c>
      <c r="E8" s="277"/>
      <c r="F8" s="278">
        <v>38.21</v>
      </c>
      <c r="G8" s="277"/>
      <c r="H8" s="278">
        <v>0</v>
      </c>
      <c r="I8" s="277"/>
      <c r="J8" s="278">
        <v>0</v>
      </c>
      <c r="K8" s="277"/>
      <c r="L8" s="278">
        <v>0</v>
      </c>
      <c r="M8" s="262"/>
      <c r="N8" s="261">
        <v>0</v>
      </c>
      <c r="O8" s="262"/>
      <c r="P8" s="261">
        <v>0</v>
      </c>
      <c r="Q8" s="262"/>
      <c r="R8" s="261">
        <v>0</v>
      </c>
      <c r="S8" s="262"/>
      <c r="T8" s="183">
        <v>0</v>
      </c>
    </row>
    <row r="9" spans="1:20" ht="12.75">
      <c r="A9" s="184" t="s">
        <v>15</v>
      </c>
      <c r="B9" s="279">
        <v>197.56</v>
      </c>
      <c r="C9" s="280"/>
      <c r="D9" s="279">
        <v>198</v>
      </c>
      <c r="E9" s="281"/>
      <c r="F9" s="282">
        <v>0</v>
      </c>
      <c r="G9" s="281"/>
      <c r="H9" s="282">
        <v>0</v>
      </c>
      <c r="I9" s="281"/>
      <c r="J9" s="282">
        <v>0</v>
      </c>
      <c r="K9" s="281"/>
      <c r="L9" s="282">
        <v>0</v>
      </c>
      <c r="M9" s="280"/>
      <c r="N9" s="279">
        <v>0</v>
      </c>
      <c r="O9" s="280"/>
      <c r="P9" s="279">
        <v>0</v>
      </c>
      <c r="Q9" s="280"/>
      <c r="R9" s="279">
        <v>0</v>
      </c>
      <c r="S9" s="280"/>
      <c r="T9" s="185">
        <v>0</v>
      </c>
    </row>
    <row r="10" spans="1:20" ht="12.75">
      <c r="A10" s="184" t="s">
        <v>74</v>
      </c>
      <c r="B10" s="279">
        <v>69.53</v>
      </c>
      <c r="C10" s="280"/>
      <c r="D10" s="279">
        <v>0</v>
      </c>
      <c r="E10" s="281"/>
      <c r="F10" s="282">
        <v>0</v>
      </c>
      <c r="G10" s="281"/>
      <c r="H10" s="282">
        <v>0</v>
      </c>
      <c r="I10" s="281"/>
      <c r="J10" s="282">
        <v>0</v>
      </c>
      <c r="K10" s="281"/>
      <c r="L10" s="282">
        <v>69.53</v>
      </c>
      <c r="M10" s="280"/>
      <c r="N10" s="279">
        <v>0</v>
      </c>
      <c r="O10" s="280"/>
      <c r="P10" s="279">
        <v>69.53</v>
      </c>
      <c r="Q10" s="280"/>
      <c r="R10" s="279">
        <v>69.53</v>
      </c>
      <c r="S10" s="280"/>
      <c r="T10" s="185">
        <v>0</v>
      </c>
    </row>
    <row r="11" spans="1:20" ht="12.75">
      <c r="A11" s="184" t="s">
        <v>75</v>
      </c>
      <c r="B11" s="279">
        <v>124</v>
      </c>
      <c r="C11" s="280"/>
      <c r="D11" s="279">
        <v>23</v>
      </c>
      <c r="E11" s="281"/>
      <c r="F11" s="282">
        <v>67</v>
      </c>
      <c r="G11" s="281"/>
      <c r="H11" s="282">
        <v>0</v>
      </c>
      <c r="I11" s="281"/>
      <c r="J11" s="282">
        <v>0</v>
      </c>
      <c r="K11" s="281"/>
      <c r="L11" s="282">
        <v>34</v>
      </c>
      <c r="M11" s="280"/>
      <c r="N11" s="279">
        <v>0</v>
      </c>
      <c r="O11" s="280"/>
      <c r="P11" s="279">
        <v>124</v>
      </c>
      <c r="Q11" s="280"/>
      <c r="R11" s="279">
        <v>34</v>
      </c>
      <c r="S11" s="280"/>
      <c r="T11" s="185">
        <v>10</v>
      </c>
    </row>
    <row r="12" spans="1:20" ht="13.5" thickBot="1">
      <c r="A12" s="184" t="s">
        <v>78</v>
      </c>
      <c r="B12" s="250">
        <v>1.4</v>
      </c>
      <c r="C12" s="251"/>
      <c r="D12" s="250">
        <v>1.4</v>
      </c>
      <c r="E12" s="283"/>
      <c r="F12" s="284">
        <v>0</v>
      </c>
      <c r="G12" s="283"/>
      <c r="H12" s="284">
        <v>0</v>
      </c>
      <c r="I12" s="283"/>
      <c r="J12" s="284">
        <v>0</v>
      </c>
      <c r="K12" s="283"/>
      <c r="L12" s="284">
        <v>0</v>
      </c>
      <c r="M12" s="251"/>
      <c r="N12" s="250">
        <v>0</v>
      </c>
      <c r="O12" s="251"/>
      <c r="P12" s="250">
        <v>0</v>
      </c>
      <c r="Q12" s="251"/>
      <c r="R12" s="250">
        <v>0</v>
      </c>
      <c r="S12" s="251"/>
      <c r="T12" s="185">
        <v>0</v>
      </c>
    </row>
    <row r="13" spans="1:20" s="188" customFormat="1" ht="13.5" thickBot="1">
      <c r="A13" s="186" t="s">
        <v>79</v>
      </c>
      <c r="B13" s="285">
        <f>SUM(B8:C12)</f>
        <v>430.7</v>
      </c>
      <c r="C13" s="286"/>
      <c r="D13" s="285">
        <f>SUM(D8:E12)</f>
        <v>222.4</v>
      </c>
      <c r="E13" s="287"/>
      <c r="F13" s="288">
        <f>SUM(F8:G12)</f>
        <v>105.21000000000001</v>
      </c>
      <c r="G13" s="287"/>
      <c r="H13" s="288">
        <f>SUM(H8:H12)</f>
        <v>0</v>
      </c>
      <c r="I13" s="287"/>
      <c r="J13" s="288">
        <f>SUM(J8:J12)</f>
        <v>0</v>
      </c>
      <c r="K13" s="287"/>
      <c r="L13" s="288">
        <f>SUM(L8:L12)</f>
        <v>103.53</v>
      </c>
      <c r="M13" s="286"/>
      <c r="N13" s="285">
        <f>SUM(N8:N12)</f>
        <v>0</v>
      </c>
      <c r="O13" s="286"/>
      <c r="P13" s="285">
        <f>SUM(P8:P12)</f>
        <v>193.53</v>
      </c>
      <c r="Q13" s="286"/>
      <c r="R13" s="285">
        <f>SUM(R8:R12)</f>
        <v>103.53</v>
      </c>
      <c r="S13" s="286"/>
      <c r="T13" s="187">
        <f>SUM(T8:T12)</f>
        <v>10</v>
      </c>
    </row>
    <row r="16" ht="12.75">
      <c r="A16" s="178" t="s">
        <v>104</v>
      </c>
    </row>
    <row r="17" spans="1:20" ht="12.75">
      <c r="A17" s="230" t="s">
        <v>105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</row>
    <row r="18" spans="1:20" ht="12.75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</row>
    <row r="19" spans="1:20" ht="12.75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</row>
    <row r="20" spans="1:20" ht="12.75">
      <c r="A20" s="23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</row>
    <row r="21" spans="1:20" ht="15.75" customHeight="1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</row>
    <row r="22" spans="1:20" ht="11.25" customHeight="1" hidden="1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</row>
    <row r="23" spans="1:20" ht="12.75" hidden="1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</row>
    <row r="24" spans="1:20" ht="12.75" hidden="1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</row>
    <row r="25" spans="1:20" ht="12.75" hidden="1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</row>
    <row r="26" spans="1:20" ht="12.75" hidden="1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</row>
    <row r="27" spans="1:20" ht="12.75" hidden="1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</row>
    <row r="28" spans="1:20" ht="12.75" hidden="1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</row>
    <row r="29" spans="1:20" ht="12.75" hidden="1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</row>
    <row r="30" spans="1:20" ht="12.75" hidden="1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</row>
    <row r="31" spans="1:20" ht="12.75" hidden="1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</row>
    <row r="32" ht="12.75">
      <c r="M32" s="189"/>
    </row>
  </sheetData>
  <mergeCells count="87">
    <mergeCell ref="R13:S13"/>
    <mergeCell ref="J13:K13"/>
    <mergeCell ref="L13:M13"/>
    <mergeCell ref="N13:O13"/>
    <mergeCell ref="P13:Q13"/>
    <mergeCell ref="B13:C13"/>
    <mergeCell ref="D13:E13"/>
    <mergeCell ref="F13:G13"/>
    <mergeCell ref="H13:I13"/>
    <mergeCell ref="J10:K10"/>
    <mergeCell ref="L10:M10"/>
    <mergeCell ref="N10:O10"/>
    <mergeCell ref="P10:Q10"/>
    <mergeCell ref="B10:C10"/>
    <mergeCell ref="D10:E10"/>
    <mergeCell ref="F10:G10"/>
    <mergeCell ref="H10:I10"/>
    <mergeCell ref="P11:Q11"/>
    <mergeCell ref="R11:S11"/>
    <mergeCell ref="R12:S12"/>
    <mergeCell ref="R9:S9"/>
    <mergeCell ref="R10:S10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N11:O11"/>
    <mergeCell ref="D12:E12"/>
    <mergeCell ref="F12:G12"/>
    <mergeCell ref="H12:I12"/>
    <mergeCell ref="J12:K12"/>
    <mergeCell ref="J9:K9"/>
    <mergeCell ref="L9:M9"/>
    <mergeCell ref="N9:O9"/>
    <mergeCell ref="P9:Q9"/>
    <mergeCell ref="B9:C9"/>
    <mergeCell ref="D9:E9"/>
    <mergeCell ref="F9:G9"/>
    <mergeCell ref="H9:I9"/>
    <mergeCell ref="R7:S7"/>
    <mergeCell ref="D8:E8"/>
    <mergeCell ref="F8:G8"/>
    <mergeCell ref="H8:I8"/>
    <mergeCell ref="J8:K8"/>
    <mergeCell ref="L8:M8"/>
    <mergeCell ref="N8:O8"/>
    <mergeCell ref="P8:Q8"/>
    <mergeCell ref="R8:S8"/>
    <mergeCell ref="N6:O6"/>
    <mergeCell ref="P6:Q6"/>
    <mergeCell ref="R6:S6"/>
    <mergeCell ref="D7:E7"/>
    <mergeCell ref="F7:G7"/>
    <mergeCell ref="H7:I7"/>
    <mergeCell ref="J7:K7"/>
    <mergeCell ref="L7:M7"/>
    <mergeCell ref="N7:O7"/>
    <mergeCell ref="P7:Q7"/>
    <mergeCell ref="F6:G6"/>
    <mergeCell ref="H6:I6"/>
    <mergeCell ref="J6:K6"/>
    <mergeCell ref="L6:M6"/>
    <mergeCell ref="B6:C6"/>
    <mergeCell ref="B7:C7"/>
    <mergeCell ref="B8:C8"/>
    <mergeCell ref="D5:E5"/>
    <mergeCell ref="D6:E6"/>
    <mergeCell ref="T4:T5"/>
    <mergeCell ref="L5:M5"/>
    <mergeCell ref="F5:G5"/>
    <mergeCell ref="H5:I5"/>
    <mergeCell ref="J5:K5"/>
    <mergeCell ref="A17:T31"/>
    <mergeCell ref="R1:T1"/>
    <mergeCell ref="R2:T2"/>
    <mergeCell ref="A4:A7"/>
    <mergeCell ref="B4:C5"/>
    <mergeCell ref="D4:M4"/>
    <mergeCell ref="N4:O5"/>
    <mergeCell ref="P4:Q5"/>
    <mergeCell ref="R4:S5"/>
    <mergeCell ref="B12:C12"/>
  </mergeCells>
  <printOptions/>
  <pageMargins left="0.75" right="0.75" top="1" bottom="1" header="0.4921259845" footer="0.4921259845"/>
  <pageSetup horizontalDpi="300" verticalDpi="300" orientation="landscape" paperSize="9" scale="53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J1" sqref="J1:M1"/>
    </sheetView>
  </sheetViews>
  <sheetFormatPr defaultColWidth="9.00390625" defaultRowHeight="12.75"/>
  <cols>
    <col min="1" max="1" width="35.00390625" style="191" customWidth="1"/>
    <col min="2" max="2" width="9.875" style="191" customWidth="1"/>
    <col min="3" max="3" width="11.125" style="191" customWidth="1"/>
    <col min="4" max="4" width="11.625" style="191" customWidth="1"/>
    <col min="5" max="5" width="10.25390625" style="191" customWidth="1"/>
    <col min="6" max="6" width="10.75390625" style="191" customWidth="1"/>
    <col min="7" max="16384" width="9.125" style="191" customWidth="1"/>
  </cols>
  <sheetData>
    <row r="1" spans="1:13" ht="12.75">
      <c r="A1" s="190"/>
      <c r="J1" s="321" t="s">
        <v>116</v>
      </c>
      <c r="K1" s="322"/>
      <c r="L1" s="322"/>
      <c r="M1" s="322"/>
    </row>
    <row r="2" spans="1:13" ht="15">
      <c r="A2" s="192" t="s">
        <v>107</v>
      </c>
      <c r="J2" s="323" t="s">
        <v>108</v>
      </c>
      <c r="K2" s="322"/>
      <c r="L2" s="322"/>
      <c r="M2" s="322"/>
    </row>
    <row r="3" ht="12.75">
      <c r="A3" s="190"/>
    </row>
    <row r="4" ht="13.5" thickBot="1">
      <c r="A4" s="158" t="s">
        <v>109</v>
      </c>
    </row>
    <row r="5" spans="1:13" ht="13.5" thickBot="1">
      <c r="A5" s="324" t="s">
        <v>65</v>
      </c>
      <c r="B5" s="326" t="s">
        <v>110</v>
      </c>
      <c r="C5" s="327"/>
      <c r="D5" s="330" t="s">
        <v>83</v>
      </c>
      <c r="E5" s="331"/>
      <c r="F5" s="331"/>
      <c r="G5" s="331"/>
      <c r="H5" s="331"/>
      <c r="I5" s="331"/>
      <c r="J5" s="331"/>
      <c r="K5" s="331"/>
      <c r="L5" s="331"/>
      <c r="M5" s="332"/>
    </row>
    <row r="6" spans="1:13" ht="26.25" customHeight="1">
      <c r="A6" s="325"/>
      <c r="B6" s="328"/>
      <c r="C6" s="329"/>
      <c r="D6" s="333" t="s">
        <v>88</v>
      </c>
      <c r="E6" s="334"/>
      <c r="F6" s="335" t="s">
        <v>89</v>
      </c>
      <c r="G6" s="335"/>
      <c r="H6" s="301" t="s">
        <v>90</v>
      </c>
      <c r="I6" s="301"/>
      <c r="J6" s="336" t="s">
        <v>91</v>
      </c>
      <c r="K6" s="337"/>
      <c r="L6" s="301" t="s">
        <v>111</v>
      </c>
      <c r="M6" s="302"/>
    </row>
    <row r="7" spans="1:13" ht="13.5" thickBot="1">
      <c r="A7" s="325"/>
      <c r="B7" s="312" t="s">
        <v>93</v>
      </c>
      <c r="C7" s="313"/>
      <c r="D7" s="312" t="s">
        <v>93</v>
      </c>
      <c r="E7" s="314"/>
      <c r="F7" s="315" t="s">
        <v>93</v>
      </c>
      <c r="G7" s="314"/>
      <c r="H7" s="315" t="s">
        <v>93</v>
      </c>
      <c r="I7" s="314"/>
      <c r="J7" s="318" t="s">
        <v>93</v>
      </c>
      <c r="K7" s="319"/>
      <c r="L7" s="315" t="s">
        <v>93</v>
      </c>
      <c r="M7" s="313"/>
    </row>
    <row r="8" spans="1:13" ht="13.5" thickBot="1">
      <c r="A8" s="325"/>
      <c r="B8" s="308" t="s">
        <v>94</v>
      </c>
      <c r="C8" s="309"/>
      <c r="D8" s="310" t="s">
        <v>95</v>
      </c>
      <c r="E8" s="303"/>
      <c r="F8" s="311" t="s">
        <v>96</v>
      </c>
      <c r="G8" s="311"/>
      <c r="H8" s="303" t="s">
        <v>97</v>
      </c>
      <c r="I8" s="303"/>
      <c r="J8" s="303" t="s">
        <v>98</v>
      </c>
      <c r="K8" s="303"/>
      <c r="L8" s="303" t="s">
        <v>99</v>
      </c>
      <c r="M8" s="304"/>
    </row>
    <row r="9" spans="1:13" ht="13.5" thickBot="1">
      <c r="A9" s="199" t="s">
        <v>75</v>
      </c>
      <c r="B9" s="294">
        <v>91</v>
      </c>
      <c r="C9" s="295"/>
      <c r="D9" s="296">
        <v>91</v>
      </c>
      <c r="E9" s="297"/>
      <c r="F9" s="298">
        <v>0</v>
      </c>
      <c r="G9" s="299"/>
      <c r="H9" s="289">
        <v>0</v>
      </c>
      <c r="I9" s="297"/>
      <c r="J9" s="289">
        <v>0</v>
      </c>
      <c r="K9" s="297"/>
      <c r="L9" s="289">
        <v>0</v>
      </c>
      <c r="M9" s="290"/>
    </row>
    <row r="10" spans="1:13" ht="13.5" thickBot="1">
      <c r="A10" s="193" t="s">
        <v>78</v>
      </c>
      <c r="B10" s="320">
        <v>85.64</v>
      </c>
      <c r="C10" s="307"/>
      <c r="D10" s="320">
        <v>86</v>
      </c>
      <c r="E10" s="306"/>
      <c r="F10" s="305">
        <v>0</v>
      </c>
      <c r="G10" s="306"/>
      <c r="H10" s="305">
        <v>0</v>
      </c>
      <c r="I10" s="306"/>
      <c r="J10" s="305">
        <v>0</v>
      </c>
      <c r="K10" s="306"/>
      <c r="L10" s="305">
        <v>0</v>
      </c>
      <c r="M10" s="307"/>
    </row>
    <row r="11" spans="1:13" s="195" customFormat="1" ht="12.75" customHeight="1" thickBot="1">
      <c r="A11" s="194" t="s">
        <v>79</v>
      </c>
      <c r="B11" s="291">
        <f aca="true" t="shared" si="0" ref="B11:L11">SUM(B10:B10)</f>
        <v>85.64</v>
      </c>
      <c r="C11" s="292"/>
      <c r="D11" s="291">
        <f t="shared" si="0"/>
        <v>86</v>
      </c>
      <c r="E11" s="293"/>
      <c r="F11" s="300">
        <f t="shared" si="0"/>
        <v>0</v>
      </c>
      <c r="G11" s="293"/>
      <c r="H11" s="300">
        <f t="shared" si="0"/>
        <v>0</v>
      </c>
      <c r="I11" s="293"/>
      <c r="J11" s="300">
        <f t="shared" si="0"/>
        <v>0</v>
      </c>
      <c r="K11" s="293"/>
      <c r="L11" s="300">
        <f t="shared" si="0"/>
        <v>0</v>
      </c>
      <c r="M11" s="292"/>
    </row>
    <row r="14" spans="1:13" ht="12.75">
      <c r="A14" s="316" t="s">
        <v>112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</row>
    <row r="15" spans="1:13" ht="12.75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</row>
    <row r="16" spans="1:13" ht="12.75">
      <c r="A16" s="317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</row>
    <row r="17" spans="1:13" ht="25.5" customHeight="1">
      <c r="A17" s="317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</row>
    <row r="18" spans="1:13" ht="3" customHeight="1">
      <c r="A18" s="317"/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</row>
    <row r="19" spans="1:13" ht="12.75" customHeight="1" hidden="1">
      <c r="A19" s="317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</row>
    <row r="20" spans="1:13" ht="16.5" customHeight="1" hidden="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</row>
    <row r="21" spans="1:13" ht="12.75" customHeight="1" hidden="1">
      <c r="A21" s="317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</row>
    <row r="22" spans="1:13" ht="12.75" customHeight="1" hidden="1">
      <c r="A22" s="317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</row>
    <row r="23" spans="1:13" ht="12.75" customHeight="1" hidden="1">
      <c r="A23" s="317"/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</row>
    <row r="24" spans="1:13" ht="12.75" customHeight="1" hidden="1">
      <c r="A24" s="317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</row>
    <row r="25" spans="1:13" ht="12.75" customHeight="1" hidden="1">
      <c r="A25" s="317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</row>
    <row r="26" spans="1:13" ht="12.75" customHeight="1" hidden="1">
      <c r="A26" s="317"/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</row>
    <row r="27" spans="1:13" ht="12.75" customHeight="1" hidden="1">
      <c r="A27" s="317"/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</row>
  </sheetData>
  <mergeCells count="41">
    <mergeCell ref="J1:M1"/>
    <mergeCell ref="J2:M2"/>
    <mergeCell ref="A5:A8"/>
    <mergeCell ref="B5:C6"/>
    <mergeCell ref="D5:M5"/>
    <mergeCell ref="D6:E6"/>
    <mergeCell ref="F6:G6"/>
    <mergeCell ref="H6:I6"/>
    <mergeCell ref="J6:K6"/>
    <mergeCell ref="H7:I7"/>
    <mergeCell ref="B7:C7"/>
    <mergeCell ref="D7:E7"/>
    <mergeCell ref="F7:G7"/>
    <mergeCell ref="A14:M27"/>
    <mergeCell ref="J7:K7"/>
    <mergeCell ref="L7:M7"/>
    <mergeCell ref="B10:C10"/>
    <mergeCell ref="D10:E10"/>
    <mergeCell ref="F10:G10"/>
    <mergeCell ref="H10:I10"/>
    <mergeCell ref="L11:M11"/>
    <mergeCell ref="J9:K9"/>
    <mergeCell ref="B8:C8"/>
    <mergeCell ref="D8:E8"/>
    <mergeCell ref="F8:G8"/>
    <mergeCell ref="H8:I8"/>
    <mergeCell ref="L6:M6"/>
    <mergeCell ref="J8:K8"/>
    <mergeCell ref="L8:M8"/>
    <mergeCell ref="J10:K10"/>
    <mergeCell ref="L10:M10"/>
    <mergeCell ref="L9:M9"/>
    <mergeCell ref="B11:C11"/>
    <mergeCell ref="D11:E11"/>
    <mergeCell ref="B9:C9"/>
    <mergeCell ref="D9:E9"/>
    <mergeCell ref="F9:G9"/>
    <mergeCell ref="H9:I9"/>
    <mergeCell ref="F11:G11"/>
    <mergeCell ref="H11:I11"/>
    <mergeCell ref="J11:K11"/>
  </mergeCells>
  <printOptions/>
  <pageMargins left="0.75" right="0.75" top="1" bottom="1" header="0.4921259845" footer="0.4921259845"/>
  <pageSetup horizontalDpi="600" verticalDpi="600" orientation="landscape" paperSize="9" scale="70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 topLeftCell="C1">
      <selection activeCell="H16" sqref="H16"/>
    </sheetView>
  </sheetViews>
  <sheetFormatPr defaultColWidth="9.00390625" defaultRowHeight="12.75"/>
  <cols>
    <col min="1" max="1" width="57.125" style="155" customWidth="1"/>
    <col min="2" max="2" width="9.25390625" style="155" customWidth="1"/>
    <col min="3" max="3" width="10.375" style="155" customWidth="1"/>
    <col min="4" max="4" width="10.625" style="155" customWidth="1"/>
    <col min="5" max="5" width="9.75390625" style="155" customWidth="1"/>
    <col min="6" max="6" width="10.75390625" style="155" customWidth="1"/>
    <col min="7" max="7" width="9.75390625" style="155" customWidth="1"/>
    <col min="8" max="8" width="9.625" style="155" customWidth="1"/>
    <col min="9" max="9" width="10.375" style="155" bestFit="1" customWidth="1"/>
    <col min="10" max="10" width="9.875" style="155" customWidth="1"/>
    <col min="11" max="11" width="9.75390625" style="155" customWidth="1"/>
    <col min="12" max="12" width="10.375" style="155" bestFit="1" customWidth="1"/>
    <col min="13" max="13" width="10.125" style="155" customWidth="1"/>
    <col min="14" max="14" width="12.125" style="155" customWidth="1"/>
    <col min="15" max="16384" width="9.125" style="155" customWidth="1"/>
  </cols>
  <sheetData>
    <row r="1" spans="1:14" ht="12.75" customHeight="1">
      <c r="A1" s="339" t="s">
        <v>62</v>
      </c>
      <c r="B1" s="340"/>
      <c r="C1" s="340"/>
      <c r="D1" s="340"/>
      <c r="L1" s="341" t="s">
        <v>117</v>
      </c>
      <c r="M1" s="342"/>
      <c r="N1" s="342"/>
    </row>
    <row r="2" spans="5:15" s="156" customFormat="1" ht="12.75" customHeight="1">
      <c r="E2" s="157"/>
      <c r="F2" s="157"/>
      <c r="G2" s="157"/>
      <c r="H2" s="157"/>
      <c r="I2" s="157"/>
      <c r="J2" s="157"/>
      <c r="K2" s="157"/>
      <c r="L2" s="157"/>
      <c r="M2" s="323" t="s">
        <v>63</v>
      </c>
      <c r="N2" s="342"/>
      <c r="O2" s="154"/>
    </row>
    <row r="3" spans="1:14" ht="12.75" customHeight="1" thickBot="1">
      <c r="A3" s="158" t="s">
        <v>80</v>
      </c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 t="s">
        <v>64</v>
      </c>
    </row>
    <row r="4" spans="1:14" ht="12.75" customHeight="1" thickBot="1">
      <c r="A4" s="343" t="s">
        <v>65</v>
      </c>
      <c r="B4" s="345" t="s">
        <v>66</v>
      </c>
      <c r="C4" s="346"/>
      <c r="D4" s="347"/>
      <c r="E4" s="345" t="s">
        <v>67</v>
      </c>
      <c r="F4" s="346"/>
      <c r="G4" s="347"/>
      <c r="H4" s="345" t="s">
        <v>68</v>
      </c>
      <c r="I4" s="346"/>
      <c r="J4" s="347"/>
      <c r="K4" s="345" t="s">
        <v>34</v>
      </c>
      <c r="L4" s="346"/>
      <c r="M4" s="347"/>
      <c r="N4" s="348" t="s">
        <v>69</v>
      </c>
    </row>
    <row r="5" spans="1:14" s="166" customFormat="1" ht="54" customHeight="1" thickBot="1">
      <c r="A5" s="344"/>
      <c r="B5" s="162" t="s">
        <v>70</v>
      </c>
      <c r="C5" s="163" t="s">
        <v>71</v>
      </c>
      <c r="D5" s="164" t="s">
        <v>72</v>
      </c>
      <c r="E5" s="165" t="s">
        <v>70</v>
      </c>
      <c r="F5" s="163" t="s">
        <v>71</v>
      </c>
      <c r="G5" s="164" t="s">
        <v>72</v>
      </c>
      <c r="H5" s="165" t="s">
        <v>70</v>
      </c>
      <c r="I5" s="163" t="s">
        <v>71</v>
      </c>
      <c r="J5" s="164" t="s">
        <v>72</v>
      </c>
      <c r="K5" s="165" t="s">
        <v>70</v>
      </c>
      <c r="L5" s="163" t="s">
        <v>71</v>
      </c>
      <c r="M5" s="164" t="s">
        <v>72</v>
      </c>
      <c r="N5" s="349"/>
    </row>
    <row r="6" spans="1:14" ht="12.75" customHeight="1">
      <c r="A6" s="167" t="s">
        <v>73</v>
      </c>
      <c r="B6" s="168">
        <v>1153.05</v>
      </c>
      <c r="C6" s="169">
        <v>1153.05</v>
      </c>
      <c r="D6" s="170">
        <f aca="true" t="shared" si="0" ref="D6:D15">C6-B6</f>
        <v>0</v>
      </c>
      <c r="E6" s="171">
        <v>3791.07</v>
      </c>
      <c r="F6" s="169">
        <v>3791.07</v>
      </c>
      <c r="G6" s="172">
        <f aca="true" t="shared" si="1" ref="G6:G15">F6-E6</f>
        <v>0</v>
      </c>
      <c r="H6" s="168">
        <v>3187</v>
      </c>
      <c r="I6" s="169">
        <v>3186.55</v>
      </c>
      <c r="J6" s="170">
        <f aca="true" t="shared" si="2" ref="J6:J15">I6-H6</f>
        <v>-0.4499999999998181</v>
      </c>
      <c r="K6" s="171">
        <v>337.39</v>
      </c>
      <c r="L6" s="169">
        <v>197.19</v>
      </c>
      <c r="M6" s="172">
        <f aca="true" t="shared" si="3" ref="M6:M15">L6-K6</f>
        <v>-140.2</v>
      </c>
      <c r="N6" s="173">
        <v>4128.8</v>
      </c>
    </row>
    <row r="7" spans="1:14" ht="12.75" customHeight="1">
      <c r="A7" s="167" t="s">
        <v>13</v>
      </c>
      <c r="B7" s="168">
        <v>59.6</v>
      </c>
      <c r="C7" s="169">
        <v>59.6</v>
      </c>
      <c r="D7" s="170">
        <f t="shared" si="0"/>
        <v>0</v>
      </c>
      <c r="E7" s="171">
        <v>539.33</v>
      </c>
      <c r="F7" s="169">
        <v>539.33</v>
      </c>
      <c r="G7" s="172">
        <f t="shared" si="1"/>
        <v>0</v>
      </c>
      <c r="H7" s="168">
        <v>349.55</v>
      </c>
      <c r="I7" s="169">
        <v>349.55</v>
      </c>
      <c r="J7" s="170">
        <f t="shared" si="2"/>
        <v>0</v>
      </c>
      <c r="K7" s="171">
        <v>168.78</v>
      </c>
      <c r="L7" s="169">
        <v>125.37</v>
      </c>
      <c r="M7" s="172">
        <f t="shared" si="3"/>
        <v>-43.41</v>
      </c>
      <c r="N7" s="173">
        <v>1168.58</v>
      </c>
    </row>
    <row r="8" spans="1:14" ht="12.75" customHeight="1">
      <c r="A8" s="167" t="s">
        <v>14</v>
      </c>
      <c r="B8" s="168">
        <v>176.82</v>
      </c>
      <c r="C8" s="169">
        <v>176.82</v>
      </c>
      <c r="D8" s="170">
        <f>C8-B8</f>
        <v>0</v>
      </c>
      <c r="E8" s="171">
        <v>126.89</v>
      </c>
      <c r="F8" s="169">
        <v>126.89</v>
      </c>
      <c r="G8" s="172">
        <f>F8-E8</f>
        <v>0</v>
      </c>
      <c r="H8" s="168">
        <v>404.28</v>
      </c>
      <c r="I8" s="169">
        <v>404.28</v>
      </c>
      <c r="J8" s="170">
        <f>I8-H8</f>
        <v>0</v>
      </c>
      <c r="K8" s="171">
        <v>69.92</v>
      </c>
      <c r="L8" s="169">
        <v>54.1</v>
      </c>
      <c r="M8" s="172">
        <f>L8-K8</f>
        <v>-15.82</v>
      </c>
      <c r="N8" s="173">
        <v>319.12</v>
      </c>
    </row>
    <row r="9" spans="1:14" ht="12.75" customHeight="1">
      <c r="A9" s="167" t="s">
        <v>16</v>
      </c>
      <c r="B9" s="168">
        <v>255</v>
      </c>
      <c r="C9" s="169">
        <v>255</v>
      </c>
      <c r="D9" s="170">
        <f t="shared" si="0"/>
        <v>0</v>
      </c>
      <c r="E9" s="171">
        <v>642.97</v>
      </c>
      <c r="F9" s="169">
        <v>642.97</v>
      </c>
      <c r="G9" s="172">
        <f t="shared" si="1"/>
        <v>0</v>
      </c>
      <c r="H9" s="168">
        <v>807.62</v>
      </c>
      <c r="I9" s="169">
        <v>807.62</v>
      </c>
      <c r="J9" s="170">
        <f t="shared" si="2"/>
        <v>0</v>
      </c>
      <c r="K9" s="171">
        <v>11.77</v>
      </c>
      <c r="L9" s="169">
        <v>11.77</v>
      </c>
      <c r="M9" s="172">
        <f t="shared" si="3"/>
        <v>0</v>
      </c>
      <c r="N9" s="173">
        <v>-41.86</v>
      </c>
    </row>
    <row r="10" spans="1:14" ht="12.75" customHeight="1">
      <c r="A10" s="167" t="s">
        <v>15</v>
      </c>
      <c r="B10" s="168">
        <v>155.52</v>
      </c>
      <c r="C10" s="169">
        <v>155.52</v>
      </c>
      <c r="D10" s="170">
        <f t="shared" si="0"/>
        <v>0</v>
      </c>
      <c r="E10" s="171">
        <v>364.89</v>
      </c>
      <c r="F10" s="169">
        <v>364.89</v>
      </c>
      <c r="G10" s="172">
        <f t="shared" si="1"/>
        <v>0</v>
      </c>
      <c r="H10" s="168">
        <v>394.47</v>
      </c>
      <c r="I10" s="169">
        <v>394.47</v>
      </c>
      <c r="J10" s="170">
        <f t="shared" si="2"/>
        <v>0</v>
      </c>
      <c r="K10" s="171">
        <v>89.02</v>
      </c>
      <c r="L10" s="169">
        <v>87.38</v>
      </c>
      <c r="M10" s="172">
        <f t="shared" si="3"/>
        <v>-1.6400000000000006</v>
      </c>
      <c r="N10" s="173">
        <v>371.79</v>
      </c>
    </row>
    <row r="11" spans="1:14" ht="12.75" customHeight="1">
      <c r="A11" s="167" t="s">
        <v>74</v>
      </c>
      <c r="B11" s="168">
        <v>0</v>
      </c>
      <c r="C11" s="169">
        <v>0</v>
      </c>
      <c r="D11" s="170">
        <f t="shared" si="0"/>
        <v>0</v>
      </c>
      <c r="E11" s="171">
        <v>0</v>
      </c>
      <c r="F11" s="169">
        <v>0</v>
      </c>
      <c r="G11" s="172">
        <f t="shared" si="1"/>
        <v>0</v>
      </c>
      <c r="H11" s="168">
        <v>186.6</v>
      </c>
      <c r="I11" s="169">
        <v>186.6</v>
      </c>
      <c r="J11" s="170">
        <f t="shared" si="2"/>
        <v>0</v>
      </c>
      <c r="K11" s="171">
        <v>15.99</v>
      </c>
      <c r="L11" s="169">
        <v>12.36</v>
      </c>
      <c r="M11" s="172">
        <f t="shared" si="3"/>
        <v>-3.630000000000001</v>
      </c>
      <c r="N11" s="173">
        <v>712.18</v>
      </c>
    </row>
    <row r="12" spans="1:14" ht="12.75" customHeight="1">
      <c r="A12" s="167" t="s">
        <v>75</v>
      </c>
      <c r="B12" s="168">
        <v>227.8</v>
      </c>
      <c r="C12" s="169">
        <v>227.8</v>
      </c>
      <c r="D12" s="170">
        <f t="shared" si="0"/>
        <v>0</v>
      </c>
      <c r="E12" s="171">
        <v>368</v>
      </c>
      <c r="F12" s="169">
        <v>368.49</v>
      </c>
      <c r="G12" s="172">
        <f t="shared" si="1"/>
        <v>0.4900000000000091</v>
      </c>
      <c r="H12" s="168">
        <v>138</v>
      </c>
      <c r="I12" s="169">
        <v>138.02</v>
      </c>
      <c r="J12" s="170">
        <f t="shared" si="2"/>
        <v>0.020000000000010232</v>
      </c>
      <c r="K12" s="171">
        <v>211.71</v>
      </c>
      <c r="L12" s="169">
        <v>191.19</v>
      </c>
      <c r="M12" s="172">
        <f t="shared" si="3"/>
        <v>-20.52000000000001</v>
      </c>
      <c r="N12" s="173">
        <v>791.8</v>
      </c>
    </row>
    <row r="13" spans="1:14" ht="12.75" customHeight="1">
      <c r="A13" s="167" t="s">
        <v>76</v>
      </c>
      <c r="B13" s="168">
        <v>38.6</v>
      </c>
      <c r="C13" s="169">
        <v>38.6</v>
      </c>
      <c r="D13" s="170">
        <f t="shared" si="0"/>
        <v>0</v>
      </c>
      <c r="E13" s="171">
        <v>63.32</v>
      </c>
      <c r="F13" s="169">
        <v>63.32</v>
      </c>
      <c r="G13" s="172">
        <f t="shared" si="1"/>
        <v>0</v>
      </c>
      <c r="H13" s="168">
        <v>188.46</v>
      </c>
      <c r="I13" s="169">
        <v>40.22</v>
      </c>
      <c r="J13" s="170">
        <f t="shared" si="2"/>
        <v>-148.24</v>
      </c>
      <c r="K13" s="171">
        <v>53.32</v>
      </c>
      <c r="L13" s="169">
        <v>49.08</v>
      </c>
      <c r="M13" s="172">
        <f t="shared" si="3"/>
        <v>-4.240000000000002</v>
      </c>
      <c r="N13" s="173">
        <v>314.91</v>
      </c>
    </row>
    <row r="14" spans="1:14" ht="12.75" customHeight="1">
      <c r="A14" s="167" t="s">
        <v>77</v>
      </c>
      <c r="B14" s="168">
        <v>39</v>
      </c>
      <c r="C14" s="169">
        <v>39</v>
      </c>
      <c r="D14" s="170">
        <f t="shared" si="0"/>
        <v>0</v>
      </c>
      <c r="E14" s="171">
        <v>1185.44</v>
      </c>
      <c r="F14" s="169">
        <v>285</v>
      </c>
      <c r="G14" s="172">
        <f t="shared" si="1"/>
        <v>-900.44</v>
      </c>
      <c r="H14" s="168">
        <v>489.8</v>
      </c>
      <c r="I14" s="169">
        <v>489.8</v>
      </c>
      <c r="J14" s="170">
        <f t="shared" si="2"/>
        <v>0</v>
      </c>
      <c r="K14" s="171">
        <v>42.4</v>
      </c>
      <c r="L14" s="169">
        <v>29.47</v>
      </c>
      <c r="M14" s="172">
        <f t="shared" si="3"/>
        <v>-12.93</v>
      </c>
      <c r="N14" s="173">
        <v>1159.55</v>
      </c>
    </row>
    <row r="15" spans="1:14" ht="12.75" customHeight="1" thickBot="1">
      <c r="A15" s="167" t="s">
        <v>78</v>
      </c>
      <c r="B15" s="168">
        <v>112.19</v>
      </c>
      <c r="C15" s="169">
        <v>112.19</v>
      </c>
      <c r="D15" s="170">
        <f t="shared" si="0"/>
        <v>0</v>
      </c>
      <c r="E15" s="171">
        <v>418.56</v>
      </c>
      <c r="F15" s="169">
        <v>418.56</v>
      </c>
      <c r="G15" s="172">
        <f t="shared" si="1"/>
        <v>0</v>
      </c>
      <c r="H15" s="168">
        <v>92.06</v>
      </c>
      <c r="I15" s="169">
        <v>92.06</v>
      </c>
      <c r="J15" s="170">
        <f t="shared" si="2"/>
        <v>0</v>
      </c>
      <c r="K15" s="171">
        <v>61.35</v>
      </c>
      <c r="L15" s="169">
        <v>56.91</v>
      </c>
      <c r="M15" s="172">
        <f t="shared" si="3"/>
        <v>-4.440000000000005</v>
      </c>
      <c r="N15" s="173">
        <v>493.54</v>
      </c>
    </row>
    <row r="16" spans="1:14" s="176" customFormat="1" ht="12.75" customHeight="1" thickBot="1">
      <c r="A16" s="174" t="s">
        <v>79</v>
      </c>
      <c r="B16" s="175">
        <f aca="true" t="shared" si="4" ref="B16:N16">SUM(B6:B15)</f>
        <v>2217.58</v>
      </c>
      <c r="C16" s="175">
        <f t="shared" si="4"/>
        <v>2217.58</v>
      </c>
      <c r="D16" s="175">
        <f t="shared" si="4"/>
        <v>0</v>
      </c>
      <c r="E16" s="175">
        <f t="shared" si="4"/>
        <v>7500.470000000002</v>
      </c>
      <c r="F16" s="175">
        <f t="shared" si="4"/>
        <v>6600.520000000001</v>
      </c>
      <c r="G16" s="175">
        <f t="shared" si="4"/>
        <v>-899.95</v>
      </c>
      <c r="H16" s="175">
        <f t="shared" si="4"/>
        <v>6237.840000000001</v>
      </c>
      <c r="I16" s="175">
        <f t="shared" si="4"/>
        <v>6089.170000000002</v>
      </c>
      <c r="J16" s="175">
        <f t="shared" si="4"/>
        <v>-148.66999999999982</v>
      </c>
      <c r="K16" s="175">
        <f t="shared" si="4"/>
        <v>1061.6499999999999</v>
      </c>
      <c r="L16" s="175">
        <f t="shared" si="4"/>
        <v>814.82</v>
      </c>
      <c r="M16" s="175">
        <f t="shared" si="4"/>
        <v>-246.83</v>
      </c>
      <c r="N16" s="175">
        <f t="shared" si="4"/>
        <v>9418.410000000002</v>
      </c>
    </row>
    <row r="17" ht="12.75" customHeight="1"/>
    <row r="18" spans="1:14" ht="40.5" customHeight="1">
      <c r="A18" s="338" t="s">
        <v>113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</sheetData>
  <mergeCells count="10">
    <mergeCell ref="A18:N18"/>
    <mergeCell ref="A1:D1"/>
    <mergeCell ref="L1:N1"/>
    <mergeCell ref="M2:N2"/>
    <mergeCell ref="A4:A5"/>
    <mergeCell ref="B4:D4"/>
    <mergeCell ref="E4:G4"/>
    <mergeCell ref="H4:J4"/>
    <mergeCell ref="N4:N5"/>
    <mergeCell ref="K4:M4"/>
  </mergeCells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landscape" paperSize="9" scale="6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chrastova</cp:lastModifiedBy>
  <cp:lastPrinted>2007-03-14T16:10:05Z</cp:lastPrinted>
  <dcterms:created xsi:type="dcterms:W3CDTF">2005-05-05T05:50:46Z</dcterms:created>
  <dcterms:modified xsi:type="dcterms:W3CDTF">2008-04-10T07:43:08Z</dcterms:modified>
  <cp:category/>
  <cp:version/>
  <cp:contentType/>
  <cp:contentStatus/>
</cp:coreProperties>
</file>