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 " sheetId="10" r:id="rId10"/>
    <sheet name="Čerpání EU_pujcka" sheetId="11" r:id="rId11"/>
    <sheet name="UŽITÍ" sheetId="12" r:id="rId12"/>
    <sheet name="KEY" sheetId="13" r:id="rId13"/>
  </sheets>
  <externalReferences>
    <externalReference r:id="rId16"/>
  </externalReferences>
  <definedNames>
    <definedName name="_xlnm.Print_Area" localSheetId="9">'Čerpání EU '!$A$1:$N$66</definedName>
    <definedName name="_xlnm.Print_Area" localSheetId="3">'čerpání KÚ'!$A$1:$F$86</definedName>
    <definedName name="_xlnm.Print_Area" localSheetId="4">'čerpání zastupitelstva'!$A$1:$F$87</definedName>
    <definedName name="_xlnm.Print_Area" localSheetId="8">'Fond strateg.rez.'!$A$1:$F$115</definedName>
    <definedName name="_xlnm.Print_Area" localSheetId="7">'FOND VYS GP'!$A$1:$H$120</definedName>
    <definedName name="_xlnm.Print_Area" localSheetId="6">'FOND VYSOČINY'!$A$1:$E$29</definedName>
    <definedName name="_xlnm.Print_Area" localSheetId="12">'KEY'!$A$1:$D$58</definedName>
    <definedName name="_xlnm.Print_Area" localSheetId="0">'PLNĚNÍ PŘÍJMŮ'!$A$1:$E$95</definedName>
    <definedName name="_xlnm.Print_Area" localSheetId="5">'SOCIÁLNÍ FOND'!$A$1:$E$44</definedName>
    <definedName name="_xlnm.Print_Area" localSheetId="11">'UŽITÍ'!$A$1:$E$37</definedName>
    <definedName name="_xlnm.Print_Area" localSheetId="2">'VÝDAJE - kapitoly'!$A$1:$G$595</definedName>
  </definedNames>
  <calcPr fullCalcOnLoad="1"/>
</workbook>
</file>

<file path=xl/sharedStrings.xml><?xml version="1.0" encoding="utf-8"?>
<sst xmlns="http://schemas.openxmlformats.org/spreadsheetml/2006/main" count="1968" uniqueCount="954">
  <si>
    <t>Zajištění spolupráce kraje Vysočina s partnerskými zahraničními regiony</t>
  </si>
  <si>
    <t>Běžné a kapitálové výdaje</t>
  </si>
  <si>
    <t>Opravy mostů příloha D1</t>
  </si>
  <si>
    <t>Transfery obcím</t>
  </si>
  <si>
    <t>Běžné výdaje příloha D1</t>
  </si>
  <si>
    <t>Transfery obcím a ostatním vlastníkům kulturních památek</t>
  </si>
  <si>
    <t>Příspěvky dle seznamu krajských a národních postupových přehlídek příloha K1</t>
  </si>
  <si>
    <t xml:space="preserve">Transfery na drobné vodohospodářské ekologické akce </t>
  </si>
  <si>
    <t>Transfery na projektové dokumentace opatření k ochraně před povodněmi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</si>
  <si>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</si>
  <si>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</si>
  <si>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</si>
  <si>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</si>
  <si>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Transfery obcím z daňových příjmů kraje</t>
  </si>
  <si>
    <t>Město Pelhřimov - transfer na dostavbu kuželny v Pelhřimově</t>
  </si>
  <si>
    <t>1001</t>
  </si>
  <si>
    <t>1002</t>
  </si>
  <si>
    <t>Nákup nemovitosti (koupě areálu v Heleníně a koupě nemovitostí v obci a k.ú. Humpolec)</t>
  </si>
  <si>
    <t xml:space="preserve">Investiční transfer Městu Třebíč </t>
  </si>
  <si>
    <t>Investiční výdaje - příloha Z1</t>
  </si>
  <si>
    <t>Investiční výdaje - příloha KR1</t>
  </si>
  <si>
    <t>Městys Strážek - transfer na povodňové škody</t>
  </si>
  <si>
    <t>Transfery na podporu obcím Agenda 21</t>
  </si>
  <si>
    <t>Transfery obcím a mikroregionům v rámci Programu obnovy venkova</t>
  </si>
  <si>
    <t xml:space="preserve">Výdaje na pořízení movitých věcí v sociální oblasti - příloha SV1 </t>
  </si>
  <si>
    <t>Transfery obcím a dobrovolným svazkům obcí</t>
  </si>
  <si>
    <t>Transfery obcím na dětská dopravní hřiště</t>
  </si>
  <si>
    <t>Kulturní, společenské a sportovní akce podporované krajem Vysočina (VIP akce - příloha Z2)</t>
  </si>
  <si>
    <t>Transfery vlastníkům kulturních památek</t>
  </si>
  <si>
    <t>Transfery na opravu pomníků, památníku a pamětních desek</t>
  </si>
  <si>
    <t>Transfery městům - zřizovatelé pověřených knihoven zajišťující výkon regionálních funkcí v kraji Vysočina</t>
  </si>
  <si>
    <t>Transfery na podporu společenských a kulturních aktivit obcí kraje Vysočina</t>
  </si>
  <si>
    <t xml:space="preserve">Rozvoj nemocnic </t>
  </si>
  <si>
    <t>Nájemné ze smluv o nájmu u 5 zdravotnických zařízení</t>
  </si>
  <si>
    <t>Transfery na sociální služby z rozpočtu kraje Vysočina</t>
  </si>
  <si>
    <t>Investiční výdaje spojené s majetkem kraje - výkupy (pozemků a nemovitostí)</t>
  </si>
  <si>
    <t>Pojištění 2. úrovně rizik PO kraje Vysočina</t>
  </si>
  <si>
    <t>Činnost REGIONÁLNÍ RADĚ REGIONU SOUDRŽNOSTI JIHOVÝCHOD</t>
  </si>
  <si>
    <t>Mezinárodní spolupráce - kancelář v Bruselu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</si>
  <si>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</si>
  <si>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</si>
  <si>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</si>
  <si>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</si>
  <si>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</si>
  <si>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</si>
  <si>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Transfery DSO na úhradu nákladů na přezkoumání hospodaření rok 2007</t>
  </si>
  <si>
    <t>Transfery obcím na úhradu nákladů na přezkoumání hospodaření rok 2007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</si>
  <si>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</si>
  <si>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</si>
  <si>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</si>
  <si>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</si>
  <si>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</si>
  <si>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</si>
  <si>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</si>
  <si>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>1) PLNĚNÍ PŘÍJMŮ A VÝDAJŮ ROZPOČTU KRAJE V OBDOBÍ 1 - 2/2008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</si>
  <si>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</si>
  <si>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</si>
  <si>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</si>
  <si>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</si>
  <si>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</si>
  <si>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Sociální péče a pomoc rodině a manželství</t>
  </si>
  <si>
    <t>PŘÍSPĚVKY NA PROVOZ</t>
  </si>
  <si>
    <t>Osobní a věcné výdaje zastupitelstva - příloha Z1</t>
  </si>
  <si>
    <t>Příspěvky na provoz zřizovaným příspěvkovýn organizacím kraje</t>
  </si>
  <si>
    <t>Ostatní ekologické záležitosti a programy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</si>
  <si>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</si>
  <si>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</si>
  <si>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</si>
  <si>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</si>
  <si>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</si>
  <si>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</si>
  <si>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</si>
  <si>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Zachování a obnova kulturních památek - UNESCO</t>
  </si>
  <si>
    <t>Činnost muzeí a galerií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</si>
  <si>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</si>
  <si>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</si>
  <si>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</si>
  <si>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</si>
  <si>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</si>
  <si>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</si>
  <si>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</si>
  <si>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</si>
  <si>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</si>
  <si>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</si>
  <si>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</si>
  <si>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</si>
  <si>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</si>
  <si>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</si>
  <si>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</si>
  <si>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</si>
  <si>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</si>
  <si>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Školení a informační kampaň k využití prostředků ze Strukturálních fondů EU</t>
  </si>
  <si>
    <t>Ostatní záležitosti lesního hospodářství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</si>
  <si>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</si>
  <si>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</si>
  <si>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</si>
  <si>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</si>
  <si>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</si>
  <si>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</si>
  <si>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</si>
  <si>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</si>
  <si>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</si>
  <si>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</si>
  <si>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</si>
  <si>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</si>
  <si>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>RK-11-2008-19, př. 1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</si>
  <si>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</si>
  <si>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</si>
  <si>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</si>
  <si>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</si>
  <si>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</si>
  <si>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Celkem</t>
  </si>
  <si>
    <t>VÝDAJE CELKEM</t>
  </si>
  <si>
    <t>Rozvojový program EVVO pro školy</t>
  </si>
  <si>
    <t>Státní informační politika - neinvestice</t>
  </si>
  <si>
    <t xml:space="preserve">Účelové neinvestiční dotace obcím a krajům </t>
  </si>
  <si>
    <t>Kulturní aktivity</t>
  </si>
  <si>
    <t>Dosud nerealizované převody aktivních projektů EU :</t>
  </si>
  <si>
    <t>Schválené dosud neotevřené účty projektů EU :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</si>
  <si>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</si>
  <si>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</si>
  <si>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</si>
  <si>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</si>
  <si>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</si>
  <si>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</si>
  <si>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</si>
  <si>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</si>
  <si>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</si>
  <si>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</si>
  <si>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</si>
  <si>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</si>
  <si>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</si>
  <si>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</si>
  <si>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</si>
  <si>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</si>
  <si>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</si>
  <si>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</si>
  <si>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</si>
  <si>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</si>
  <si>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</si>
  <si>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</si>
  <si>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</si>
  <si>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</si>
  <si>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236 73</t>
  </si>
  <si>
    <t>236 79</t>
  </si>
  <si>
    <t>236 82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</si>
  <si>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</si>
  <si>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</si>
  <si>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</si>
  <si>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</si>
  <si>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</si>
  <si>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</si>
  <si>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</si>
  <si>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</si>
  <si>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</si>
  <si>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</si>
  <si>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</si>
  <si>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</si>
  <si>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</si>
  <si>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</si>
  <si>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</si>
  <si>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</si>
  <si>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</si>
  <si>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</si>
  <si>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</si>
  <si>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</si>
  <si>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</si>
  <si>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</si>
  <si>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</si>
  <si>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</si>
  <si>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</si>
  <si>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</si>
  <si>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</si>
  <si>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</si>
  <si>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</si>
  <si>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</si>
  <si>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</si>
  <si>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</si>
  <si>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</si>
  <si>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</si>
  <si>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</si>
  <si>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</si>
  <si>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</si>
  <si>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</si>
  <si>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</si>
  <si>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</si>
  <si>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</si>
  <si>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</si>
  <si>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</si>
  <si>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</si>
  <si>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Ostatní výdaje na regionální rozvoj - investiční výdaje</t>
  </si>
  <si>
    <t>Účelové inv. dotace ÚSC na učební pomůcky</t>
  </si>
  <si>
    <t>ROK 2008</t>
  </si>
  <si>
    <r>
      <t xml:space="preserve">2) VÝVOJ DAŇOVÝCH PŘÍJMŮ V OBDOBÍ  1. 1. - 29. 2. 2008 </t>
    </r>
    <r>
      <rPr>
        <b/>
        <sz val="12"/>
        <rFont val="Arial CE"/>
        <family val="2"/>
      </rPr>
      <t xml:space="preserve"> (v tis. Kč) </t>
    </r>
  </si>
  <si>
    <t>3) ČERPÁNÍ VÝDAJŮ ROZPOČTU PODLE KAPITOL V OBDOBÍ 1 - 2/2008</t>
  </si>
  <si>
    <r>
      <t xml:space="preserve">6) SOCIÁLNÍ FOND V OBDOBÍ 1 - 2/2008    </t>
    </r>
    <r>
      <rPr>
        <b/>
        <sz val="10"/>
        <rFont val="Arial CE"/>
        <family val="2"/>
      </rPr>
      <t>(Kč)</t>
    </r>
  </si>
  <si>
    <t>4) ČERPÁNÍ VÝDAJŮ NA KAPITOLE KRAJSKÝ ÚŘAD V 1 - 2/2008</t>
  </si>
  <si>
    <t>5) ČERPÁNÍ VÝDAJŮ NA KAPITOLE ZASTUPITELSTVO V 1 - 2/2008</t>
  </si>
  <si>
    <t>Disponibilní zdroje SF k  29. 2.  2008</t>
  </si>
  <si>
    <r>
      <t xml:space="preserve">7 a) FOND VYSOČINY V OBDOBÍ 1 - 2/2008    </t>
    </r>
    <r>
      <rPr>
        <b/>
        <sz val="10"/>
        <rFont val="Arial CE"/>
        <family val="2"/>
      </rPr>
      <t>(Kč)</t>
    </r>
  </si>
  <si>
    <t>Disponibilní zdroje FV k  29.  2.  2008</t>
  </si>
  <si>
    <t>b) ČERPÁNÍ  FONDU VYSOČINY DLE GRANTOVÝCH PROGRAMŮ           (Kč)     1 - 2/2008</t>
  </si>
  <si>
    <r>
      <t xml:space="preserve">8) FOND STRATEGICKÝCH REZERV V OBDOBÍ 1 - 2/2008   </t>
    </r>
    <r>
      <rPr>
        <b/>
        <sz val="10"/>
        <rFont val="Arial CE"/>
        <family val="2"/>
      </rPr>
      <t>(Kč)</t>
    </r>
  </si>
  <si>
    <t>Disponibilní zdroje FSR k  29. 2. 2008</t>
  </si>
  <si>
    <t xml:space="preserve">      1 - 2/2008</t>
  </si>
  <si>
    <t>SCHVÁLENÝ   ROZPOČET   ROK   2008</t>
  </si>
  <si>
    <t xml:space="preserve">SCHVÁLENÝ   ROZPOČET   ROK   2008    </t>
  </si>
  <si>
    <t>11)  Zpráva o stavu portfolia v období 1 - 2/2008 (Key Investments)</t>
  </si>
  <si>
    <r>
      <t xml:space="preserve">SROVNÁNÍ VÝVOJE DAŃOVÝCH PŘÍJMŮ V ROCE 2007 A 2008   (bez daně placené krajem)           </t>
    </r>
    <r>
      <rPr>
        <b/>
        <sz val="10"/>
        <rFont val="Arial CE"/>
        <family val="2"/>
      </rPr>
      <t>(tis. Kč)</t>
    </r>
  </si>
  <si>
    <t>Bezúročné půjčky pro krajskou příspěvkovou organizaci SOŠ, SOU a OÚ Třešť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</si>
  <si>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</si>
  <si>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</si>
  <si>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</si>
  <si>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</si>
  <si>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</si>
  <si>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</si>
  <si>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</si>
  <si>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</si>
  <si>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</si>
  <si>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</si>
  <si>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</si>
  <si>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</si>
  <si>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</si>
  <si>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</si>
  <si>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</si>
  <si>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</si>
  <si>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</si>
  <si>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</si>
  <si>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</si>
  <si>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</si>
  <si>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</si>
  <si>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</si>
  <si>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</si>
  <si>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</si>
  <si>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</si>
  <si>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</si>
  <si>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</si>
  <si>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</si>
  <si>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</si>
  <si>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</si>
  <si>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</si>
  <si>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</si>
  <si>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</si>
  <si>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</si>
  <si>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</si>
  <si>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</si>
  <si>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</si>
  <si>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</si>
  <si>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</si>
  <si>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</si>
  <si>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</si>
  <si>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</si>
  <si>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</si>
  <si>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</si>
  <si>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</si>
  <si>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</si>
  <si>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</si>
  <si>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</si>
  <si>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</si>
  <si>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</si>
  <si>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</si>
  <si>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</si>
  <si>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</si>
  <si>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</si>
  <si>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</si>
  <si>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</si>
  <si>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</si>
  <si>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</si>
  <si>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</si>
  <si>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</si>
  <si>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</si>
  <si>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</si>
  <si>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</si>
  <si>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</si>
  <si>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</si>
  <si>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</si>
  <si>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</si>
  <si>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</si>
  <si>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</si>
  <si>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</si>
  <si>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</si>
  <si>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</si>
  <si>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</si>
  <si>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</si>
  <si>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</si>
  <si>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</si>
  <si>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</si>
  <si>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</si>
  <si>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</si>
  <si>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</si>
  <si>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</si>
  <si>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</si>
  <si>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</si>
  <si>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Nákup služeb (stravenky, bazén)</t>
  </si>
  <si>
    <t>Upravený rozpočet</t>
  </si>
  <si>
    <t>% z upr.rozpočtu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</si>
  <si>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</si>
  <si>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</si>
  <si>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</si>
  <si>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</si>
  <si>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</si>
  <si>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</si>
  <si>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</si>
  <si>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</si>
  <si>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</si>
  <si>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</si>
  <si>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</si>
  <si>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</si>
  <si>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</si>
  <si>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</si>
  <si>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</si>
  <si>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</si>
  <si>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</si>
  <si>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</si>
  <si>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</si>
  <si>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</si>
  <si>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</si>
  <si>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</si>
  <si>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</si>
  <si>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</si>
  <si>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</si>
  <si>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</si>
  <si>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</si>
  <si>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</si>
  <si>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</si>
  <si>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</si>
  <si>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</si>
  <si>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</si>
  <si>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</si>
  <si>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</si>
  <si>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</si>
  <si>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</si>
  <si>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</si>
  <si>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</si>
  <si>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</si>
  <si>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</si>
  <si>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</si>
  <si>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</si>
  <si>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</si>
  <si>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</si>
  <si>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</si>
  <si>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</si>
  <si>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</si>
  <si>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</si>
  <si>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</si>
  <si>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</si>
  <si>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</si>
  <si>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</si>
  <si>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</si>
  <si>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</si>
  <si>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</si>
  <si>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</si>
  <si>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</si>
  <si>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</si>
  <si>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</si>
  <si>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</si>
  <si>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</si>
  <si>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</si>
  <si>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</si>
  <si>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</si>
  <si>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</si>
  <si>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</si>
  <si>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</si>
  <si>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</si>
  <si>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</si>
  <si>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</si>
  <si>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</si>
  <si>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</si>
  <si>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</si>
  <si>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</si>
  <si>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</si>
  <si>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</si>
  <si>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</si>
  <si>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</si>
  <si>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</si>
  <si>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</si>
  <si>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</si>
  <si>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</si>
  <si>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</si>
  <si>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</si>
  <si>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</si>
  <si>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</si>
  <si>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</si>
  <si>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</si>
  <si>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</si>
  <si>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</si>
  <si>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</si>
  <si>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</si>
  <si>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</si>
  <si>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</si>
  <si>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</si>
  <si>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</si>
  <si>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</si>
  <si>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</si>
  <si>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</si>
  <si>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</si>
  <si>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</si>
  <si>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</si>
  <si>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</si>
  <si>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</si>
  <si>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</si>
  <si>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</si>
  <si>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</si>
  <si>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</si>
  <si>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</si>
  <si>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</si>
  <si>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</si>
  <si>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</si>
  <si>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</si>
  <si>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</si>
  <si>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</si>
  <si>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</si>
  <si>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</si>
  <si>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</si>
  <si>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</si>
  <si>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</si>
  <si>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</si>
  <si>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</si>
  <si>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</si>
  <si>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</si>
  <si>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</si>
  <si>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</si>
  <si>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</si>
  <si>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</si>
  <si>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</si>
  <si>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</si>
  <si>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</si>
  <si>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</si>
  <si>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</si>
  <si>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</si>
  <si>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</si>
  <si>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</si>
  <si>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</si>
  <si>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</si>
  <si>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</si>
  <si>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</si>
  <si>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</si>
  <si>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</si>
  <si>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ZHODNOCENÍ  KEY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</si>
  <si>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</si>
  <si>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</si>
  <si>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</si>
  <si>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</si>
  <si>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</si>
  <si>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236 63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</si>
  <si>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</si>
  <si>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</si>
  <si>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</si>
  <si>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</si>
  <si>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</si>
  <si>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,</t>
  </si>
  <si>
    <t xml:space="preserve">PŘÍJMY + FINANCOVÁNÍ (+) </t>
  </si>
  <si>
    <t xml:space="preserve">VÝDAJE + FINANCOVÁNÍ (-) </t>
  </si>
  <si>
    <t xml:space="preserve">Platba úroků z úvěru EIB 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</si>
  <si>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</si>
  <si>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</si>
  <si>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</si>
  <si>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</si>
  <si>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</si>
  <si>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</si>
  <si>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</si>
  <si>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</si>
  <si>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</si>
  <si>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</si>
  <si>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b) Čerpání projektů EU spolufinancovaných z půjčky SFDI k 29.  2. 2008 (v tis. Kč)</t>
  </si>
  <si>
    <t>9 a) Čerpání projektů EU k 29.  2.  2008 (v tis. Kč)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</si>
  <si>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</si>
  <si>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</si>
  <si>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</si>
  <si>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</si>
  <si>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</si>
  <si>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</si>
  <si>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</si>
  <si>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</si>
  <si>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</si>
  <si>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</si>
  <si>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</si>
  <si>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</si>
  <si>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</si>
  <si>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</si>
  <si>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</si>
  <si>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</si>
  <si>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</si>
  <si>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</si>
  <si>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Vytváření kooperačních sítí zahr.škol v ČR a Rakousku (SOŠ, SOU a OÚ Třešť) - bezúročná půjčka z FSR (2007-2008)</t>
  </si>
  <si>
    <t>Vzdělávání v oblasti školství</t>
  </si>
  <si>
    <t>Drobné studie, analýzy a podpory v oblasti školství</t>
  </si>
  <si>
    <t>Konkurzy</t>
  </si>
  <si>
    <t>Ostatní nedaňové příjmy  - provize ze smluv na penzijní připojištění</t>
  </si>
  <si>
    <t>236 77</t>
  </si>
  <si>
    <t>236 65</t>
  </si>
  <si>
    <t>Půjčky na projekty EU (2., 3. a 4. výzva)</t>
  </si>
  <si>
    <t>Podpora sociální integrace v kraji Vysočina 2004 - 2006 (grantová schémata 4. výzva)</t>
  </si>
  <si>
    <t>Grantové projekty ESF pro Opatření 3.1    OP RLZ 1. výzva</t>
  </si>
  <si>
    <t xml:space="preserve">Zdroje celkem   </t>
  </si>
  <si>
    <t xml:space="preserve">10) ČERPÁNÍ REZERVY, NEROZDĚLENÝCH POLOŽEK V OBDOBÍ </t>
  </si>
  <si>
    <t>Veletrhy investičních příležitostí a cestovního ruchu, dotace na turistická infocentra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</si>
  <si>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</si>
  <si>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</si>
  <si>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</si>
  <si>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</si>
  <si>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</si>
  <si>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</si>
  <si>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</si>
  <si>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</si>
  <si>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</si>
  <si>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</si>
  <si>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</si>
  <si>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</si>
  <si>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</si>
  <si>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</si>
  <si>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</si>
  <si>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</si>
  <si>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</si>
  <si>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</si>
  <si>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</si>
  <si>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</si>
  <si>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</si>
  <si>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</si>
  <si>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</si>
  <si>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</si>
  <si>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</si>
  <si>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</si>
  <si>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</si>
  <si>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 xml:space="preserve">                                  Část 11 připravil : T. Vonka  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</si>
  <si>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</si>
  <si>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</si>
  <si>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</si>
  <si>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</si>
  <si>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</si>
  <si>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</si>
  <si>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</si>
  <si>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</si>
  <si>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</si>
  <si>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</si>
  <si>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*Monitoring radioaktivního zaření</t>
  </si>
  <si>
    <t>Pořízení územně analytických podkladů, Zásady územního rozvoje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</si>
  <si>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</si>
  <si>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</si>
  <si>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</si>
  <si>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</si>
  <si>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</si>
  <si>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</si>
  <si>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Propagace turistické nabídky - včetně tvorby propagačních materiálů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</si>
  <si>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</si>
  <si>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</si>
  <si>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</si>
  <si>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</si>
  <si>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</si>
  <si>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</si>
  <si>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</si>
  <si>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</si>
  <si>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</si>
  <si>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</si>
  <si>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</si>
  <si>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</si>
  <si>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</si>
  <si>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</si>
  <si>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</si>
  <si>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</si>
  <si>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</si>
  <si>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Celkem mimořádné příjmy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</si>
  <si>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</si>
  <si>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</si>
  <si>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</si>
  <si>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</si>
  <si>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</si>
  <si>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</si>
  <si>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</si>
  <si>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</si>
  <si>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</si>
  <si>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</si>
  <si>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</si>
  <si>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</si>
  <si>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</si>
  <si>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</si>
  <si>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</si>
  <si>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</si>
  <si>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</si>
  <si>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</si>
  <si>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</si>
  <si>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</si>
  <si>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</si>
  <si>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</si>
  <si>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</si>
  <si>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</si>
  <si>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</si>
  <si>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</si>
  <si>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</si>
  <si>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Převod závazku roku 2007 - zvláštní účet vod (§ 42 vodního zákona)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</si>
  <si>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</si>
  <si>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</si>
  <si>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</si>
  <si>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</si>
  <si>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</si>
  <si>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</si>
  <si>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</si>
  <si>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</si>
  <si>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</si>
  <si>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</si>
  <si>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</si>
  <si>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</si>
  <si>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</si>
  <si>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</si>
  <si>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Neinvestiční příspěvky na provoz SUS</t>
  </si>
  <si>
    <t>Investiční příspěvky SUS</t>
  </si>
  <si>
    <t>BĚŽNÉ A KAPITÁLOVÉ VÝDAJE CELKEM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</si>
  <si>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</si>
  <si>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</si>
  <si>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</si>
  <si>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</si>
  <si>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</si>
  <si>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</si>
  <si>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</si>
  <si>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 xml:space="preserve">Příspěvky na provoz zřizovaným příspěvkovýn organizacím kraje  </t>
  </si>
  <si>
    <t>Neinvestiční transfery občanským sdružením</t>
  </si>
  <si>
    <t>Ostatní neinvestiční transfery neziskovým organ.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</si>
  <si>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</si>
  <si>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</si>
  <si>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</si>
  <si>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Ostatní finanční operace (fin. vypořádání se SR za rok 2007)</t>
  </si>
  <si>
    <t>Neinvestiční přijaté transfery z VPS SR                           (pol.4111)</t>
  </si>
  <si>
    <t>Přijaté dotace ze SR - souhrnný dotační vztah                 (pol.4112)</t>
  </si>
  <si>
    <t>Neinvestiční přijaté transfery ze státních fondů                 (pol.4113)</t>
  </si>
  <si>
    <t>Ostat. neinv. přijaté trans.ze SR - přímé výdaje ve školství (pol.4116)</t>
  </si>
  <si>
    <t>Ostat. neinv. přijaté transfery ze SR                                (pol.4116)</t>
  </si>
  <si>
    <t>Neinvestiční přijaté transfery od obcí                                (pol.4121)</t>
  </si>
  <si>
    <t>Neinvestiční přijaté transfery od mezinár. institicí              (pol.4152)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</si>
  <si>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</si>
  <si>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</si>
  <si>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</si>
  <si>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</si>
  <si>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Ostatní přijaté vratky transferů                                         (pol.2229)</t>
  </si>
  <si>
    <t>Příjmy z fin. vypořádání min. let mezi krajem a obcemi      (pol.2223)</t>
  </si>
  <si>
    <t xml:space="preserve">Ostatní nedaňové příjmy j.n.                                            (pol.2329)  </t>
  </si>
  <si>
    <t>Přijaté nekapitálové příspěvky a náhrady                          (pol.2324)</t>
  </si>
  <si>
    <t>Přijaté sankční platby                                                     (pol.2210)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</si>
  <si>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</si>
  <si>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</si>
  <si>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</si>
  <si>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</si>
  <si>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</si>
  <si>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</si>
  <si>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</si>
  <si>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</si>
  <si>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</si>
  <si>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</si>
  <si>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</si>
  <si>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</si>
  <si>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</si>
  <si>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</si>
  <si>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</si>
  <si>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</si>
  <si>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</si>
  <si>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</si>
  <si>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</si>
  <si>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</si>
  <si>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</si>
  <si>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</si>
  <si>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</si>
  <si>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</si>
  <si>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</si>
  <si>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</si>
  <si>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</si>
  <si>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</si>
  <si>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</si>
  <si>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</si>
  <si>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</si>
  <si>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</si>
  <si>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</si>
  <si>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</si>
  <si>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</si>
  <si>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</si>
  <si>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</si>
  <si>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</si>
  <si>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</si>
  <si>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</si>
  <si>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</si>
  <si>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</si>
  <si>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</si>
  <si>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</si>
  <si>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</si>
  <si>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</si>
  <si>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</si>
  <si>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</si>
  <si>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</si>
  <si>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</si>
  <si>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</si>
  <si>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</si>
  <si>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</si>
  <si>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</si>
  <si>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</si>
  <si>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</si>
  <si>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</si>
  <si>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</si>
  <si>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</si>
  <si>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</si>
  <si>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</si>
  <si>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</si>
  <si>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</si>
  <si>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</si>
  <si>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</si>
  <si>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</si>
  <si>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</si>
  <si>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</si>
  <si>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</si>
  <si>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</si>
  <si>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</si>
  <si>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</si>
  <si>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</si>
  <si>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</si>
  <si>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</si>
  <si>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</si>
  <si>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</si>
  <si>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</si>
  <si>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</si>
  <si>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</si>
  <si>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</si>
  <si>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</si>
  <si>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</si>
  <si>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</si>
  <si>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</si>
  <si>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</si>
  <si>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</si>
  <si>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</si>
  <si>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</si>
  <si>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</si>
  <si>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</si>
  <si>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</si>
  <si>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</si>
  <si>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Třída 1 - daňové příjmy</t>
  </si>
  <si>
    <t>Třída 3 - kapitálové příjmy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</si>
  <si>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</si>
  <si>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</si>
  <si>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</si>
  <si>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</si>
  <si>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</si>
  <si>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</si>
  <si>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</si>
  <si>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</si>
  <si>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>236 89</t>
  </si>
  <si>
    <t>Disponibilní zdroje FSR k  29.  2.  2008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</si>
  <si>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</si>
  <si>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</si>
  <si>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</si>
  <si>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</si>
  <si>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</si>
  <si>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</si>
  <si>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Zbývá převést z FSR</t>
  </si>
  <si>
    <t>Převod z FSR    1-12 2008</t>
  </si>
  <si>
    <t>Skutečné výdaje za trvání projektu            2005 - 2007</t>
  </si>
  <si>
    <t xml:space="preserve">Skutečné výdaje 1-2 2008 </t>
  </si>
  <si>
    <t>Skutečné příjmy za trvání projektu 2005 - 2007</t>
  </si>
  <si>
    <t xml:space="preserve">Příjmy 1-12 2008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</si>
  <si>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</si>
  <si>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</si>
  <si>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</si>
  <si>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</si>
  <si>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</si>
  <si>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</si>
  <si>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</si>
  <si>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</si>
  <si>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</si>
  <si>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</si>
  <si>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</si>
  <si>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</si>
  <si>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</si>
  <si>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</si>
  <si>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</si>
  <si>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</si>
  <si>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</si>
  <si>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</si>
  <si>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</si>
  <si>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</si>
  <si>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</si>
  <si>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</si>
  <si>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</si>
  <si>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</si>
  <si>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</si>
  <si>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</si>
  <si>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</si>
  <si>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</si>
  <si>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</si>
  <si>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</si>
  <si>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</si>
  <si>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</si>
  <si>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</t>
  </si>
  <si>
    <t>236 91</t>
  </si>
  <si>
    <t>Administrace GS 3.2 SROP</t>
  </si>
  <si>
    <t>Zkvalitnění systému informování turistů v kraji Vysočina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</si>
  <si>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</si>
  <si>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</si>
  <si>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</si>
  <si>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</si>
  <si>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</si>
  <si>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</si>
  <si>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</si>
  <si>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</si>
  <si>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</si>
  <si>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 xml:space="preserve">Příjmy 1-2 2008 </t>
  </si>
  <si>
    <t>Přeložka silnice II/352 Jihlava - Heroltice</t>
  </si>
  <si>
    <t>Kulturní dědictví Vysočiny (FM EHP/Norsko - řízení)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</si>
  <si>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</si>
  <si>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</si>
  <si>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</si>
  <si>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</si>
  <si>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</si>
  <si>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</si>
  <si>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</si>
  <si>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</si>
  <si>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</si>
  <si>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</si>
  <si>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</si>
  <si>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</si>
  <si>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</si>
  <si>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II/347 Světlá nad Sázavou - D1, 1. stavba*</t>
  </si>
  <si>
    <t>II/344 Havlíčkův Brod - Chotěboř, 1. stavba*</t>
  </si>
  <si>
    <t>II/405 Okříšky - průtah*</t>
  </si>
  <si>
    <t>II/353 Velký Beranov - obchvat**</t>
  </si>
  <si>
    <t>II/353 D1 - Rytířsko - Jamné**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</si>
  <si>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</si>
  <si>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</si>
  <si>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</si>
  <si>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</si>
  <si>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</si>
  <si>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</si>
  <si>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</si>
  <si>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</si>
  <si>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</si>
  <si>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1-12 2008</t>
  </si>
  <si>
    <t>Skutečné výdaje za trvání projektu 2005 - 2007</t>
  </si>
  <si>
    <t>skutečné výdaje                1-12 2008</t>
  </si>
  <si>
    <t>Přijatá půjčka ze SFDI 2006 - 2007 skutečnost</t>
  </si>
  <si>
    <t>Vrácení půjčky do SFDI</t>
  </si>
  <si>
    <t>Přijatá půjčka ze SFDI                     1- 2 2008              (dle smlouvy)</t>
  </si>
  <si>
    <t>Čerpání půjčky   1-12 2008</t>
  </si>
  <si>
    <t>Skutečné příjmy za trvání projetku    2005 - 2006</t>
  </si>
  <si>
    <t xml:space="preserve"> 2005 (dotace+isp-rofin+úroky) </t>
  </si>
  <si>
    <t>Přijaté dotace 2006 - 2007</t>
  </si>
  <si>
    <t>Přijaté dotace         1-2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</si>
  <si>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</si>
  <si>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</si>
  <si>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</si>
  <si>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Část 9 připravila : H. Sošková</t>
  </si>
  <si>
    <t>REKAPITULACE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</si>
  <si>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</si>
  <si>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</si>
  <si>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</si>
  <si>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</si>
  <si>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</si>
  <si>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</si>
  <si>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</si>
  <si>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</si>
  <si>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</si>
  <si>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 VÝDAJE CELKEM včetně financování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</si>
  <si>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</si>
  <si>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</si>
  <si>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</si>
  <si>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</si>
  <si>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</si>
  <si>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</si>
  <si>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</si>
  <si>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VII., nerozděl.</t>
  </si>
  <si>
    <t>Koordinace sociální výpomoci v obcích a hospicová péče</t>
  </si>
  <si>
    <t>Metropolitní sítě VIII - 2008, nerozd.</t>
  </si>
  <si>
    <t xml:space="preserve">                          </t>
  </si>
  <si>
    <t>ZHODNOCENÍ   KEY</t>
  </si>
  <si>
    <t>Rozvoj malých podnikatelů ve vybr. regionech 2008 - I., nerozd.</t>
  </si>
  <si>
    <t>Jednorázové akce 2008, nerozd.</t>
  </si>
  <si>
    <t>Sportoviště 2008, nerozděleno</t>
  </si>
  <si>
    <t>Diagnóza památek 2008, nerozd.</t>
  </si>
  <si>
    <t>Čistá voda 2008, nerozděleno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</si>
  <si>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</si>
  <si>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</si>
  <si>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</si>
  <si>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</si>
  <si>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</si>
  <si>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Výzkum a vývoj pro inovace 2006</t>
  </si>
  <si>
    <t>počet stran : 32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</si>
  <si>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</si>
  <si>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</si>
  <si>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</si>
  <si>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</si>
  <si>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</si>
  <si>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 xml:space="preserve">KAPITÁLOVÉ VÝDAJE </t>
  </si>
  <si>
    <t xml:space="preserve">Ostatní výdaje - příspěvek HZS kraje Vysočina a transfery obcím </t>
  </si>
  <si>
    <t>HOSPODAŘENÍ BEZ TRANSFERŮ NA PŘÍMÉ NÁKLADY VE ŠKOLSTVÍ (tis.Kč)</t>
  </si>
  <si>
    <t>Volný čas 2007</t>
  </si>
  <si>
    <t>Příjem z FSR-výsledek hosp. r. 2007</t>
  </si>
  <si>
    <t>ÚROKY</t>
  </si>
  <si>
    <t>CELKEM PŘÍJMY</t>
  </si>
  <si>
    <t>-79 991 730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</si>
  <si>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</si>
  <si>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</si>
  <si>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</si>
  <si>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</si>
  <si>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</si>
  <si>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>FINANCOVÁNÍ CELKEM (+)</t>
  </si>
  <si>
    <t xml:space="preserve">Dotace Regionální radě </t>
  </si>
  <si>
    <t xml:space="preserve">Zapojení části předpokládaného zůstatku na účtu vod </t>
  </si>
  <si>
    <t>Zapojení části přebytku roku 2007 - závazky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</si>
  <si>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</si>
  <si>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</si>
  <si>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</si>
  <si>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</si>
  <si>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Příspěvky zřizované příspěvkové organizaci kraje TOURISM</t>
  </si>
  <si>
    <t>Neinvestiční transfer na provoz TOURISM</t>
  </si>
  <si>
    <t>Investiční transfer na investice TOURISM</t>
  </si>
  <si>
    <t>Licence na informační systém dotačních titulů J4B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</si>
  <si>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</si>
  <si>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</si>
  <si>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</si>
  <si>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</si>
  <si>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</si>
  <si>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</si>
  <si>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>Zařízení pro výkon pěstounské péče - Psychocentrum</t>
  </si>
  <si>
    <t>Ostatní výdaje na regionální rozvoj - běžné výdaje (síť zdravých měst, KOUS)</t>
  </si>
  <si>
    <t xml:space="preserve">Technická zhodnocení a opravy ve zdravotnictví </t>
  </si>
  <si>
    <t xml:space="preserve">Podpora zemědělství v kraji Vysočina (zemědělské akce dle ratifikovaných zásad) </t>
  </si>
  <si>
    <t>Převod do Fondu strategických rezerv</t>
  </si>
  <si>
    <t>Převod z Fondu strategických rezerv</t>
  </si>
  <si>
    <t>Financování evropských projektů</t>
  </si>
  <si>
    <t>FINANCOVÁNÍ (+)</t>
  </si>
  <si>
    <t xml:space="preserve">PŘÍJMY CELKEM </t>
  </si>
  <si>
    <t xml:space="preserve"> BĚŽNĚ A KAPITÁLOVÉ VÝDAJE 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</si>
  <si>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</si>
  <si>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</si>
  <si>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</si>
  <si>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</si>
  <si>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</si>
  <si>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Transfery obcím na podporu převodu zřizovatelských kompetencí</t>
  </si>
  <si>
    <t>Investiční transfery jednotlivým školám a školským zařízením na nákup investičního movitého majetku - příloha Š3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</si>
  <si>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</si>
  <si>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</si>
  <si>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</si>
  <si>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</si>
  <si>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</si>
  <si>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</si>
  <si>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</si>
  <si>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</si>
  <si>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</si>
  <si>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Transfery na územně plánovací činnost obcí</t>
  </si>
  <si>
    <t>Úhrada ztrát z poskytování slevy žákovského jízdného (autobusy a dráha )</t>
  </si>
  <si>
    <t>Splátky úroků z 1. a 2. tranže úvěru od EIB</t>
  </si>
  <si>
    <t>Běžné a kapitálové příspěvky pro příspěvkovou organizaci kraje - SUS</t>
  </si>
  <si>
    <t>Investiční výdaje na pořízení movitých věcí v sociální oblasti - příloha SV1</t>
  </si>
  <si>
    <t>Transfery na sociální služby z rozpočtu kraje Vysočina - zřizovatel obec nebo církev</t>
  </si>
  <si>
    <t>Transfery obcím a ostatním zřizovatelům sociální služeb</t>
  </si>
  <si>
    <t>Domovy - sociální ústavy pro dospělé, zdravotně postiženou mládež a domovy důchodců</t>
  </si>
  <si>
    <t>Transfery obcím kraje Vysočina na požární ochranu</t>
  </si>
  <si>
    <t>Systémové transfery na ochranu obecního nemovitého majetku</t>
  </si>
  <si>
    <t xml:space="preserve">Příspěvek kraje Asociaci krajů </t>
  </si>
  <si>
    <t xml:space="preserve">Národní síť zdravých měst </t>
  </si>
  <si>
    <t>Provozní náklady sdružení EPMA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</si>
</sst>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6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1"/>
      <name val="Arial"/>
      <family val="2"/>
    </font>
    <font>
      <sz val="16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4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33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4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5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6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5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4" fillId="2" borderId="1" xfId="0" applyFont="1" applyFill="1" applyBorder="1" applyAlignment="1">
      <alignment wrapText="1"/>
    </xf>
    <xf numFmtId="3" fontId="54" fillId="2" borderId="1" xfId="0" applyNumberFormat="1" applyFont="1" applyFill="1" applyBorder="1" applyAlignment="1">
      <alignment vertical="top" wrapText="1"/>
    </xf>
    <xf numFmtId="0" fontId="54" fillId="2" borderId="1" xfId="0" applyFont="1" applyFill="1" applyBorder="1" applyAlignment="1">
      <alignment vertical="top"/>
    </xf>
    <xf numFmtId="0" fontId="54" fillId="2" borderId="1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92" fontId="0" fillId="4" borderId="7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3" fontId="46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2" fillId="0" borderId="14" xfId="0" applyNumberFormat="1" applyFont="1" applyBorder="1" applyAlignment="1">
      <alignment/>
    </xf>
    <xf numFmtId="0" fontId="7" fillId="4" borderId="0" xfId="0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192" fontId="0" fillId="0" borderId="1" xfId="0" applyNumberFormat="1" applyFont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/>
    </xf>
    <xf numFmtId="0" fontId="6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2" fontId="0" fillId="4" borderId="1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31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 wrapText="1"/>
    </xf>
    <xf numFmtId="0" fontId="64" fillId="2" borderId="17" xfId="0" applyFont="1" applyFill="1" applyBorder="1" applyAlignment="1">
      <alignment horizontal="center" vertical="center"/>
    </xf>
    <xf numFmtId="3" fontId="64" fillId="2" borderId="17" xfId="0" applyNumberFormat="1" applyFont="1" applyFill="1" applyBorder="1" applyAlignment="1">
      <alignment horizontal="center" vertical="center" wrapText="1"/>
    </xf>
    <xf numFmtId="3" fontId="64" fillId="2" borderId="18" xfId="0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9" xfId="0" applyFont="1" applyBorder="1" applyAlignment="1">
      <alignment horizontal="left"/>
    </xf>
    <xf numFmtId="3" fontId="64" fillId="0" borderId="9" xfId="0" applyNumberFormat="1" applyFont="1" applyBorder="1" applyAlignment="1">
      <alignment horizontal="right"/>
    </xf>
    <xf numFmtId="3" fontId="64" fillId="0" borderId="1" xfId="0" applyNumberFormat="1" applyFont="1" applyBorder="1" applyAlignment="1">
      <alignment/>
    </xf>
    <xf numFmtId="3" fontId="64" fillId="0" borderId="9" xfId="0" applyNumberFormat="1" applyFont="1" applyBorder="1" applyAlignment="1">
      <alignment/>
    </xf>
    <xf numFmtId="3" fontId="6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64" fillId="0" borderId="20" xfId="0" applyNumberFormat="1" applyFont="1" applyBorder="1" applyAlignment="1">
      <alignment horizontal="right"/>
    </xf>
    <xf numFmtId="0" fontId="39" fillId="0" borderId="21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3" fontId="66" fillId="0" borderId="1" xfId="0" applyNumberFormat="1" applyFont="1" applyBorder="1" applyAlignment="1">
      <alignment horizontal="right" vertical="top" wrapText="1"/>
    </xf>
    <xf numFmtId="0" fontId="64" fillId="0" borderId="21" xfId="0" applyFont="1" applyBorder="1" applyAlignment="1">
      <alignment horizontal="center"/>
    </xf>
    <xf numFmtId="0" fontId="64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64" fillId="0" borderId="1" xfId="0" applyFont="1" applyFill="1" applyBorder="1" applyAlignment="1">
      <alignment horizontal="left"/>
    </xf>
    <xf numFmtId="3" fontId="6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64" fillId="0" borderId="19" xfId="0" applyFont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0" fontId="64" fillId="0" borderId="3" xfId="0" applyFont="1" applyFill="1" applyBorder="1" applyAlignment="1">
      <alignment horizontal="left"/>
    </xf>
    <xf numFmtId="3" fontId="66" fillId="0" borderId="3" xfId="0" applyNumberFormat="1" applyFont="1" applyFill="1" applyBorder="1" applyAlignment="1">
      <alignment horizontal="right" vertical="top" wrapText="1"/>
    </xf>
    <xf numFmtId="3" fontId="64" fillId="0" borderId="3" xfId="0" applyNumberFormat="1" applyFont="1" applyBorder="1" applyAlignment="1">
      <alignment/>
    </xf>
    <xf numFmtId="0" fontId="39" fillId="0" borderId="3" xfId="0" applyFont="1" applyFill="1" applyBorder="1" applyAlignment="1">
      <alignment horizontal="left"/>
    </xf>
    <xf numFmtId="3" fontId="64" fillId="0" borderId="20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4" fontId="64" fillId="0" borderId="3" xfId="0" applyNumberFormat="1" applyFont="1" applyBorder="1" applyAlignment="1">
      <alignment/>
    </xf>
    <xf numFmtId="4" fontId="64" fillId="0" borderId="20" xfId="0" applyNumberFormat="1" applyFont="1" applyBorder="1" applyAlignment="1">
      <alignment/>
    </xf>
    <xf numFmtId="3" fontId="64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39" fillId="0" borderId="19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3" fontId="64" fillId="0" borderId="1" xfId="0" applyNumberFormat="1" applyFont="1" applyFill="1" applyBorder="1" applyAlignment="1">
      <alignment/>
    </xf>
    <xf numFmtId="3" fontId="64" fillId="0" borderId="9" xfId="0" applyNumberFormat="1" applyFont="1" applyFill="1" applyBorder="1" applyAlignment="1">
      <alignment/>
    </xf>
    <xf numFmtId="0" fontId="64" fillId="0" borderId="19" xfId="0" applyFont="1" applyFill="1" applyBorder="1" applyAlignment="1">
      <alignment horizontal="center"/>
    </xf>
    <xf numFmtId="0" fontId="64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4" fillId="0" borderId="1" xfId="0" applyFont="1" applyFill="1" applyBorder="1" applyAlignment="1">
      <alignment shrinkToFit="1"/>
    </xf>
    <xf numFmtId="0" fontId="39" fillId="0" borderId="1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/>
    </xf>
    <xf numFmtId="0" fontId="67" fillId="0" borderId="3" xfId="0" applyFont="1" applyFill="1" applyBorder="1" applyAlignment="1">
      <alignment wrapText="1"/>
    </xf>
    <xf numFmtId="3" fontId="64" fillId="0" borderId="3" xfId="0" applyNumberFormat="1" applyFont="1" applyFill="1" applyBorder="1" applyAlignment="1">
      <alignment/>
    </xf>
    <xf numFmtId="3" fontId="64" fillId="0" borderId="20" xfId="0" applyNumberFormat="1" applyFont="1" applyFill="1" applyBorder="1" applyAlignment="1">
      <alignment/>
    </xf>
    <xf numFmtId="0" fontId="64" fillId="0" borderId="3" xfId="0" applyFont="1" applyFill="1" applyBorder="1" applyAlignment="1">
      <alignment wrapText="1"/>
    </xf>
    <xf numFmtId="3" fontId="39" fillId="0" borderId="23" xfId="0" applyNumberFormat="1" applyFont="1" applyFill="1" applyBorder="1" applyAlignment="1">
      <alignment horizontal="right"/>
    </xf>
    <xf numFmtId="3" fontId="39" fillId="0" borderId="24" xfId="0" applyNumberFormat="1" applyFont="1" applyFill="1" applyBorder="1" applyAlignment="1">
      <alignment horizontal="right"/>
    </xf>
    <xf numFmtId="3" fontId="64" fillId="0" borderId="0" xfId="0" applyNumberFormat="1" applyFont="1" applyAlignment="1">
      <alignment/>
    </xf>
    <xf numFmtId="3" fontId="6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39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39" fillId="0" borderId="9" xfId="0" applyNumberFormat="1" applyFont="1" applyBorder="1" applyAlignment="1">
      <alignment wrapText="1"/>
    </xf>
    <xf numFmtId="3" fontId="39" fillId="0" borderId="14" xfId="0" applyNumberFormat="1" applyFont="1" applyBorder="1" applyAlignment="1">
      <alignment horizontal="center" vertical="center"/>
    </xf>
    <xf numFmtId="0" fontId="64" fillId="0" borderId="9" xfId="0" applyFont="1" applyBorder="1" applyAlignment="1">
      <alignment/>
    </xf>
    <xf numFmtId="3" fontId="64" fillId="0" borderId="1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9" xfId="0" applyNumberFormat="1" applyFont="1" applyBorder="1" applyAlignment="1">
      <alignment/>
    </xf>
    <xf numFmtId="3" fontId="64" fillId="0" borderId="23" xfId="0" applyNumberFormat="1" applyFont="1" applyBorder="1" applyAlignment="1">
      <alignment/>
    </xf>
    <xf numFmtId="3" fontId="64" fillId="0" borderId="25" xfId="0" applyNumberFormat="1" applyFont="1" applyBorder="1" applyAlignment="1">
      <alignment/>
    </xf>
    <xf numFmtId="3" fontId="64" fillId="0" borderId="24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0" fontId="39" fillId="0" borderId="9" xfId="0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0" fillId="7" borderId="5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3" fontId="32" fillId="4" borderId="1" xfId="0" applyNumberFormat="1" applyFont="1" applyFill="1" applyBorder="1" applyAlignment="1">
      <alignment vertical="center" wrapText="1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vertical="center" wrapText="1"/>
    </xf>
    <xf numFmtId="3" fontId="32" fillId="2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4" borderId="1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4" borderId="2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/>
    </xf>
    <xf numFmtId="0" fontId="4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4" fillId="2" borderId="26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left"/>
    </xf>
    <xf numFmtId="0" fontId="64" fillId="2" borderId="27" xfId="0" applyFont="1" applyFill="1" applyBorder="1" applyAlignment="1">
      <alignment horizontal="left"/>
    </xf>
    <xf numFmtId="0" fontId="64" fillId="9" borderId="26" xfId="0" applyFont="1" applyFill="1" applyBorder="1" applyAlignment="1">
      <alignment/>
    </xf>
    <xf numFmtId="0" fontId="64" fillId="9" borderId="10" xfId="0" applyFont="1" applyFill="1" applyBorder="1" applyAlignment="1">
      <alignment/>
    </xf>
    <xf numFmtId="0" fontId="64" fillId="9" borderId="27" xfId="0" applyFont="1" applyFill="1" applyBorder="1" applyAlignment="1">
      <alignment/>
    </xf>
    <xf numFmtId="0" fontId="39" fillId="0" borderId="26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10" borderId="28" xfId="0" applyFont="1" applyFill="1" applyBorder="1" applyAlignment="1">
      <alignment horizontal="left"/>
    </xf>
    <xf numFmtId="0" fontId="39" fillId="10" borderId="23" xfId="0" applyFont="1" applyFill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6" fillId="4" borderId="9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9" fillId="0" borderId="9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10" xfId="0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4" borderId="9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63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68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4183641"/>
        <c:axId val="37652770"/>
      </c:bar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3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8887678"/>
        <c:crosses val="autoZero"/>
        <c:auto val="1"/>
        <c:lblOffset val="100"/>
        <c:noMultiLvlLbl val="0"/>
      </c:catAx>
      <c:valAx>
        <c:axId val="58887678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6369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60227055"/>
        <c:axId val="5172584"/>
      </c:lineChart>
      <c:catAx>
        <c:axId val="60227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022705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46553257"/>
        <c:axId val="16326130"/>
      </c:lineChart>
      <c:catAx>
        <c:axId val="465532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6326130"/>
        <c:crosses val="autoZero"/>
        <c:auto val="1"/>
        <c:lblOffset val="100"/>
        <c:noMultiLvlLbl val="0"/>
      </c:catAx>
      <c:valAx>
        <c:axId val="16326130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6553257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330611"/>
        <c:axId val="29975500"/>
      </c:barChart>
      <c:catAx>
        <c:axId val="3330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5500"/>
        <c:crossesAt val="0"/>
        <c:auto val="1"/>
        <c:lblOffset val="100"/>
        <c:noMultiLvlLbl val="0"/>
      </c:catAx>
      <c:valAx>
        <c:axId val="299755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4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2007  a roku 2008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41758791"/>
        <c:axId val="40284800"/>
      </c:bar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284800"/>
        <c:crosses val="autoZero"/>
        <c:auto val="1"/>
        <c:lblOffset val="100"/>
        <c:noMultiLvlLbl val="0"/>
      </c:catAx>
      <c:valAx>
        <c:axId val="40284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58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2007  a roku 2008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27018881"/>
        <c:axId val="41843338"/>
      </c:barChart>
      <c:catAx>
        <c:axId val="27018881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3338"/>
        <c:crossesAt val="0"/>
        <c:auto val="1"/>
        <c:lblOffset val="100"/>
        <c:noMultiLvlLbl val="0"/>
      </c:catAx>
      <c:valAx>
        <c:axId val="418433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8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04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KÚ'!$A$53:$A$56</c:f>
              <c:strCache/>
            </c:strRef>
          </c:cat>
          <c:val>
            <c:numRef>
              <c:f>'čerpání KÚ'!$E$53:$E$56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39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02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29800"/>
        <a:ext cx="540067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102042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152400</xdr:rowOff>
    </xdr:from>
    <xdr:to>
      <xdr:col>7</xdr:col>
      <xdr:colOff>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0" y="10658475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305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5717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5717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1714500</xdr:colOff>
      <xdr:row>55</xdr:row>
      <xdr:rowOff>133350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57175"/>
          <a:ext cx="6800850" cy="887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97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56.625" style="28" customWidth="1"/>
    <col min="2" max="2" width="10.75390625" style="0" customWidth="1"/>
    <col min="3" max="3" width="10.75390625" style="15" customWidth="1"/>
    <col min="4" max="4" width="10.75390625" style="0" customWidth="1"/>
    <col min="5" max="5" width="14.00390625" style="0" customWidth="1"/>
    <col min="6" max="6" width="21.125" style="0" hidden="1" customWidth="1"/>
    <col min="8" max="9" width="0" style="0" hidden="1" customWidth="1"/>
  </cols>
  <sheetData>
    <row r="1" spans="4:5" ht="15">
      <c r="D1" s="868" t="s">
        <v>105</v>
      </c>
      <c r="E1" s="525"/>
    </row>
    <row r="2" spans="4:5" ht="15">
      <c r="D2" s="868" t="s">
        <v>878</v>
      </c>
      <c r="E2" s="525"/>
    </row>
    <row r="3" spans="4:7" ht="12" customHeight="1">
      <c r="D3" s="720"/>
      <c r="E3" s="720"/>
      <c r="F3" s="721"/>
      <c r="G3" s="721"/>
    </row>
    <row r="4" spans="4:7" ht="12" customHeight="1">
      <c r="D4" s="693"/>
      <c r="E4" s="693"/>
      <c r="F4" s="196"/>
      <c r="G4" s="196"/>
    </row>
    <row r="5" spans="4:7" ht="12" customHeight="1">
      <c r="D5" s="693"/>
      <c r="E5" s="693"/>
      <c r="F5" s="196"/>
      <c r="G5" s="196"/>
    </row>
    <row r="6" spans="1:9" ht="18">
      <c r="A6" s="722" t="s">
        <v>54</v>
      </c>
      <c r="B6" s="722"/>
      <c r="C6" s="722"/>
      <c r="D6" s="722"/>
      <c r="E6" s="722"/>
      <c r="I6" t="s">
        <v>312</v>
      </c>
    </row>
    <row r="7" ht="12" customHeight="1"/>
    <row r="8" ht="12" customHeight="1"/>
    <row r="9" ht="12.75">
      <c r="A9" s="63" t="s">
        <v>290</v>
      </c>
    </row>
    <row r="10" spans="1:5" ht="25.5" customHeight="1">
      <c r="A10" s="21"/>
      <c r="B10" s="49" t="s">
        <v>292</v>
      </c>
      <c r="C10" s="58" t="s">
        <v>294</v>
      </c>
      <c r="D10" s="5" t="s">
        <v>151</v>
      </c>
      <c r="E10" s="50" t="s">
        <v>295</v>
      </c>
    </row>
    <row r="11" spans="1:9" ht="12.75">
      <c r="A11" s="22" t="s">
        <v>451</v>
      </c>
      <c r="B11" s="349">
        <v>7525545</v>
      </c>
      <c r="C11" s="349">
        <v>7643795</v>
      </c>
      <c r="D11" s="349">
        <f>D76</f>
        <v>1749221</v>
      </c>
      <c r="E11" s="348">
        <f>+D11/C11*100</f>
        <v>22.884195612258047</v>
      </c>
      <c r="I11" s="15"/>
    </row>
    <row r="12" spans="1:5" ht="12.75">
      <c r="A12" s="22" t="s">
        <v>452</v>
      </c>
      <c r="B12" s="327">
        <v>7525545</v>
      </c>
      <c r="C12" s="316">
        <v>7643795</v>
      </c>
      <c r="D12" s="27">
        <v>1061692</v>
      </c>
      <c r="E12" s="348">
        <f>+D12/C12*100</f>
        <v>13.889592800434864</v>
      </c>
    </row>
    <row r="13" spans="1:5" s="2" customFormat="1" ht="12.75">
      <c r="A13" s="33" t="s">
        <v>904</v>
      </c>
      <c r="B13" s="27">
        <f>B11-B12</f>
        <v>0</v>
      </c>
      <c r="C13" s="27">
        <f>C11-C12</f>
        <v>0</v>
      </c>
      <c r="D13" s="27">
        <f>D11-D12</f>
        <v>687529</v>
      </c>
      <c r="E13" s="307">
        <v>0</v>
      </c>
    </row>
    <row r="14" spans="1:5" s="2" customFormat="1" ht="12.75">
      <c r="A14" s="305"/>
      <c r="B14" s="445"/>
      <c r="C14" s="445"/>
      <c r="D14" s="445"/>
      <c r="E14" s="37"/>
    </row>
    <row r="15" spans="1:5" s="2" customFormat="1" ht="12.75">
      <c r="A15" s="17"/>
      <c r="B15" s="53"/>
      <c r="C15" s="53"/>
      <c r="D15" s="53"/>
      <c r="E15" s="37"/>
    </row>
    <row r="16" spans="1:5" ht="12.75" customHeight="1">
      <c r="A16" s="724"/>
      <c r="B16" s="725"/>
      <c r="C16" s="725"/>
      <c r="D16" s="725"/>
      <c r="E16" s="725"/>
    </row>
    <row r="17" spans="1:10" ht="12.75">
      <c r="A17" s="63" t="s">
        <v>886</v>
      </c>
      <c r="B17" s="321"/>
      <c r="C17" s="322"/>
      <c r="D17" s="322"/>
      <c r="E17" s="323"/>
      <c r="G17" s="120"/>
      <c r="J17" s="2"/>
    </row>
    <row r="18" spans="1:10" ht="21.75" customHeight="1">
      <c r="A18" s="3"/>
      <c r="B18" s="441" t="s">
        <v>292</v>
      </c>
      <c r="C18" s="442" t="s">
        <v>294</v>
      </c>
      <c r="D18" s="443" t="s">
        <v>151</v>
      </c>
      <c r="E18" s="444" t="s">
        <v>295</v>
      </c>
      <c r="G18" s="120"/>
      <c r="J18" s="2"/>
    </row>
    <row r="19" spans="1:9" ht="12.75">
      <c r="A19" s="108" t="s">
        <v>451</v>
      </c>
      <c r="B19" s="302">
        <v>3794165</v>
      </c>
      <c r="C19" s="302">
        <v>3912415</v>
      </c>
      <c r="D19" s="328">
        <v>806201</v>
      </c>
      <c r="E19" s="121">
        <f>+D19/C19*100</f>
        <v>20.606224032982187</v>
      </c>
      <c r="I19" s="15"/>
    </row>
    <row r="20" spans="1:5" ht="12.75">
      <c r="A20" s="108" t="s">
        <v>452</v>
      </c>
      <c r="B20" s="328">
        <v>3794165</v>
      </c>
      <c r="C20" s="328">
        <v>3912415</v>
      </c>
      <c r="D20" s="328">
        <v>428569</v>
      </c>
      <c r="E20" s="121">
        <f>+D20/C20*100</f>
        <v>10.9540782355655</v>
      </c>
    </row>
    <row r="21" spans="1:10" s="2" customFormat="1" ht="12.75">
      <c r="A21" s="108" t="s">
        <v>904</v>
      </c>
      <c r="B21" s="109">
        <f>B19-B20</f>
        <v>0</v>
      </c>
      <c r="C21" s="109">
        <f>C19-C20</f>
        <v>0</v>
      </c>
      <c r="D21" s="109">
        <f>D19-D20</f>
        <v>377632</v>
      </c>
      <c r="E21" s="233">
        <v>0</v>
      </c>
      <c r="J21" s="528"/>
    </row>
    <row r="22" spans="1:4" ht="12.75" customHeight="1">
      <c r="A22" s="63"/>
      <c r="B22" s="28"/>
      <c r="C22" s="80"/>
      <c r="D22" s="28"/>
    </row>
    <row r="23" spans="1:4" ht="12.75" customHeight="1">
      <c r="A23" s="63"/>
      <c r="B23" s="28"/>
      <c r="C23" s="80"/>
      <c r="D23" s="28"/>
    </row>
    <row r="24" spans="1:4" ht="12.75" customHeight="1">
      <c r="A24" s="63"/>
      <c r="B24" s="28"/>
      <c r="C24" s="80"/>
      <c r="D24" s="28"/>
    </row>
    <row r="25" spans="1:4" ht="12.75">
      <c r="A25" s="63" t="s">
        <v>272</v>
      </c>
      <c r="B25" s="28"/>
      <c r="C25" s="80"/>
      <c r="D25" s="28"/>
    </row>
    <row r="26" spans="1:7" ht="26.25" customHeight="1">
      <c r="A26" s="5" t="s">
        <v>149</v>
      </c>
      <c r="B26" s="49" t="s">
        <v>292</v>
      </c>
      <c r="C26" s="58" t="s">
        <v>294</v>
      </c>
      <c r="D26" s="5" t="s">
        <v>151</v>
      </c>
      <c r="E26" s="50" t="s">
        <v>295</v>
      </c>
      <c r="F26" t="s">
        <v>398</v>
      </c>
      <c r="G26" s="320"/>
    </row>
    <row r="27" spans="1:5" ht="12.75">
      <c r="A27" s="95" t="s">
        <v>628</v>
      </c>
      <c r="B27" s="46">
        <v>684730</v>
      </c>
      <c r="C27" s="46">
        <v>684730</v>
      </c>
      <c r="D27" s="531">
        <v>156570</v>
      </c>
      <c r="E27" s="348">
        <f aca="true" t="shared" si="0" ref="E27:E56">+D27/C27*100</f>
        <v>22.865947161654958</v>
      </c>
    </row>
    <row r="28" spans="1:5" ht="12.75">
      <c r="A28" s="94" t="s">
        <v>478</v>
      </c>
      <c r="B28" s="46">
        <v>54240</v>
      </c>
      <c r="C28" s="46">
        <v>54240</v>
      </c>
      <c r="D28" s="531">
        <v>9560</v>
      </c>
      <c r="E28" s="348">
        <f t="shared" si="0"/>
        <v>17.62536873156342</v>
      </c>
    </row>
    <row r="29" spans="1:5" ht="12.75">
      <c r="A29" s="94" t="s">
        <v>629</v>
      </c>
      <c r="B29" s="46">
        <v>33900</v>
      </c>
      <c r="C29" s="46">
        <v>33900</v>
      </c>
      <c r="D29" s="531">
        <v>11924</v>
      </c>
      <c r="E29" s="348">
        <f t="shared" si="0"/>
        <v>35.174041297935105</v>
      </c>
    </row>
    <row r="30" spans="1:5" ht="12.75">
      <c r="A30" s="94" t="s">
        <v>479</v>
      </c>
      <c r="B30" s="46">
        <v>1010150</v>
      </c>
      <c r="C30" s="46">
        <v>1010150</v>
      </c>
      <c r="D30" s="531">
        <v>150640</v>
      </c>
      <c r="E30" s="348">
        <f t="shared" si="0"/>
        <v>14.912636737118252</v>
      </c>
    </row>
    <row r="31" spans="1:5" ht="12.75">
      <c r="A31" s="94" t="s">
        <v>347</v>
      </c>
      <c r="B31" s="46">
        <v>1647187</v>
      </c>
      <c r="C31" s="46">
        <v>1647187</v>
      </c>
      <c r="D31" s="531">
        <v>399010</v>
      </c>
      <c r="E31" s="348">
        <f t="shared" si="0"/>
        <v>24.22372201820437</v>
      </c>
    </row>
    <row r="32" spans="1:6" ht="12.75">
      <c r="A32" s="234" t="s">
        <v>152</v>
      </c>
      <c r="B32" s="314">
        <v>1300</v>
      </c>
      <c r="C32" s="314">
        <v>1300</v>
      </c>
      <c r="D32" s="531">
        <v>145</v>
      </c>
      <c r="E32" s="348">
        <f t="shared" si="0"/>
        <v>11.153846153846155</v>
      </c>
      <c r="F32" t="s">
        <v>395</v>
      </c>
    </row>
    <row r="33" spans="1:5" ht="12.75">
      <c r="A33" s="234" t="s">
        <v>630</v>
      </c>
      <c r="B33" s="314">
        <v>0</v>
      </c>
      <c r="C33" s="314">
        <v>0</v>
      </c>
      <c r="D33" s="531">
        <v>9</v>
      </c>
      <c r="E33" s="348" t="s">
        <v>432</v>
      </c>
    </row>
    <row r="34" spans="1:5" ht="12.75">
      <c r="A34" s="234" t="s">
        <v>631</v>
      </c>
      <c r="B34" s="314">
        <v>0</v>
      </c>
      <c r="C34" s="314">
        <v>0</v>
      </c>
      <c r="D34" s="531">
        <v>5</v>
      </c>
      <c r="E34" s="348" t="s">
        <v>432</v>
      </c>
    </row>
    <row r="35" spans="1:5" ht="12.75">
      <c r="A35" s="108" t="s">
        <v>441</v>
      </c>
      <c r="B35" s="109">
        <f>SUM(B27:B32)</f>
        <v>3431507</v>
      </c>
      <c r="C35" s="109">
        <f>SUM(C27:C32)</f>
        <v>3431507</v>
      </c>
      <c r="D35" s="302">
        <f>SUM(D27:D34)</f>
        <v>727863</v>
      </c>
      <c r="E35" s="233">
        <f t="shared" si="0"/>
        <v>21.21117631408008</v>
      </c>
    </row>
    <row r="36" spans="1:11" ht="13.5" customHeight="1">
      <c r="A36" s="108"/>
      <c r="B36" s="109"/>
      <c r="C36" s="109"/>
      <c r="D36" s="302"/>
      <c r="E36" s="348"/>
      <c r="K36" t="s">
        <v>312</v>
      </c>
    </row>
    <row r="37" spans="1:7" ht="12.75">
      <c r="A37" s="33" t="s">
        <v>911</v>
      </c>
      <c r="B37" s="27">
        <v>600</v>
      </c>
      <c r="C37" s="316">
        <v>2100</v>
      </c>
      <c r="D37" s="316">
        <v>195</v>
      </c>
      <c r="E37" s="348">
        <f t="shared" si="0"/>
        <v>9.285714285714286</v>
      </c>
      <c r="G37" s="266"/>
    </row>
    <row r="38" spans="1:7" ht="12.75">
      <c r="A38" s="33" t="s">
        <v>912</v>
      </c>
      <c r="B38" s="27">
        <v>300</v>
      </c>
      <c r="C38" s="316">
        <v>300</v>
      </c>
      <c r="D38" s="316">
        <v>141</v>
      </c>
      <c r="E38" s="348">
        <f t="shared" si="0"/>
        <v>47</v>
      </c>
      <c r="G38" s="266"/>
    </row>
    <row r="39" spans="1:5" ht="12.75">
      <c r="A39" s="33" t="s">
        <v>431</v>
      </c>
      <c r="B39" s="27">
        <v>15000</v>
      </c>
      <c r="C39" s="316">
        <v>15000</v>
      </c>
      <c r="D39" s="316">
        <v>5477</v>
      </c>
      <c r="E39" s="348">
        <f t="shared" si="0"/>
        <v>36.51333333333333</v>
      </c>
    </row>
    <row r="40" spans="1:6" ht="12.75" customHeight="1">
      <c r="A40" s="22" t="s">
        <v>153</v>
      </c>
      <c r="B40" s="27">
        <v>41811</v>
      </c>
      <c r="C40" s="316">
        <v>41811</v>
      </c>
      <c r="D40" s="316">
        <v>339</v>
      </c>
      <c r="E40" s="31">
        <f t="shared" si="0"/>
        <v>0.810791418526225</v>
      </c>
      <c r="F40" t="s">
        <v>396</v>
      </c>
    </row>
    <row r="41" spans="1:7" ht="13.5" customHeight="1">
      <c r="A41" s="22" t="s">
        <v>637</v>
      </c>
      <c r="B41" s="27">
        <v>38300</v>
      </c>
      <c r="C41" s="316">
        <v>38300</v>
      </c>
      <c r="D41" s="316">
        <v>1053</v>
      </c>
      <c r="E41" s="31">
        <f t="shared" si="0"/>
        <v>2.7493472584856398</v>
      </c>
      <c r="G41" s="266"/>
    </row>
    <row r="42" spans="1:7" ht="12" customHeight="1">
      <c r="A42" s="22" t="s">
        <v>546</v>
      </c>
      <c r="B42" s="27">
        <v>141700</v>
      </c>
      <c r="C42" s="316">
        <v>141700</v>
      </c>
      <c r="D42" s="240">
        <v>3921</v>
      </c>
      <c r="E42" s="31">
        <f t="shared" si="0"/>
        <v>2.767113620324629</v>
      </c>
      <c r="G42" s="266"/>
    </row>
    <row r="43" spans="1:9" ht="12.75">
      <c r="A43" s="22" t="s">
        <v>545</v>
      </c>
      <c r="B43" s="27">
        <v>13000</v>
      </c>
      <c r="C43" s="316">
        <v>13000</v>
      </c>
      <c r="D43" s="240">
        <v>4089</v>
      </c>
      <c r="E43" s="31">
        <f t="shared" si="0"/>
        <v>31.453846153846154</v>
      </c>
      <c r="H43">
        <v>2143</v>
      </c>
      <c r="I43">
        <v>2</v>
      </c>
    </row>
    <row r="44" spans="1:5" ht="12.75">
      <c r="A44" s="22" t="s">
        <v>422</v>
      </c>
      <c r="B44" s="27">
        <v>1419</v>
      </c>
      <c r="C44" s="316">
        <v>1419</v>
      </c>
      <c r="D44" s="316">
        <v>0</v>
      </c>
      <c r="E44" s="31">
        <f t="shared" si="0"/>
        <v>0</v>
      </c>
    </row>
    <row r="45" spans="1:5" ht="12.75">
      <c r="A45" s="22" t="s">
        <v>562</v>
      </c>
      <c r="B45" s="27">
        <v>0</v>
      </c>
      <c r="C45" s="316">
        <v>0</v>
      </c>
      <c r="D45" s="316">
        <f>D65</f>
        <v>4425</v>
      </c>
      <c r="E45" s="351" t="s">
        <v>432</v>
      </c>
    </row>
    <row r="46" spans="1:5" ht="12.75">
      <c r="A46" s="108" t="s">
        <v>442</v>
      </c>
      <c r="B46" s="109">
        <f>SUM(B37:B45)</f>
        <v>252130</v>
      </c>
      <c r="C46" s="302">
        <f>SUM(C37:C45)</f>
        <v>253630</v>
      </c>
      <c r="D46" s="302">
        <f>SUM(D37:D45)</f>
        <v>19640</v>
      </c>
      <c r="E46" s="350">
        <f t="shared" si="0"/>
        <v>7.743563458581399</v>
      </c>
    </row>
    <row r="47" spans="1:5" ht="12.75">
      <c r="A47" s="108"/>
      <c r="B47" s="109"/>
      <c r="C47" s="302"/>
      <c r="D47" s="302"/>
      <c r="E47" s="350"/>
    </row>
    <row r="48" spans="1:5" ht="12.75">
      <c r="A48" s="33" t="s">
        <v>621</v>
      </c>
      <c r="B48" s="27">
        <v>0</v>
      </c>
      <c r="C48" s="316">
        <v>0</v>
      </c>
      <c r="D48" s="316">
        <v>3525</v>
      </c>
      <c r="E48" s="307" t="s">
        <v>432</v>
      </c>
    </row>
    <row r="49" spans="1:5" ht="12.75">
      <c r="A49" s="22" t="s">
        <v>622</v>
      </c>
      <c r="B49" s="27">
        <v>71336</v>
      </c>
      <c r="C49" s="316">
        <v>71336</v>
      </c>
      <c r="D49" s="327">
        <v>11890</v>
      </c>
      <c r="E49" s="31">
        <f t="shared" si="0"/>
        <v>16.667601211169675</v>
      </c>
    </row>
    <row r="50" spans="1:5" ht="12.75">
      <c r="A50" s="22" t="s">
        <v>623</v>
      </c>
      <c r="B50" s="27">
        <v>3622</v>
      </c>
      <c r="C50" s="316">
        <v>3622</v>
      </c>
      <c r="D50" s="327">
        <v>0</v>
      </c>
      <c r="E50" s="31">
        <f t="shared" si="0"/>
        <v>0</v>
      </c>
    </row>
    <row r="51" spans="1:5" ht="12.75">
      <c r="A51" s="33" t="s">
        <v>624</v>
      </c>
      <c r="B51" s="27">
        <v>3731380</v>
      </c>
      <c r="C51" s="316">
        <v>3731380</v>
      </c>
      <c r="D51" s="327">
        <v>943020</v>
      </c>
      <c r="E51" s="31">
        <f t="shared" si="0"/>
        <v>25.2726873167568</v>
      </c>
    </row>
    <row r="52" spans="1:5" ht="12.75">
      <c r="A52" s="33" t="s">
        <v>625</v>
      </c>
      <c r="B52" s="27">
        <v>0</v>
      </c>
      <c r="C52" s="316">
        <v>36973</v>
      </c>
      <c r="D52" s="327">
        <v>39718</v>
      </c>
      <c r="E52" s="31">
        <f t="shared" si="0"/>
        <v>107.42433667811646</v>
      </c>
    </row>
    <row r="53" spans="1:5" ht="12.75">
      <c r="A53" s="33" t="s">
        <v>626</v>
      </c>
      <c r="B53" s="27">
        <v>6500</v>
      </c>
      <c r="C53" s="27">
        <v>6500</v>
      </c>
      <c r="D53" s="327">
        <v>0</v>
      </c>
      <c r="E53" s="31">
        <f>+D53/C53*100</f>
        <v>0</v>
      </c>
    </row>
    <row r="54" spans="1:5" ht="12.75">
      <c r="A54" s="33" t="s">
        <v>627</v>
      </c>
      <c r="B54" s="27">
        <v>2050</v>
      </c>
      <c r="C54" s="27">
        <v>2050</v>
      </c>
      <c r="D54" s="327">
        <v>778</v>
      </c>
      <c r="E54" s="31">
        <f t="shared" si="0"/>
        <v>37.951219512195124</v>
      </c>
    </row>
    <row r="55" spans="1:5" ht="25.5">
      <c r="A55" s="236" t="s">
        <v>443</v>
      </c>
      <c r="B55" s="235">
        <f>SUM(B48:B54)</f>
        <v>3814888</v>
      </c>
      <c r="C55" s="235">
        <f>SUM(C48:C54)</f>
        <v>3851861</v>
      </c>
      <c r="D55" s="328">
        <f>SUM(D48:D54)</f>
        <v>998931</v>
      </c>
      <c r="E55" s="31">
        <f t="shared" si="0"/>
        <v>25.933723984328616</v>
      </c>
    </row>
    <row r="56" spans="1:5" ht="12.75">
      <c r="A56" s="3" t="s">
        <v>154</v>
      </c>
      <c r="B56" s="9">
        <f>B35+B46+B55</f>
        <v>7498525</v>
      </c>
      <c r="C56" s="9">
        <f>C35+C46+C55</f>
        <v>7536998</v>
      </c>
      <c r="D56" s="9">
        <f>D35+D46+D55</f>
        <v>1746434</v>
      </c>
      <c r="E56" s="26">
        <f t="shared" si="0"/>
        <v>23.171480210025265</v>
      </c>
    </row>
    <row r="57" spans="1:5" s="28" customFormat="1" ht="14.25">
      <c r="A57" s="243"/>
      <c r="B57" s="244"/>
      <c r="C57" s="244"/>
      <c r="D57" s="310"/>
      <c r="E57" s="245"/>
    </row>
    <row r="58" spans="1:5" s="28" customFormat="1" ht="12.75">
      <c r="A58" s="251" t="s">
        <v>560</v>
      </c>
      <c r="B58" s="18"/>
      <c r="C58" s="18"/>
      <c r="D58" s="252"/>
      <c r="E58" s="253"/>
    </row>
    <row r="59" spans="1:5" s="28" customFormat="1" ht="12.75">
      <c r="A59" s="251"/>
      <c r="B59" s="18"/>
      <c r="C59" s="18"/>
      <c r="D59" s="252"/>
      <c r="E59" s="253"/>
    </row>
    <row r="60" spans="1:5" s="28" customFormat="1" ht="12.75">
      <c r="A60" s="22" t="s">
        <v>636</v>
      </c>
      <c r="B60" s="27">
        <v>0</v>
      </c>
      <c r="C60" s="27">
        <v>0</v>
      </c>
      <c r="D60" s="240">
        <v>177</v>
      </c>
      <c r="E60" s="31" t="s">
        <v>432</v>
      </c>
    </row>
    <row r="61" spans="1:5" s="28" customFormat="1" ht="12.75">
      <c r="A61" s="22" t="s">
        <v>633</v>
      </c>
      <c r="B61" s="27">
        <v>0</v>
      </c>
      <c r="C61" s="27">
        <v>0</v>
      </c>
      <c r="D61" s="240">
        <v>556</v>
      </c>
      <c r="E61" s="31" t="s">
        <v>432</v>
      </c>
    </row>
    <row r="62" spans="1:5" s="28" customFormat="1" ht="12.75">
      <c r="A62" s="33" t="s">
        <v>632</v>
      </c>
      <c r="B62" s="27">
        <v>0</v>
      </c>
      <c r="C62" s="27">
        <v>0</v>
      </c>
      <c r="D62" s="240">
        <v>1011</v>
      </c>
      <c r="E62" s="31" t="s">
        <v>432</v>
      </c>
    </row>
    <row r="63" spans="1:7" s="28" customFormat="1" ht="12.75">
      <c r="A63" s="22" t="s">
        <v>634</v>
      </c>
      <c r="B63" s="27">
        <v>0</v>
      </c>
      <c r="C63" s="27">
        <v>0</v>
      </c>
      <c r="D63" s="240">
        <v>228</v>
      </c>
      <c r="E63" s="348" t="s">
        <v>432</v>
      </c>
      <c r="G63" s="120"/>
    </row>
    <row r="64" spans="1:7" s="28" customFormat="1" ht="12.75">
      <c r="A64" s="22" t="s">
        <v>635</v>
      </c>
      <c r="B64" s="27">
        <v>0</v>
      </c>
      <c r="C64" s="27">
        <v>0</v>
      </c>
      <c r="D64" s="240">
        <v>2453</v>
      </c>
      <c r="E64" s="348" t="s">
        <v>432</v>
      </c>
      <c r="G64" s="120"/>
    </row>
    <row r="65" spans="1:5" s="28" customFormat="1" ht="12.75">
      <c r="A65" s="3" t="s">
        <v>561</v>
      </c>
      <c r="B65" s="9">
        <v>0</v>
      </c>
      <c r="C65" s="9">
        <f>SUM(C60:C64)</f>
        <v>0</v>
      </c>
      <c r="D65" s="9">
        <f>SUM(D60:D64)</f>
        <v>4425</v>
      </c>
      <c r="E65" s="10" t="s">
        <v>432</v>
      </c>
    </row>
    <row r="66" spans="1:5" s="28" customFormat="1" ht="14.25">
      <c r="A66" s="243"/>
      <c r="B66" s="244"/>
      <c r="C66" s="244"/>
      <c r="D66" s="310"/>
      <c r="E66" s="245"/>
    </row>
    <row r="67" spans="1:4" ht="12.75">
      <c r="A67" s="63" t="s">
        <v>273</v>
      </c>
      <c r="B67" s="28"/>
      <c r="C67" s="80"/>
      <c r="D67" s="28"/>
    </row>
    <row r="68" spans="1:5" ht="25.5" customHeight="1">
      <c r="A68" s="5" t="s">
        <v>149</v>
      </c>
      <c r="B68" s="49" t="s">
        <v>292</v>
      </c>
      <c r="C68" s="58" t="s">
        <v>294</v>
      </c>
      <c r="D68" s="5" t="s">
        <v>151</v>
      </c>
      <c r="E68" s="50" t="s">
        <v>295</v>
      </c>
    </row>
    <row r="69" spans="1:6" ht="12.75">
      <c r="A69" s="22" t="s">
        <v>297</v>
      </c>
      <c r="B69" s="217">
        <v>1500</v>
      </c>
      <c r="C69" s="240">
        <v>1500</v>
      </c>
      <c r="D69" s="240">
        <v>2783</v>
      </c>
      <c r="E69" s="348">
        <f>+D69/C69*100</f>
        <v>185.53333333333333</v>
      </c>
      <c r="F69" t="s">
        <v>397</v>
      </c>
    </row>
    <row r="70" spans="1:11" ht="12.75">
      <c r="A70" s="22" t="s">
        <v>298</v>
      </c>
      <c r="B70" s="217">
        <v>6500</v>
      </c>
      <c r="C70" s="240">
        <v>6500</v>
      </c>
      <c r="D70" s="240">
        <v>0</v>
      </c>
      <c r="E70" s="348">
        <f>+D70/C70*100</f>
        <v>0</v>
      </c>
      <c r="K70" s="120"/>
    </row>
    <row r="71" spans="1:11" ht="12.75">
      <c r="A71" s="22" t="s">
        <v>638</v>
      </c>
      <c r="B71" s="217">
        <v>0</v>
      </c>
      <c r="C71" s="240">
        <v>0</v>
      </c>
      <c r="D71" s="240">
        <v>4</v>
      </c>
      <c r="E71" s="348" t="s">
        <v>432</v>
      </c>
      <c r="K71" s="120"/>
    </row>
    <row r="72" spans="1:5" ht="12.75">
      <c r="A72" s="108" t="s">
        <v>449</v>
      </c>
      <c r="B72" s="235">
        <f>SUM(B69:B71)</f>
        <v>8000</v>
      </c>
      <c r="C72" s="328">
        <f>SUM(C69:C71)</f>
        <v>8000</v>
      </c>
      <c r="D72" s="328">
        <f>SUM(D69:D71)</f>
        <v>2787</v>
      </c>
      <c r="E72" s="121">
        <f>+D72/C72*100</f>
        <v>34.8375</v>
      </c>
    </row>
    <row r="73" spans="1:5" ht="12.75">
      <c r="A73" s="108"/>
      <c r="B73" s="235"/>
      <c r="C73" s="302"/>
      <c r="D73" s="302"/>
      <c r="E73" s="121"/>
    </row>
    <row r="74" spans="1:5" ht="12.75">
      <c r="A74" s="3" t="s">
        <v>176</v>
      </c>
      <c r="B74" s="9">
        <f>B72</f>
        <v>8000</v>
      </c>
      <c r="C74" s="9">
        <f>C72</f>
        <v>8000</v>
      </c>
      <c r="D74" s="9">
        <f>D72</f>
        <v>2787</v>
      </c>
      <c r="E74" s="26">
        <f>+D74/C74*100</f>
        <v>34.8375</v>
      </c>
    </row>
    <row r="75" spans="1:5" ht="12.75">
      <c r="A75" s="251"/>
      <c r="B75" s="252"/>
      <c r="C75" s="252"/>
      <c r="D75" s="252"/>
      <c r="E75" s="253"/>
    </row>
    <row r="76" spans="1:5" ht="12.75">
      <c r="A76" s="3" t="s">
        <v>923</v>
      </c>
      <c r="B76" s="9">
        <f>B56+B74</f>
        <v>7506525</v>
      </c>
      <c r="C76" s="9">
        <f>C56+C74</f>
        <v>7544998</v>
      </c>
      <c r="D76" s="9">
        <f>D56+D74</f>
        <v>1749221</v>
      </c>
      <c r="E76" s="10">
        <f>+D76/C76*100</f>
        <v>23.183849750523457</v>
      </c>
    </row>
    <row r="77" spans="1:5" ht="12.75">
      <c r="A77" s="251"/>
      <c r="B77" s="252"/>
      <c r="C77" s="252"/>
      <c r="D77" s="252"/>
      <c r="E77" s="253"/>
    </row>
    <row r="78" spans="1:10" ht="15.75">
      <c r="A78" s="72" t="s">
        <v>922</v>
      </c>
      <c r="B78" s="2"/>
      <c r="C78" s="2"/>
      <c r="J78" t="s">
        <v>312</v>
      </c>
    </row>
    <row r="80" spans="1:5" ht="25.5" customHeight="1">
      <c r="A80" s="5" t="s">
        <v>920</v>
      </c>
      <c r="B80" s="49" t="s">
        <v>292</v>
      </c>
      <c r="C80" s="58" t="s">
        <v>294</v>
      </c>
      <c r="D80" s="5" t="s">
        <v>151</v>
      </c>
      <c r="E80" s="50" t="s">
        <v>295</v>
      </c>
    </row>
    <row r="81" spans="1:6" ht="16.5" customHeight="1">
      <c r="A81" s="365" t="s">
        <v>898</v>
      </c>
      <c r="B81" s="217">
        <v>9000</v>
      </c>
      <c r="C81" s="240">
        <v>9000</v>
      </c>
      <c r="D81" s="240">
        <v>0</v>
      </c>
      <c r="E81" s="348">
        <f>+D81/C81*100</f>
        <v>0</v>
      </c>
      <c r="F81" t="s">
        <v>397</v>
      </c>
    </row>
    <row r="82" spans="1:11" ht="15" customHeight="1">
      <c r="A82" s="22" t="s">
        <v>899</v>
      </c>
      <c r="B82" s="217">
        <v>10020</v>
      </c>
      <c r="C82" s="240">
        <v>10020</v>
      </c>
      <c r="D82" s="240">
        <v>0</v>
      </c>
      <c r="E82" s="348">
        <f>+D82/C82*100</f>
        <v>0</v>
      </c>
      <c r="K82" s="120"/>
    </row>
    <row r="83" spans="1:11" ht="15" customHeight="1">
      <c r="A83" s="22" t="s">
        <v>900</v>
      </c>
      <c r="B83" s="217">
        <v>0</v>
      </c>
      <c r="C83" s="240">
        <v>79777</v>
      </c>
      <c r="D83" s="240">
        <v>0</v>
      </c>
      <c r="E83" s="348">
        <f>+D83/C83*100</f>
        <v>0</v>
      </c>
      <c r="K83" s="120"/>
    </row>
    <row r="84" spans="1:11" ht="15.75" customHeight="1">
      <c r="A84" s="3" t="s">
        <v>897</v>
      </c>
      <c r="B84" s="9">
        <f>SUM(B81:B83)</f>
        <v>19020</v>
      </c>
      <c r="C84" s="9">
        <f>SUM(C81:C83)</f>
        <v>98797</v>
      </c>
      <c r="D84" s="9">
        <f>SUM(D81:D82)</f>
        <v>0</v>
      </c>
      <c r="E84" s="10">
        <f>+D84/C84*100</f>
        <v>0</v>
      </c>
      <c r="K84" s="120"/>
    </row>
    <row r="86" spans="1:5" ht="12.75">
      <c r="A86" s="3" t="s">
        <v>472</v>
      </c>
      <c r="B86" s="9">
        <f>B56+B74+B84</f>
        <v>7525545</v>
      </c>
      <c r="C86" s="9">
        <f>C56+C74+C84</f>
        <v>7643795</v>
      </c>
      <c r="D86" s="9">
        <f>D56+D74+D84</f>
        <v>1749221</v>
      </c>
      <c r="E86" s="10">
        <f>+D86/C86*100</f>
        <v>22.884195612258047</v>
      </c>
    </row>
    <row r="90" spans="1:2" ht="12.75">
      <c r="A90" s="93"/>
      <c r="B90" s="93"/>
    </row>
    <row r="91" spans="1:2" ht="12.75">
      <c r="A91" s="93"/>
      <c r="B91" s="93"/>
    </row>
    <row r="92" spans="1:2" ht="12.75">
      <c r="A92" s="93"/>
      <c r="B92" s="93"/>
    </row>
    <row r="93" spans="1:2" ht="12.75">
      <c r="A93" s="93"/>
      <c r="B93" s="93"/>
    </row>
    <row r="94" spans="1:2" ht="12.75">
      <c r="A94" s="93"/>
      <c r="B94" s="93"/>
    </row>
    <row r="95" spans="1:5" ht="12.75">
      <c r="A95" s="723"/>
      <c r="B95" s="723"/>
      <c r="C95" s="723"/>
      <c r="D95" s="723"/>
      <c r="E95" s="723"/>
    </row>
    <row r="96" spans="1:5" ht="12.75">
      <c r="A96" s="93"/>
      <c r="B96" s="231"/>
      <c r="C96" s="232"/>
      <c r="D96" s="231"/>
      <c r="E96" s="231"/>
    </row>
    <row r="97" spans="1:5" ht="12.75">
      <c r="A97" s="93"/>
      <c r="B97" s="231"/>
      <c r="C97" s="232"/>
      <c r="D97" s="231"/>
      <c r="E97" s="231"/>
    </row>
  </sheetData>
  <mergeCells count="4">
    <mergeCell ref="D3:G3"/>
    <mergeCell ref="A6:E6"/>
    <mergeCell ref="A95:E95"/>
    <mergeCell ref="A16:E16"/>
  </mergeCells>
  <printOptions/>
  <pageMargins left="0.75" right="0.75" top="1" bottom="1" header="0.4921259845" footer="0.4921259845"/>
  <pageSetup horizontalDpi="600" verticalDpi="600" orientation="portrait" paperSize="9" scale="80" r:id="rId1"/>
  <headerFooter alignWithMargins="0">
    <oddFooter>&amp;C&amp;P</oddFooter>
  </headerFooter>
  <rowBreaks count="1" manualBreakCount="1">
    <brk id="56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832" t="s">
        <v>465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</row>
    <row r="2" spans="2:14" ht="13.5" customHeight="1" hidden="1">
      <c r="B2" s="507"/>
      <c r="C2" s="507"/>
      <c r="G2" s="833" t="s">
        <v>355</v>
      </c>
      <c r="H2" s="834"/>
      <c r="I2" s="834"/>
      <c r="J2" s="835"/>
      <c r="K2" s="836" t="s">
        <v>356</v>
      </c>
      <c r="L2" s="837"/>
      <c r="M2" s="833" t="s">
        <v>357</v>
      </c>
      <c r="N2" s="835"/>
    </row>
    <row r="3" spans="2:14" ht="13.5" customHeight="1">
      <c r="B3" s="507"/>
      <c r="C3" s="507"/>
      <c r="G3" s="833" t="s">
        <v>355</v>
      </c>
      <c r="H3" s="834"/>
      <c r="I3" s="834"/>
      <c r="J3" s="835"/>
      <c r="K3" s="836" t="s">
        <v>356</v>
      </c>
      <c r="L3" s="837"/>
      <c r="M3" s="833" t="s">
        <v>357</v>
      </c>
      <c r="N3" s="835"/>
    </row>
    <row r="4" spans="1:14" ht="65.25" customHeight="1">
      <c r="A4" s="650" t="s">
        <v>136</v>
      </c>
      <c r="B4" s="650" t="s">
        <v>137</v>
      </c>
      <c r="C4" s="651" t="s">
        <v>742</v>
      </c>
      <c r="D4" s="651" t="s">
        <v>743</v>
      </c>
      <c r="E4" s="652" t="s">
        <v>744</v>
      </c>
      <c r="F4" s="652" t="s">
        <v>745</v>
      </c>
      <c r="G4" s="652" t="s">
        <v>746</v>
      </c>
      <c r="H4" s="652" t="s">
        <v>747</v>
      </c>
      <c r="I4" s="653" t="s">
        <v>748</v>
      </c>
      <c r="J4" s="653" t="s">
        <v>749</v>
      </c>
      <c r="K4" s="652" t="s">
        <v>750</v>
      </c>
      <c r="L4" s="652" t="s">
        <v>751</v>
      </c>
      <c r="M4" s="652" t="s">
        <v>752</v>
      </c>
      <c r="N4" s="652" t="s">
        <v>753</v>
      </c>
    </row>
    <row r="5" spans="1:16" ht="24" customHeight="1">
      <c r="A5" s="654" t="s">
        <v>754</v>
      </c>
      <c r="B5" s="655" t="s">
        <v>755</v>
      </c>
      <c r="C5" s="656">
        <v>1308</v>
      </c>
      <c r="D5" s="656">
        <v>1308</v>
      </c>
      <c r="E5" s="657">
        <v>0</v>
      </c>
      <c r="F5" s="656">
        <v>0</v>
      </c>
      <c r="G5" s="838">
        <v>1939</v>
      </c>
      <c r="H5" s="840">
        <v>1939</v>
      </c>
      <c r="I5" s="840">
        <v>0</v>
      </c>
      <c r="J5" s="840">
        <v>0</v>
      </c>
      <c r="K5" s="658">
        <v>1428</v>
      </c>
      <c r="L5" s="659">
        <v>0</v>
      </c>
      <c r="M5" s="842">
        <v>1871</v>
      </c>
      <c r="N5" s="844">
        <v>0</v>
      </c>
      <c r="O5" s="15"/>
      <c r="P5" s="15"/>
    </row>
    <row r="6" spans="1:16" ht="24" customHeight="1">
      <c r="A6" s="654" t="s">
        <v>754</v>
      </c>
      <c r="B6" s="655" t="s">
        <v>756</v>
      </c>
      <c r="C6" s="656">
        <v>475</v>
      </c>
      <c r="D6" s="656">
        <v>361</v>
      </c>
      <c r="E6" s="657">
        <v>0</v>
      </c>
      <c r="F6" s="656">
        <v>0</v>
      </c>
      <c r="G6" s="839"/>
      <c r="H6" s="841"/>
      <c r="I6" s="841"/>
      <c r="J6" s="841"/>
      <c r="K6" s="658">
        <v>361</v>
      </c>
      <c r="L6" s="659">
        <v>0</v>
      </c>
      <c r="M6" s="843"/>
      <c r="N6" s="845"/>
      <c r="O6" s="15"/>
      <c r="P6" s="15"/>
    </row>
    <row r="7" spans="1:15" ht="24" customHeight="1">
      <c r="A7" s="654" t="s">
        <v>757</v>
      </c>
      <c r="B7" s="660" t="s">
        <v>758</v>
      </c>
      <c r="C7" s="656">
        <v>53452</v>
      </c>
      <c r="D7" s="656">
        <v>53452</v>
      </c>
      <c r="E7" s="657">
        <v>0</v>
      </c>
      <c r="F7" s="656">
        <v>0</v>
      </c>
      <c r="G7" s="661">
        <v>0</v>
      </c>
      <c r="H7" s="662">
        <v>0</v>
      </c>
      <c r="I7" s="663">
        <v>0</v>
      </c>
      <c r="J7" s="663">
        <v>0</v>
      </c>
      <c r="K7" s="658">
        <v>31004</v>
      </c>
      <c r="L7" s="659">
        <v>2610</v>
      </c>
      <c r="M7" s="663">
        <v>38358</v>
      </c>
      <c r="N7" s="664">
        <v>162</v>
      </c>
      <c r="O7" s="15"/>
    </row>
    <row r="8" spans="1:16" ht="24" customHeight="1">
      <c r="A8" s="654" t="s">
        <v>759</v>
      </c>
      <c r="B8" s="665" t="s">
        <v>760</v>
      </c>
      <c r="C8" s="656">
        <v>32292</v>
      </c>
      <c r="D8" s="659">
        <v>32292</v>
      </c>
      <c r="E8" s="666">
        <v>50.4</v>
      </c>
      <c r="F8" s="659">
        <v>16287</v>
      </c>
      <c r="G8" s="667">
        <v>34637</v>
      </c>
      <c r="H8" s="662">
        <v>34637</v>
      </c>
      <c r="I8" s="662">
        <v>0</v>
      </c>
      <c r="J8" s="663">
        <v>0</v>
      </c>
      <c r="K8" s="658">
        <v>32297</v>
      </c>
      <c r="L8" s="659">
        <v>0</v>
      </c>
      <c r="M8" s="663">
        <v>16005</v>
      </c>
      <c r="N8" s="667">
        <v>0</v>
      </c>
      <c r="O8" s="15"/>
      <c r="P8" s="15"/>
    </row>
    <row r="9" spans="1:16" ht="27" customHeight="1">
      <c r="A9" s="654" t="s">
        <v>761</v>
      </c>
      <c r="B9" s="655" t="s">
        <v>762</v>
      </c>
      <c r="C9" s="656">
        <v>190</v>
      </c>
      <c r="D9" s="656">
        <v>190</v>
      </c>
      <c r="E9" s="657">
        <v>25</v>
      </c>
      <c r="F9" s="656">
        <v>47</v>
      </c>
      <c r="G9" s="661">
        <v>190</v>
      </c>
      <c r="H9" s="662">
        <v>190</v>
      </c>
      <c r="I9" s="662">
        <v>0</v>
      </c>
      <c r="J9" s="663">
        <v>0</v>
      </c>
      <c r="K9" s="658">
        <v>190</v>
      </c>
      <c r="L9" s="659">
        <v>0</v>
      </c>
      <c r="M9" s="663">
        <v>142</v>
      </c>
      <c r="N9" s="667">
        <v>0</v>
      </c>
      <c r="O9" s="15"/>
      <c r="P9" s="15"/>
    </row>
    <row r="10" spans="1:16" ht="24" customHeight="1">
      <c r="A10" s="654" t="s">
        <v>763</v>
      </c>
      <c r="B10" s="665" t="s">
        <v>764</v>
      </c>
      <c r="C10" s="656">
        <v>7797</v>
      </c>
      <c r="D10" s="659">
        <v>7797</v>
      </c>
      <c r="E10" s="666">
        <v>12.5</v>
      </c>
      <c r="F10" s="659">
        <v>974</v>
      </c>
      <c r="G10" s="667">
        <v>6600</v>
      </c>
      <c r="H10" s="662">
        <v>6600</v>
      </c>
      <c r="I10" s="662">
        <v>0</v>
      </c>
      <c r="J10" s="663">
        <v>0</v>
      </c>
      <c r="K10" s="658">
        <v>7311</v>
      </c>
      <c r="L10" s="659">
        <v>0</v>
      </c>
      <c r="M10" s="663">
        <v>5331</v>
      </c>
      <c r="N10" s="667">
        <v>0</v>
      </c>
      <c r="O10" s="15"/>
      <c r="P10" s="15"/>
    </row>
    <row r="11" spans="1:14" ht="24" customHeight="1">
      <c r="A11" s="654" t="s">
        <v>765</v>
      </c>
      <c r="B11" s="660" t="s">
        <v>766</v>
      </c>
      <c r="C11" s="656">
        <v>13000</v>
      </c>
      <c r="D11" s="656">
        <v>13000</v>
      </c>
      <c r="E11" s="657">
        <v>25</v>
      </c>
      <c r="F11" s="656">
        <v>2593</v>
      </c>
      <c r="G11" s="661">
        <v>13000</v>
      </c>
      <c r="H11" s="662">
        <v>13000</v>
      </c>
      <c r="I11" s="663">
        <v>0</v>
      </c>
      <c r="J11" s="663">
        <v>0</v>
      </c>
      <c r="K11" s="658">
        <v>10372</v>
      </c>
      <c r="L11" s="659">
        <v>0</v>
      </c>
      <c r="M11" s="663">
        <v>7781</v>
      </c>
      <c r="N11" s="664">
        <v>0</v>
      </c>
    </row>
    <row r="12" spans="1:14" ht="27" customHeight="1">
      <c r="A12" s="654" t="s">
        <v>767</v>
      </c>
      <c r="B12" s="660" t="s">
        <v>768</v>
      </c>
      <c r="C12" s="656">
        <v>20000</v>
      </c>
      <c r="D12" s="656">
        <v>20000</v>
      </c>
      <c r="E12" s="657">
        <v>25</v>
      </c>
      <c r="F12" s="656">
        <v>5000</v>
      </c>
      <c r="G12" s="661">
        <v>20000</v>
      </c>
      <c r="H12" s="662">
        <v>20000</v>
      </c>
      <c r="I12" s="663">
        <v>0</v>
      </c>
      <c r="J12" s="663">
        <v>0</v>
      </c>
      <c r="K12" s="658">
        <v>19816</v>
      </c>
      <c r="L12" s="659">
        <v>0</v>
      </c>
      <c r="M12" s="663">
        <v>14730</v>
      </c>
      <c r="N12" s="664">
        <v>0</v>
      </c>
    </row>
    <row r="13" spans="1:14" ht="27" customHeight="1">
      <c r="A13" s="654" t="s">
        <v>769</v>
      </c>
      <c r="B13" s="660" t="s">
        <v>770</v>
      </c>
      <c r="C13" s="656">
        <v>998</v>
      </c>
      <c r="D13" s="656">
        <v>861</v>
      </c>
      <c r="E13" s="657">
        <v>20</v>
      </c>
      <c r="F13" s="656">
        <v>172</v>
      </c>
      <c r="G13" s="661">
        <v>946</v>
      </c>
      <c r="H13" s="662">
        <v>946</v>
      </c>
      <c r="I13" s="663">
        <v>0</v>
      </c>
      <c r="J13" s="663">
        <v>0</v>
      </c>
      <c r="K13" s="658">
        <v>868</v>
      </c>
      <c r="L13" s="659">
        <v>0</v>
      </c>
      <c r="M13" s="663">
        <v>695</v>
      </c>
      <c r="N13" s="664">
        <v>0</v>
      </c>
    </row>
    <row r="14" spans="1:15" ht="27" customHeight="1">
      <c r="A14" s="654" t="s">
        <v>771</v>
      </c>
      <c r="B14" s="668" t="s">
        <v>772</v>
      </c>
      <c r="C14" s="656">
        <v>3791</v>
      </c>
      <c r="D14" s="656">
        <v>3791</v>
      </c>
      <c r="E14" s="657">
        <v>0</v>
      </c>
      <c r="F14" s="656">
        <v>0</v>
      </c>
      <c r="G14" s="661">
        <v>600</v>
      </c>
      <c r="H14" s="662">
        <v>600</v>
      </c>
      <c r="I14" s="663">
        <v>0</v>
      </c>
      <c r="J14" s="663">
        <v>0</v>
      </c>
      <c r="K14" s="658">
        <v>3521</v>
      </c>
      <c r="L14" s="659">
        <v>0</v>
      </c>
      <c r="M14" s="663">
        <v>3412</v>
      </c>
      <c r="N14" s="664">
        <v>0</v>
      </c>
      <c r="O14" s="15"/>
    </row>
    <row r="15" spans="1:15" ht="24" customHeight="1">
      <c r="A15" s="654" t="s">
        <v>773</v>
      </c>
      <c r="B15" s="660" t="s">
        <v>774</v>
      </c>
      <c r="C15" s="656">
        <v>9936</v>
      </c>
      <c r="D15" s="656">
        <v>9936</v>
      </c>
      <c r="E15" s="657">
        <v>0</v>
      </c>
      <c r="F15" s="656">
        <v>0</v>
      </c>
      <c r="G15" s="661">
        <v>500</v>
      </c>
      <c r="H15" s="662">
        <v>500</v>
      </c>
      <c r="I15" s="663">
        <v>0</v>
      </c>
      <c r="J15" s="663">
        <v>0</v>
      </c>
      <c r="K15" s="658">
        <v>3901</v>
      </c>
      <c r="L15" s="659">
        <v>94</v>
      </c>
      <c r="M15" s="663">
        <v>3896</v>
      </c>
      <c r="N15" s="664">
        <v>2927</v>
      </c>
      <c r="O15" s="15"/>
    </row>
    <row r="16" spans="1:15" ht="24" customHeight="1">
      <c r="A16" s="654" t="s">
        <v>775</v>
      </c>
      <c r="B16" s="660" t="s">
        <v>776</v>
      </c>
      <c r="C16" s="656">
        <v>11850</v>
      </c>
      <c r="D16" s="656">
        <v>11850</v>
      </c>
      <c r="E16" s="657">
        <v>25</v>
      </c>
      <c r="F16" s="656">
        <v>3000</v>
      </c>
      <c r="G16" s="661">
        <v>11850</v>
      </c>
      <c r="H16" s="662">
        <v>11842</v>
      </c>
      <c r="I16" s="663">
        <v>0</v>
      </c>
      <c r="J16" s="663">
        <v>0</v>
      </c>
      <c r="K16" s="658">
        <v>11842</v>
      </c>
      <c r="L16" s="659">
        <v>0</v>
      </c>
      <c r="M16" s="663">
        <v>8881</v>
      </c>
      <c r="N16" s="664">
        <v>0</v>
      </c>
      <c r="O16" s="15"/>
    </row>
    <row r="17" spans="1:15" ht="24" customHeight="1">
      <c r="A17" s="654" t="s">
        <v>777</v>
      </c>
      <c r="B17" s="660" t="s">
        <v>778</v>
      </c>
      <c r="C17" s="656">
        <v>41159</v>
      </c>
      <c r="D17" s="656">
        <v>41159</v>
      </c>
      <c r="E17" s="657">
        <v>25</v>
      </c>
      <c r="F17" s="656">
        <v>10290</v>
      </c>
      <c r="G17" s="661">
        <v>45000</v>
      </c>
      <c r="H17" s="662">
        <v>758</v>
      </c>
      <c r="I17" s="663">
        <v>0</v>
      </c>
      <c r="J17" s="663">
        <v>0</v>
      </c>
      <c r="K17" s="658">
        <v>683</v>
      </c>
      <c r="L17" s="659">
        <v>0</v>
      </c>
      <c r="M17" s="663">
        <v>0</v>
      </c>
      <c r="N17" s="664">
        <v>0</v>
      </c>
      <c r="O17" s="15"/>
    </row>
    <row r="18" spans="1:15" ht="24" customHeight="1">
      <c r="A18" s="654" t="s">
        <v>779</v>
      </c>
      <c r="B18" s="660" t="s">
        <v>780</v>
      </c>
      <c r="C18" s="656">
        <v>28582</v>
      </c>
      <c r="D18" s="656">
        <v>26500</v>
      </c>
      <c r="E18" s="657">
        <v>25</v>
      </c>
      <c r="F18" s="656">
        <v>6625</v>
      </c>
      <c r="G18" s="661">
        <v>30000</v>
      </c>
      <c r="H18" s="662">
        <v>29000</v>
      </c>
      <c r="I18" s="663">
        <v>0</v>
      </c>
      <c r="J18" s="663">
        <v>0</v>
      </c>
      <c r="K18" s="658">
        <v>25725</v>
      </c>
      <c r="L18" s="659">
        <v>0</v>
      </c>
      <c r="M18" s="663">
        <v>19214</v>
      </c>
      <c r="N18" s="664">
        <v>0</v>
      </c>
      <c r="O18" s="15"/>
    </row>
    <row r="19" spans="1:15" ht="23.25" customHeight="1">
      <c r="A19" s="669" t="s">
        <v>781</v>
      </c>
      <c r="B19" s="670" t="s">
        <v>782</v>
      </c>
      <c r="C19" s="671">
        <v>4700</v>
      </c>
      <c r="D19" s="671">
        <v>4700</v>
      </c>
      <c r="E19" s="672">
        <v>12.5</v>
      </c>
      <c r="F19" s="671">
        <v>587</v>
      </c>
      <c r="G19" s="673">
        <v>4700</v>
      </c>
      <c r="H19" s="674">
        <v>3601</v>
      </c>
      <c r="I19" s="674">
        <v>0</v>
      </c>
      <c r="J19" s="674">
        <v>0</v>
      </c>
      <c r="K19" s="672">
        <v>2521</v>
      </c>
      <c r="L19" s="671">
        <v>0</v>
      </c>
      <c r="M19" s="674">
        <v>2206</v>
      </c>
      <c r="N19" s="673">
        <v>0</v>
      </c>
      <c r="O19" s="15"/>
    </row>
    <row r="20" spans="1:15" ht="24" customHeight="1">
      <c r="A20" s="654" t="s">
        <v>783</v>
      </c>
      <c r="B20" s="660" t="s">
        <v>784</v>
      </c>
      <c r="C20" s="656">
        <v>1404</v>
      </c>
      <c r="D20" s="656">
        <v>1404</v>
      </c>
      <c r="E20" s="657">
        <v>0</v>
      </c>
      <c r="F20" s="656">
        <v>0</v>
      </c>
      <c r="G20" s="661">
        <v>1404</v>
      </c>
      <c r="H20" s="662">
        <v>200</v>
      </c>
      <c r="I20" s="663">
        <v>0</v>
      </c>
      <c r="J20" s="663">
        <v>1204</v>
      </c>
      <c r="K20" s="658">
        <v>188</v>
      </c>
      <c r="L20" s="659">
        <v>0</v>
      </c>
      <c r="M20" s="663">
        <v>0</v>
      </c>
      <c r="N20" s="664">
        <v>0</v>
      </c>
      <c r="O20" s="15"/>
    </row>
    <row r="21" spans="1:15" ht="24" customHeight="1">
      <c r="A21" s="654" t="s">
        <v>785</v>
      </c>
      <c r="B21" s="655" t="s">
        <v>786</v>
      </c>
      <c r="C21" s="656">
        <v>897</v>
      </c>
      <c r="D21" s="656">
        <v>897</v>
      </c>
      <c r="E21" s="675">
        <v>20</v>
      </c>
      <c r="F21" s="656">
        <v>179</v>
      </c>
      <c r="G21" s="661">
        <v>897</v>
      </c>
      <c r="H21" s="662">
        <v>897</v>
      </c>
      <c r="I21" s="663">
        <v>0</v>
      </c>
      <c r="J21" s="663">
        <v>0</v>
      </c>
      <c r="K21" s="658">
        <v>609</v>
      </c>
      <c r="L21" s="659">
        <v>62</v>
      </c>
      <c r="M21" s="663">
        <v>0</v>
      </c>
      <c r="N21" s="664">
        <v>0</v>
      </c>
      <c r="O21" s="15"/>
    </row>
    <row r="22" spans="1:15" ht="24" customHeight="1">
      <c r="A22" s="654" t="s">
        <v>787</v>
      </c>
      <c r="B22" s="660" t="s">
        <v>788</v>
      </c>
      <c r="C22" s="656">
        <v>1050</v>
      </c>
      <c r="D22" s="656">
        <v>1050</v>
      </c>
      <c r="E22" s="657">
        <v>0</v>
      </c>
      <c r="F22" s="656">
        <v>0</v>
      </c>
      <c r="G22" s="661">
        <v>1050</v>
      </c>
      <c r="H22" s="662">
        <v>245</v>
      </c>
      <c r="I22" s="663">
        <v>0</v>
      </c>
      <c r="J22" s="663">
        <v>805</v>
      </c>
      <c r="K22" s="658">
        <v>204</v>
      </c>
      <c r="L22" s="659">
        <v>24</v>
      </c>
      <c r="M22" s="663">
        <v>0</v>
      </c>
      <c r="N22" s="664">
        <v>0</v>
      </c>
      <c r="O22" s="15"/>
    </row>
    <row r="23" spans="1:15" ht="24" customHeight="1">
      <c r="A23" s="676">
        <v>236100</v>
      </c>
      <c r="B23" s="660" t="s">
        <v>789</v>
      </c>
      <c r="C23" s="656">
        <v>4370</v>
      </c>
      <c r="D23" s="656">
        <v>4370</v>
      </c>
      <c r="E23" s="675">
        <v>25</v>
      </c>
      <c r="F23" s="656">
        <v>1093</v>
      </c>
      <c r="G23" s="673">
        <v>4370</v>
      </c>
      <c r="H23" s="662">
        <v>4370</v>
      </c>
      <c r="I23" s="677">
        <v>0</v>
      </c>
      <c r="J23" s="663">
        <v>0</v>
      </c>
      <c r="K23" s="658">
        <v>244</v>
      </c>
      <c r="L23" s="659">
        <v>0</v>
      </c>
      <c r="M23" s="663">
        <v>0</v>
      </c>
      <c r="N23" s="664">
        <v>0</v>
      </c>
      <c r="O23" s="15"/>
    </row>
    <row r="24" spans="1:15" ht="24" customHeight="1">
      <c r="A24" s="676">
        <v>236101</v>
      </c>
      <c r="B24" s="655" t="s">
        <v>790</v>
      </c>
      <c r="C24" s="656">
        <v>1302</v>
      </c>
      <c r="D24" s="656">
        <v>1302</v>
      </c>
      <c r="E24" s="675">
        <v>25</v>
      </c>
      <c r="F24" s="656">
        <v>326</v>
      </c>
      <c r="G24" s="661">
        <v>570</v>
      </c>
      <c r="H24" s="662">
        <v>570</v>
      </c>
      <c r="I24" s="663">
        <v>0</v>
      </c>
      <c r="J24" s="663">
        <v>0</v>
      </c>
      <c r="K24" s="658">
        <v>109</v>
      </c>
      <c r="L24" s="659">
        <v>49</v>
      </c>
      <c r="M24" s="663">
        <v>727</v>
      </c>
      <c r="N24" s="664">
        <v>0</v>
      </c>
      <c r="O24" s="15"/>
    </row>
    <row r="25" spans="1:14" ht="24.75" customHeight="1">
      <c r="A25" s="654" t="s">
        <v>142</v>
      </c>
      <c r="B25" s="660" t="s">
        <v>791</v>
      </c>
      <c r="C25" s="656">
        <v>70029</v>
      </c>
      <c r="D25" s="656">
        <v>70029</v>
      </c>
      <c r="E25" s="657">
        <v>0</v>
      </c>
      <c r="F25" s="656">
        <v>0</v>
      </c>
      <c r="G25" s="661">
        <v>60629</v>
      </c>
      <c r="H25" s="662">
        <v>34200</v>
      </c>
      <c r="I25" s="663">
        <v>26429</v>
      </c>
      <c r="J25" s="663">
        <v>0</v>
      </c>
      <c r="K25" s="658">
        <v>35316</v>
      </c>
      <c r="L25" s="659">
        <v>3692</v>
      </c>
      <c r="M25" s="663">
        <v>11596</v>
      </c>
      <c r="N25" s="664">
        <v>0</v>
      </c>
    </row>
    <row r="26" spans="1:16" ht="27" customHeight="1">
      <c r="A26" s="654" t="s">
        <v>138</v>
      </c>
      <c r="B26" s="655" t="s">
        <v>792</v>
      </c>
      <c r="C26" s="656">
        <v>28230</v>
      </c>
      <c r="D26" s="659">
        <v>25215</v>
      </c>
      <c r="E26" s="666">
        <v>12.5</v>
      </c>
      <c r="F26" s="659">
        <v>3152</v>
      </c>
      <c r="G26" s="667">
        <v>21000</v>
      </c>
      <c r="H26" s="662">
        <v>14000</v>
      </c>
      <c r="I26" s="662">
        <v>7000</v>
      </c>
      <c r="J26" s="663">
        <v>0</v>
      </c>
      <c r="K26" s="658">
        <v>21859</v>
      </c>
      <c r="L26" s="659">
        <v>215</v>
      </c>
      <c r="M26" s="663">
        <v>18257</v>
      </c>
      <c r="N26" s="667">
        <v>0</v>
      </c>
      <c r="O26" s="15"/>
      <c r="P26" s="15"/>
    </row>
    <row r="27" spans="1:15" ht="27" customHeight="1">
      <c r="A27" s="654" t="s">
        <v>139</v>
      </c>
      <c r="B27" s="660" t="s">
        <v>793</v>
      </c>
      <c r="C27" s="656">
        <v>121654</v>
      </c>
      <c r="D27" s="656">
        <v>121654</v>
      </c>
      <c r="E27" s="675">
        <v>13</v>
      </c>
      <c r="F27" s="656">
        <v>15815</v>
      </c>
      <c r="G27" s="661">
        <v>20680</v>
      </c>
      <c r="H27" s="662">
        <v>11380</v>
      </c>
      <c r="I27" s="663">
        <v>2139</v>
      </c>
      <c r="J27" s="663">
        <v>7161</v>
      </c>
      <c r="K27" s="658">
        <v>31346</v>
      </c>
      <c r="L27" s="659">
        <v>10540</v>
      </c>
      <c r="M27" s="663">
        <v>22856</v>
      </c>
      <c r="N27" s="664">
        <v>7686</v>
      </c>
      <c r="O27" s="15"/>
    </row>
    <row r="28" spans="1:15" ht="27" customHeight="1">
      <c r="A28" s="654" t="s">
        <v>444</v>
      </c>
      <c r="B28" s="660" t="s">
        <v>794</v>
      </c>
      <c r="C28" s="656">
        <v>54264</v>
      </c>
      <c r="D28" s="678">
        <v>54264</v>
      </c>
      <c r="E28" s="675">
        <v>13</v>
      </c>
      <c r="F28" s="656">
        <v>7055</v>
      </c>
      <c r="G28" s="661">
        <v>8103</v>
      </c>
      <c r="H28" s="662">
        <v>5503</v>
      </c>
      <c r="I28" s="663">
        <v>1703</v>
      </c>
      <c r="J28" s="663">
        <v>897</v>
      </c>
      <c r="K28" s="658">
        <v>16554</v>
      </c>
      <c r="L28" s="659">
        <v>0</v>
      </c>
      <c r="M28" s="663">
        <v>12070</v>
      </c>
      <c r="N28" s="664">
        <v>0</v>
      </c>
      <c r="O28" s="15"/>
    </row>
    <row r="29" spans="1:15" ht="27" customHeight="1">
      <c r="A29" s="654" t="s">
        <v>140</v>
      </c>
      <c r="B29" s="660" t="s">
        <v>795</v>
      </c>
      <c r="C29" s="656">
        <v>136100</v>
      </c>
      <c r="D29" s="656">
        <v>136100</v>
      </c>
      <c r="E29" s="675">
        <v>13</v>
      </c>
      <c r="F29" s="656">
        <v>17693</v>
      </c>
      <c r="G29" s="661">
        <v>19515</v>
      </c>
      <c r="H29" s="662">
        <v>11215</v>
      </c>
      <c r="I29" s="663">
        <v>666</v>
      </c>
      <c r="J29" s="663">
        <v>7634</v>
      </c>
      <c r="K29" s="658">
        <v>32282</v>
      </c>
      <c r="L29" s="659">
        <v>15097</v>
      </c>
      <c r="M29" s="663">
        <v>23539</v>
      </c>
      <c r="N29" s="664">
        <v>11008</v>
      </c>
      <c r="O29" s="15"/>
    </row>
    <row r="30" spans="1:15" ht="26.25" customHeight="1">
      <c r="A30" s="654" t="s">
        <v>490</v>
      </c>
      <c r="B30" s="660" t="s">
        <v>796</v>
      </c>
      <c r="C30" s="656">
        <v>40978</v>
      </c>
      <c r="D30" s="656">
        <v>40978</v>
      </c>
      <c r="E30" s="675">
        <v>12</v>
      </c>
      <c r="F30" s="656">
        <v>4932</v>
      </c>
      <c r="G30" s="661">
        <v>5800</v>
      </c>
      <c r="H30" s="662">
        <v>2000</v>
      </c>
      <c r="I30" s="663">
        <v>377</v>
      </c>
      <c r="J30" s="663">
        <v>3423</v>
      </c>
      <c r="K30" s="658">
        <v>7099</v>
      </c>
      <c r="L30" s="659">
        <v>826</v>
      </c>
      <c r="M30" s="663">
        <v>6734</v>
      </c>
      <c r="N30" s="664">
        <v>826</v>
      </c>
      <c r="O30" s="15"/>
    </row>
    <row r="31" spans="1:14" ht="27" customHeight="1">
      <c r="A31" s="654" t="s">
        <v>141</v>
      </c>
      <c r="B31" s="660" t="s">
        <v>797</v>
      </c>
      <c r="C31" s="656">
        <v>97037</v>
      </c>
      <c r="D31" s="656">
        <v>69870</v>
      </c>
      <c r="E31" s="657">
        <v>9.5</v>
      </c>
      <c r="F31" s="656">
        <v>5651</v>
      </c>
      <c r="G31" s="661">
        <v>8988</v>
      </c>
      <c r="H31" s="662">
        <v>7006</v>
      </c>
      <c r="I31" s="663">
        <v>1982</v>
      </c>
      <c r="J31" s="663">
        <v>0</v>
      </c>
      <c r="K31" s="658">
        <v>14245</v>
      </c>
      <c r="L31" s="659">
        <v>463</v>
      </c>
      <c r="M31" s="663">
        <v>12498</v>
      </c>
      <c r="N31" s="664">
        <v>463</v>
      </c>
    </row>
    <row r="32" spans="1:15" ht="21" customHeight="1">
      <c r="A32" s="654" t="s">
        <v>489</v>
      </c>
      <c r="B32" s="660" t="s">
        <v>525</v>
      </c>
      <c r="C32" s="656">
        <v>9625</v>
      </c>
      <c r="D32" s="656">
        <v>9625</v>
      </c>
      <c r="E32" s="657">
        <v>0</v>
      </c>
      <c r="F32" s="656">
        <v>0</v>
      </c>
      <c r="G32" s="661">
        <v>1000</v>
      </c>
      <c r="H32" s="662">
        <v>658</v>
      </c>
      <c r="I32" s="663">
        <v>342</v>
      </c>
      <c r="J32" s="663">
        <v>0</v>
      </c>
      <c r="K32" s="658">
        <v>4716</v>
      </c>
      <c r="L32" s="659">
        <v>94</v>
      </c>
      <c r="M32" s="663">
        <v>4486</v>
      </c>
      <c r="N32" s="664">
        <v>1960</v>
      </c>
      <c r="O32" s="15"/>
    </row>
    <row r="33" spans="1:15" ht="24" customHeight="1">
      <c r="A33" s="654" t="s">
        <v>144</v>
      </c>
      <c r="B33" s="660" t="s">
        <v>798</v>
      </c>
      <c r="C33" s="656">
        <v>4616</v>
      </c>
      <c r="D33" s="656">
        <v>4616</v>
      </c>
      <c r="E33" s="657">
        <v>100</v>
      </c>
      <c r="F33" s="656">
        <v>4616</v>
      </c>
      <c r="G33" s="661">
        <v>4616</v>
      </c>
      <c r="H33" s="662">
        <v>4275</v>
      </c>
      <c r="I33" s="663">
        <v>341</v>
      </c>
      <c r="J33" s="663">
        <v>0</v>
      </c>
      <c r="K33" s="658">
        <v>4274</v>
      </c>
      <c r="L33" s="659">
        <v>0</v>
      </c>
      <c r="M33" s="663">
        <v>0</v>
      </c>
      <c r="N33" s="664">
        <v>0</v>
      </c>
      <c r="O33" s="15"/>
    </row>
    <row r="34" spans="2:14" ht="13.5" customHeight="1">
      <c r="B34" s="507"/>
      <c r="C34" s="507"/>
      <c r="G34" s="833" t="s">
        <v>355</v>
      </c>
      <c r="H34" s="834"/>
      <c r="I34" s="834"/>
      <c r="J34" s="835"/>
      <c r="K34" s="836" t="s">
        <v>356</v>
      </c>
      <c r="L34" s="837"/>
      <c r="M34" s="833" t="s">
        <v>357</v>
      </c>
      <c r="N34" s="835"/>
    </row>
    <row r="35" spans="1:14" ht="65.25" customHeight="1">
      <c r="A35" s="650" t="s">
        <v>136</v>
      </c>
      <c r="B35" s="650" t="s">
        <v>137</v>
      </c>
      <c r="C35" s="651" t="s">
        <v>742</v>
      </c>
      <c r="D35" s="651" t="s">
        <v>743</v>
      </c>
      <c r="E35" s="652" t="s">
        <v>744</v>
      </c>
      <c r="F35" s="652" t="s">
        <v>745</v>
      </c>
      <c r="G35" s="652" t="s">
        <v>746</v>
      </c>
      <c r="H35" s="652" t="s">
        <v>747</v>
      </c>
      <c r="I35" s="653" t="s">
        <v>748</v>
      </c>
      <c r="J35" s="653" t="s">
        <v>749</v>
      </c>
      <c r="K35" s="652" t="s">
        <v>750</v>
      </c>
      <c r="L35" s="652" t="s">
        <v>751</v>
      </c>
      <c r="M35" s="652" t="s">
        <v>752</v>
      </c>
      <c r="N35" s="652" t="s">
        <v>799</v>
      </c>
    </row>
    <row r="36" spans="1:15" ht="24" customHeight="1">
      <c r="A36" s="654" t="s">
        <v>146</v>
      </c>
      <c r="B36" s="660" t="s">
        <v>800</v>
      </c>
      <c r="C36" s="656">
        <v>202050</v>
      </c>
      <c r="D36" s="656">
        <v>202050</v>
      </c>
      <c r="E36" s="657">
        <v>25</v>
      </c>
      <c r="F36" s="656">
        <v>50512</v>
      </c>
      <c r="G36" s="661">
        <v>30000</v>
      </c>
      <c r="H36" s="662">
        <v>10200</v>
      </c>
      <c r="I36" s="663">
        <v>14800</v>
      </c>
      <c r="J36" s="663">
        <v>5000</v>
      </c>
      <c r="K36" s="658">
        <v>8456</v>
      </c>
      <c r="L36" s="659">
        <v>3539</v>
      </c>
      <c r="M36" s="663">
        <v>0</v>
      </c>
      <c r="N36" s="664">
        <v>0</v>
      </c>
      <c r="O36" s="15"/>
    </row>
    <row r="37" spans="1:15" ht="24" customHeight="1">
      <c r="A37" s="654" t="s">
        <v>147</v>
      </c>
      <c r="B37" s="660" t="s">
        <v>129</v>
      </c>
      <c r="C37" s="656">
        <v>9131</v>
      </c>
      <c r="D37" s="656">
        <v>9131</v>
      </c>
      <c r="E37" s="675">
        <v>25</v>
      </c>
      <c r="F37" s="656">
        <v>2283</v>
      </c>
      <c r="G37" s="661">
        <v>9131</v>
      </c>
      <c r="H37" s="662">
        <v>7720</v>
      </c>
      <c r="I37" s="663">
        <v>1411</v>
      </c>
      <c r="J37" s="663">
        <v>0</v>
      </c>
      <c r="K37" s="658">
        <v>4565</v>
      </c>
      <c r="L37" s="659">
        <v>2</v>
      </c>
      <c r="M37" s="663">
        <v>0</v>
      </c>
      <c r="N37" s="664">
        <v>51</v>
      </c>
      <c r="O37" s="15"/>
    </row>
    <row r="38" spans="1:15" ht="24" customHeight="1">
      <c r="A38" s="654" t="s">
        <v>740</v>
      </c>
      <c r="B38" s="660" t="s">
        <v>801</v>
      </c>
      <c r="C38" s="656">
        <v>778</v>
      </c>
      <c r="D38" s="656">
        <v>778</v>
      </c>
      <c r="E38" s="675">
        <v>15</v>
      </c>
      <c r="F38" s="656">
        <v>117</v>
      </c>
      <c r="G38" s="673">
        <v>795</v>
      </c>
      <c r="H38" s="662">
        <v>0</v>
      </c>
      <c r="I38" s="677">
        <v>238</v>
      </c>
      <c r="J38" s="663">
        <v>557</v>
      </c>
      <c r="K38" s="658">
        <v>0</v>
      </c>
      <c r="L38" s="659">
        <v>557</v>
      </c>
      <c r="M38" s="663">
        <v>0</v>
      </c>
      <c r="N38" s="664">
        <v>0</v>
      </c>
      <c r="O38" s="15"/>
    </row>
    <row r="39" spans="1:15" ht="24" customHeight="1">
      <c r="A39" s="654" t="s">
        <v>216</v>
      </c>
      <c r="B39" s="655" t="s">
        <v>802</v>
      </c>
      <c r="C39" s="656">
        <v>110000</v>
      </c>
      <c r="D39" s="656">
        <v>141589</v>
      </c>
      <c r="E39" s="675">
        <v>7.5</v>
      </c>
      <c r="F39" s="656">
        <v>10619</v>
      </c>
      <c r="G39" s="846">
        <v>700000</v>
      </c>
      <c r="H39" s="662">
        <v>1200</v>
      </c>
      <c r="I39" s="851">
        <v>663590</v>
      </c>
      <c r="J39" s="663">
        <v>0</v>
      </c>
      <c r="K39" s="658">
        <v>439</v>
      </c>
      <c r="L39" s="659">
        <v>6</v>
      </c>
      <c r="M39" s="663">
        <v>0</v>
      </c>
      <c r="N39" s="664">
        <v>0</v>
      </c>
      <c r="O39" s="15"/>
    </row>
    <row r="40" spans="1:15" ht="24" customHeight="1">
      <c r="A40" s="654" t="s">
        <v>217</v>
      </c>
      <c r="B40" s="655" t="s">
        <v>803</v>
      </c>
      <c r="C40" s="656">
        <v>135000</v>
      </c>
      <c r="D40" s="656">
        <v>98462</v>
      </c>
      <c r="E40" s="675">
        <v>7.5</v>
      </c>
      <c r="F40" s="656">
        <v>7385</v>
      </c>
      <c r="G40" s="847"/>
      <c r="H40" s="662">
        <v>4200</v>
      </c>
      <c r="I40" s="852"/>
      <c r="J40" s="663">
        <v>1000</v>
      </c>
      <c r="K40" s="658">
        <v>4176</v>
      </c>
      <c r="L40" s="659">
        <v>333</v>
      </c>
      <c r="M40" s="663">
        <v>0</v>
      </c>
      <c r="N40" s="664">
        <v>0</v>
      </c>
      <c r="O40" s="15"/>
    </row>
    <row r="41" spans="1:15" ht="24" customHeight="1">
      <c r="A41" s="654" t="s">
        <v>218</v>
      </c>
      <c r="B41" s="655" t="s">
        <v>804</v>
      </c>
      <c r="C41" s="656">
        <v>280000</v>
      </c>
      <c r="D41" s="656">
        <v>269551</v>
      </c>
      <c r="E41" s="675">
        <v>7.5</v>
      </c>
      <c r="F41" s="656">
        <v>20216</v>
      </c>
      <c r="G41" s="847"/>
      <c r="H41" s="662">
        <v>6000</v>
      </c>
      <c r="I41" s="852"/>
      <c r="J41" s="663">
        <v>0</v>
      </c>
      <c r="K41" s="658">
        <v>5917</v>
      </c>
      <c r="L41" s="659">
        <v>25</v>
      </c>
      <c r="M41" s="663">
        <v>0</v>
      </c>
      <c r="N41" s="664">
        <v>0</v>
      </c>
      <c r="O41" s="15"/>
    </row>
    <row r="42" spans="1:15" ht="21" customHeight="1">
      <c r="A42" s="654" t="s">
        <v>219</v>
      </c>
      <c r="B42" s="655" t="s">
        <v>805</v>
      </c>
      <c r="C42" s="656">
        <v>50000</v>
      </c>
      <c r="D42" s="656">
        <v>84204</v>
      </c>
      <c r="E42" s="675">
        <v>7.5</v>
      </c>
      <c r="F42" s="656">
        <v>6315</v>
      </c>
      <c r="G42" s="847"/>
      <c r="H42" s="662">
        <v>2700</v>
      </c>
      <c r="I42" s="852"/>
      <c r="J42" s="663">
        <v>0</v>
      </c>
      <c r="K42" s="658">
        <v>1858</v>
      </c>
      <c r="L42" s="659">
        <v>64</v>
      </c>
      <c r="M42" s="663">
        <v>0</v>
      </c>
      <c r="N42" s="664">
        <v>0</v>
      </c>
      <c r="O42" s="15"/>
    </row>
    <row r="43" spans="1:15" ht="24" customHeight="1">
      <c r="A43" s="654" t="s">
        <v>220</v>
      </c>
      <c r="B43" s="655" t="s">
        <v>806</v>
      </c>
      <c r="C43" s="656">
        <v>250000</v>
      </c>
      <c r="D43" s="656">
        <v>250000</v>
      </c>
      <c r="E43" s="675">
        <v>7.5</v>
      </c>
      <c r="F43" s="656">
        <v>18750</v>
      </c>
      <c r="G43" s="847"/>
      <c r="H43" s="662">
        <v>5500</v>
      </c>
      <c r="I43" s="852"/>
      <c r="J43" s="663">
        <v>0</v>
      </c>
      <c r="K43" s="658">
        <v>5088</v>
      </c>
      <c r="L43" s="659">
        <v>198</v>
      </c>
      <c r="M43" s="663">
        <v>0</v>
      </c>
      <c r="N43" s="664">
        <v>0</v>
      </c>
      <c r="O43" s="15"/>
    </row>
    <row r="44" spans="1:15" ht="24" customHeight="1">
      <c r="A44" s="654" t="s">
        <v>221</v>
      </c>
      <c r="B44" s="655" t="s">
        <v>807</v>
      </c>
      <c r="C44" s="656">
        <v>20000</v>
      </c>
      <c r="D44" s="656">
        <v>20000</v>
      </c>
      <c r="E44" s="675">
        <v>15</v>
      </c>
      <c r="F44" s="656">
        <f>C44*0.15</f>
        <v>3000</v>
      </c>
      <c r="G44" s="847"/>
      <c r="H44" s="662">
        <v>2000</v>
      </c>
      <c r="I44" s="852"/>
      <c r="J44" s="663">
        <v>0</v>
      </c>
      <c r="K44" s="658">
        <v>332</v>
      </c>
      <c r="L44" s="659">
        <v>0</v>
      </c>
      <c r="M44" s="663">
        <v>0</v>
      </c>
      <c r="N44" s="664">
        <v>0</v>
      </c>
      <c r="O44" s="15"/>
    </row>
    <row r="45" spans="1:15" ht="24" customHeight="1">
      <c r="A45" s="654" t="s">
        <v>222</v>
      </c>
      <c r="B45" s="655" t="s">
        <v>808</v>
      </c>
      <c r="C45" s="656">
        <v>40000</v>
      </c>
      <c r="D45" s="656">
        <v>40000</v>
      </c>
      <c r="E45" s="675">
        <v>15</v>
      </c>
      <c r="F45" s="656">
        <f>C45*0.15</f>
        <v>6000</v>
      </c>
      <c r="G45" s="847"/>
      <c r="H45" s="662">
        <v>2100</v>
      </c>
      <c r="I45" s="852"/>
      <c r="J45" s="663">
        <v>0</v>
      </c>
      <c r="K45" s="658">
        <v>598</v>
      </c>
      <c r="L45" s="659">
        <v>0</v>
      </c>
      <c r="M45" s="663">
        <v>0</v>
      </c>
      <c r="N45" s="664">
        <v>0</v>
      </c>
      <c r="O45" s="15"/>
    </row>
    <row r="46" spans="1:15" ht="24" customHeight="1">
      <c r="A46" s="676">
        <v>236102</v>
      </c>
      <c r="B46" s="655" t="s">
        <v>809</v>
      </c>
      <c r="C46" s="656">
        <v>85000</v>
      </c>
      <c r="D46" s="656">
        <v>164689</v>
      </c>
      <c r="E46" s="675">
        <v>7.5</v>
      </c>
      <c r="F46" s="656">
        <v>12352</v>
      </c>
      <c r="G46" s="847"/>
      <c r="H46" s="662">
        <v>6000</v>
      </c>
      <c r="I46" s="852"/>
      <c r="J46" s="663">
        <v>0</v>
      </c>
      <c r="K46" s="658">
        <v>5236</v>
      </c>
      <c r="L46" s="659">
        <v>0</v>
      </c>
      <c r="M46" s="663">
        <v>0</v>
      </c>
      <c r="N46" s="664">
        <v>0</v>
      </c>
      <c r="O46" s="15"/>
    </row>
    <row r="47" spans="1:15" ht="24" customHeight="1">
      <c r="A47" s="676">
        <v>236103</v>
      </c>
      <c r="B47" s="655" t="s">
        <v>810</v>
      </c>
      <c r="C47" s="656">
        <v>140000</v>
      </c>
      <c r="D47" s="656">
        <v>140000</v>
      </c>
      <c r="E47" s="675">
        <v>7.5</v>
      </c>
      <c r="F47" s="656">
        <v>10500</v>
      </c>
      <c r="G47" s="848"/>
      <c r="H47" s="662">
        <v>250</v>
      </c>
      <c r="I47" s="853"/>
      <c r="J47" s="663">
        <v>1500</v>
      </c>
      <c r="K47" s="658">
        <v>234</v>
      </c>
      <c r="L47" s="659">
        <v>841</v>
      </c>
      <c r="M47" s="663">
        <v>0</v>
      </c>
      <c r="N47" s="664">
        <v>0</v>
      </c>
      <c r="O47" s="15"/>
    </row>
    <row r="48" spans="1:15" ht="24" customHeight="1">
      <c r="A48" s="676">
        <v>236104</v>
      </c>
      <c r="B48" s="655" t="s">
        <v>811</v>
      </c>
      <c r="C48" s="656">
        <v>80000</v>
      </c>
      <c r="D48" s="656">
        <v>80000</v>
      </c>
      <c r="E48" s="675">
        <v>7.5</v>
      </c>
      <c r="F48" s="656">
        <v>6000</v>
      </c>
      <c r="G48" s="848"/>
      <c r="H48" s="662">
        <v>50</v>
      </c>
      <c r="I48" s="853"/>
      <c r="J48" s="663">
        <v>0</v>
      </c>
      <c r="K48" s="658">
        <v>0</v>
      </c>
      <c r="L48" s="659">
        <v>0</v>
      </c>
      <c r="M48" s="663">
        <v>0</v>
      </c>
      <c r="N48" s="664">
        <v>0</v>
      </c>
      <c r="O48" s="15"/>
    </row>
    <row r="49" spans="1:15" ht="24" customHeight="1">
      <c r="A49" s="676">
        <v>236105</v>
      </c>
      <c r="B49" s="655" t="s">
        <v>812</v>
      </c>
      <c r="C49" s="656">
        <v>150000</v>
      </c>
      <c r="D49" s="656">
        <v>150000</v>
      </c>
      <c r="E49" s="675">
        <v>7.5</v>
      </c>
      <c r="F49" s="656">
        <v>11250</v>
      </c>
      <c r="G49" s="849"/>
      <c r="H49" s="662">
        <v>250</v>
      </c>
      <c r="I49" s="854"/>
      <c r="J49" s="663">
        <v>0</v>
      </c>
      <c r="K49" s="658">
        <v>220</v>
      </c>
      <c r="L49" s="659">
        <v>0</v>
      </c>
      <c r="M49" s="663">
        <v>0</v>
      </c>
      <c r="N49" s="664">
        <v>0</v>
      </c>
      <c r="O49" s="15"/>
    </row>
    <row r="50" spans="1:15" ht="24" customHeight="1">
      <c r="A50" s="676">
        <v>236106</v>
      </c>
      <c r="B50" s="655" t="s">
        <v>813</v>
      </c>
      <c r="C50" s="656">
        <v>50000</v>
      </c>
      <c r="D50" s="656">
        <v>50000</v>
      </c>
      <c r="E50" s="675">
        <v>7.5</v>
      </c>
      <c r="F50" s="656">
        <v>3750</v>
      </c>
      <c r="G50" s="849"/>
      <c r="H50" s="662">
        <v>800</v>
      </c>
      <c r="I50" s="854"/>
      <c r="J50" s="663">
        <v>0</v>
      </c>
      <c r="K50" s="658">
        <v>774</v>
      </c>
      <c r="L50" s="659">
        <v>0</v>
      </c>
      <c r="M50" s="663">
        <v>0</v>
      </c>
      <c r="N50" s="664">
        <v>0</v>
      </c>
      <c r="O50" s="15"/>
    </row>
    <row r="51" spans="1:15" ht="24" customHeight="1">
      <c r="A51" s="676">
        <v>236107</v>
      </c>
      <c r="B51" s="655" t="s">
        <v>814</v>
      </c>
      <c r="C51" s="656">
        <v>55000</v>
      </c>
      <c r="D51" s="656">
        <v>55000</v>
      </c>
      <c r="E51" s="675">
        <v>7.5</v>
      </c>
      <c r="F51" s="656">
        <v>4125</v>
      </c>
      <c r="G51" s="849"/>
      <c r="H51" s="662">
        <v>1650</v>
      </c>
      <c r="I51" s="854"/>
      <c r="J51" s="663">
        <v>0</v>
      </c>
      <c r="K51" s="658">
        <v>1648</v>
      </c>
      <c r="L51" s="659">
        <v>0</v>
      </c>
      <c r="M51" s="663">
        <v>0</v>
      </c>
      <c r="N51" s="664">
        <v>0</v>
      </c>
      <c r="O51" s="15"/>
    </row>
    <row r="52" spans="1:15" ht="24" customHeight="1">
      <c r="A52" s="676">
        <v>236112</v>
      </c>
      <c r="B52" s="655" t="s">
        <v>815</v>
      </c>
      <c r="C52" s="656">
        <v>100000</v>
      </c>
      <c r="D52" s="656">
        <v>100000</v>
      </c>
      <c r="E52" s="675">
        <v>7.5</v>
      </c>
      <c r="F52" s="656">
        <v>7500</v>
      </c>
      <c r="G52" s="849"/>
      <c r="H52" s="662">
        <v>510</v>
      </c>
      <c r="I52" s="854"/>
      <c r="J52" s="663">
        <v>0</v>
      </c>
      <c r="K52" s="658">
        <v>319</v>
      </c>
      <c r="L52" s="659">
        <v>0</v>
      </c>
      <c r="M52" s="663">
        <v>0</v>
      </c>
      <c r="N52" s="664">
        <v>0</v>
      </c>
      <c r="O52" s="15"/>
    </row>
    <row r="53" spans="1:15" ht="24" customHeight="1">
      <c r="A53" s="676">
        <v>236113</v>
      </c>
      <c r="B53" s="655" t="s">
        <v>816</v>
      </c>
      <c r="C53" s="656">
        <v>40000</v>
      </c>
      <c r="D53" s="656">
        <v>40000</v>
      </c>
      <c r="E53" s="675">
        <v>7.5</v>
      </c>
      <c r="F53" s="656">
        <v>3000</v>
      </c>
      <c r="G53" s="849"/>
      <c r="H53" s="662">
        <v>100</v>
      </c>
      <c r="I53" s="854"/>
      <c r="J53" s="663">
        <v>0</v>
      </c>
      <c r="K53" s="658">
        <v>1</v>
      </c>
      <c r="L53" s="659">
        <v>0</v>
      </c>
      <c r="M53" s="663">
        <v>0</v>
      </c>
      <c r="N53" s="664">
        <v>0</v>
      </c>
      <c r="O53" s="15"/>
    </row>
    <row r="54" spans="1:15" ht="24" customHeight="1">
      <c r="A54" s="676">
        <v>236114</v>
      </c>
      <c r="B54" s="655" t="s">
        <v>817</v>
      </c>
      <c r="C54" s="656">
        <v>60000</v>
      </c>
      <c r="D54" s="656">
        <v>60000</v>
      </c>
      <c r="E54" s="675">
        <v>7.5</v>
      </c>
      <c r="F54" s="656">
        <v>4500</v>
      </c>
      <c r="G54" s="850"/>
      <c r="H54" s="662">
        <v>600</v>
      </c>
      <c r="I54" s="855"/>
      <c r="J54" s="663">
        <v>0</v>
      </c>
      <c r="K54" s="658">
        <v>583</v>
      </c>
      <c r="L54" s="659">
        <v>0</v>
      </c>
      <c r="M54" s="663">
        <v>0</v>
      </c>
      <c r="N54" s="664">
        <v>0</v>
      </c>
      <c r="O54" s="15"/>
    </row>
    <row r="55" spans="1:15" ht="24" customHeight="1">
      <c r="A55" s="676">
        <v>236126</v>
      </c>
      <c r="B55" s="655" t="s">
        <v>818</v>
      </c>
      <c r="C55" s="656">
        <v>113800</v>
      </c>
      <c r="D55" s="656">
        <v>113800</v>
      </c>
      <c r="E55" s="675">
        <v>7.5</v>
      </c>
      <c r="F55" s="656">
        <v>8535</v>
      </c>
      <c r="G55" s="846">
        <v>1200000</v>
      </c>
      <c r="H55" s="662">
        <v>200</v>
      </c>
      <c r="I55" s="851">
        <v>1199600</v>
      </c>
      <c r="J55" s="663">
        <v>0</v>
      </c>
      <c r="K55" s="658">
        <v>104</v>
      </c>
      <c r="L55" s="659">
        <v>0</v>
      </c>
      <c r="M55" s="663">
        <v>0</v>
      </c>
      <c r="N55" s="664">
        <v>0</v>
      </c>
      <c r="O55" s="15"/>
    </row>
    <row r="56" spans="1:15" ht="24" customHeight="1">
      <c r="A56" s="676">
        <v>236127</v>
      </c>
      <c r="B56" s="655" t="s">
        <v>819</v>
      </c>
      <c r="C56" s="656">
        <v>90000</v>
      </c>
      <c r="D56" s="656">
        <v>90000</v>
      </c>
      <c r="E56" s="675">
        <v>7.5</v>
      </c>
      <c r="F56" s="656">
        <v>6750</v>
      </c>
      <c r="G56" s="847"/>
      <c r="H56" s="662">
        <v>200</v>
      </c>
      <c r="I56" s="852"/>
      <c r="J56" s="663">
        <v>0</v>
      </c>
      <c r="K56" s="658">
        <v>134</v>
      </c>
      <c r="L56" s="659">
        <v>0</v>
      </c>
      <c r="M56" s="663">
        <v>0</v>
      </c>
      <c r="N56" s="664">
        <v>0</v>
      </c>
      <c r="O56" s="15"/>
    </row>
    <row r="57" spans="1:15" ht="24" customHeight="1">
      <c r="A57" s="676" t="s">
        <v>358</v>
      </c>
      <c r="B57" s="655" t="s">
        <v>359</v>
      </c>
      <c r="C57" s="656">
        <v>245000</v>
      </c>
      <c r="D57" s="656">
        <v>245000</v>
      </c>
      <c r="E57" s="675">
        <v>15</v>
      </c>
      <c r="F57" s="656">
        <f>C57*0.15</f>
        <v>36750</v>
      </c>
      <c r="G57" s="661">
        <v>251000</v>
      </c>
      <c r="H57" s="662">
        <v>2083</v>
      </c>
      <c r="I57" s="663">
        <v>248917</v>
      </c>
      <c r="J57" s="663">
        <v>0</v>
      </c>
      <c r="K57" s="658">
        <v>2079</v>
      </c>
      <c r="L57" s="659">
        <v>0</v>
      </c>
      <c r="M57" s="663">
        <v>0</v>
      </c>
      <c r="N57" s="664">
        <v>0</v>
      </c>
      <c r="O57" s="15"/>
    </row>
    <row r="58" spans="1:15" ht="24" customHeight="1">
      <c r="A58" s="676">
        <v>236138</v>
      </c>
      <c r="B58" s="655" t="s">
        <v>445</v>
      </c>
      <c r="C58" s="656">
        <v>355000</v>
      </c>
      <c r="D58" s="656">
        <v>355000</v>
      </c>
      <c r="E58" s="675">
        <v>60</v>
      </c>
      <c r="F58" s="656">
        <v>213000</v>
      </c>
      <c r="G58" s="661">
        <v>355000</v>
      </c>
      <c r="H58" s="662">
        <v>0</v>
      </c>
      <c r="I58" s="663">
        <v>355000</v>
      </c>
      <c r="J58" s="663">
        <v>0</v>
      </c>
      <c r="K58" s="658">
        <v>0</v>
      </c>
      <c r="L58" s="659">
        <v>82</v>
      </c>
      <c r="M58" s="663">
        <v>0</v>
      </c>
      <c r="N58" s="664">
        <v>0</v>
      </c>
      <c r="O58" s="15"/>
    </row>
    <row r="59" spans="1:15" ht="24" customHeight="1">
      <c r="A59" s="676">
        <v>236139</v>
      </c>
      <c r="B59" s="655" t="s">
        <v>446</v>
      </c>
      <c r="C59" s="656">
        <v>380000</v>
      </c>
      <c r="D59" s="656">
        <v>380000</v>
      </c>
      <c r="E59" s="675">
        <v>60</v>
      </c>
      <c r="F59" s="656">
        <v>228000</v>
      </c>
      <c r="G59" s="661">
        <v>380000</v>
      </c>
      <c r="H59" s="662">
        <v>0</v>
      </c>
      <c r="I59" s="663">
        <v>380000</v>
      </c>
      <c r="J59" s="663">
        <v>0</v>
      </c>
      <c r="K59" s="658">
        <v>0</v>
      </c>
      <c r="L59" s="659">
        <v>164</v>
      </c>
      <c r="M59" s="663">
        <v>0</v>
      </c>
      <c r="N59" s="664">
        <v>0</v>
      </c>
      <c r="O59" s="15"/>
    </row>
    <row r="60" spans="1:15" ht="24" customHeight="1">
      <c r="A60" s="676">
        <v>236140</v>
      </c>
      <c r="B60" s="655" t="s">
        <v>447</v>
      </c>
      <c r="C60" s="656">
        <v>260000</v>
      </c>
      <c r="D60" s="656">
        <v>260000</v>
      </c>
      <c r="E60" s="675">
        <v>60</v>
      </c>
      <c r="F60" s="656">
        <v>156000</v>
      </c>
      <c r="G60" s="661">
        <v>260000</v>
      </c>
      <c r="H60" s="662">
        <v>0</v>
      </c>
      <c r="I60" s="663">
        <v>260000</v>
      </c>
      <c r="J60" s="663">
        <v>0</v>
      </c>
      <c r="K60" s="658">
        <v>0</v>
      </c>
      <c r="L60" s="659">
        <v>82</v>
      </c>
      <c r="M60" s="663">
        <v>0</v>
      </c>
      <c r="N60" s="664">
        <v>0</v>
      </c>
      <c r="O60" s="15"/>
    </row>
    <row r="61" spans="1:15" ht="24" customHeight="1">
      <c r="A61" s="676">
        <v>236141</v>
      </c>
      <c r="B61" s="655" t="s">
        <v>448</v>
      </c>
      <c r="C61" s="656">
        <v>160000</v>
      </c>
      <c r="D61" s="656">
        <v>160000</v>
      </c>
      <c r="E61" s="675">
        <v>60</v>
      </c>
      <c r="F61" s="656">
        <v>96000</v>
      </c>
      <c r="G61" s="661">
        <v>160000</v>
      </c>
      <c r="H61" s="662">
        <v>0</v>
      </c>
      <c r="I61" s="663">
        <v>160000</v>
      </c>
      <c r="J61" s="663">
        <v>0</v>
      </c>
      <c r="K61" s="658">
        <v>0</v>
      </c>
      <c r="L61" s="659">
        <v>82</v>
      </c>
      <c r="M61" s="663">
        <v>0</v>
      </c>
      <c r="N61" s="664">
        <v>0</v>
      </c>
      <c r="O61" s="15"/>
    </row>
    <row r="62" spans="1:15" ht="38.25" customHeight="1">
      <c r="A62" s="857" t="s">
        <v>820</v>
      </c>
      <c r="B62" s="858"/>
      <c r="C62" s="656"/>
      <c r="D62" s="656"/>
      <c r="E62" s="675"/>
      <c r="F62" s="656"/>
      <c r="G62" s="661">
        <v>-46349</v>
      </c>
      <c r="H62" s="662"/>
      <c r="I62" s="663"/>
      <c r="J62" s="663"/>
      <c r="K62" s="658"/>
      <c r="L62" s="659"/>
      <c r="M62" s="663"/>
      <c r="N62" s="664"/>
      <c r="O62" s="15"/>
    </row>
    <row r="63" spans="1:15" ht="27" customHeight="1">
      <c r="A63" s="859" t="s">
        <v>257</v>
      </c>
      <c r="B63" s="860"/>
      <c r="C63" s="9">
        <f>SUM(C5:C62)</f>
        <v>4261845</v>
      </c>
      <c r="D63" s="9">
        <f>SUM(D5:D62)</f>
        <v>4327825</v>
      </c>
      <c r="E63" s="679" t="s">
        <v>432</v>
      </c>
      <c r="F63" s="9">
        <f aca="true" t="shared" si="0" ref="F63:N63">SUM(F5:F62)</f>
        <v>1039296</v>
      </c>
      <c r="G63" s="9">
        <f t="shared" si="0"/>
        <v>3628161</v>
      </c>
      <c r="H63" s="9">
        <f t="shared" si="0"/>
        <v>274445</v>
      </c>
      <c r="I63" s="9">
        <f t="shared" si="0"/>
        <v>3324535</v>
      </c>
      <c r="J63" s="9">
        <f t="shared" si="0"/>
        <v>29181</v>
      </c>
      <c r="K63" s="9">
        <f t="shared" si="0"/>
        <v>363646</v>
      </c>
      <c r="L63" s="9">
        <f t="shared" si="0"/>
        <v>39741</v>
      </c>
      <c r="M63" s="9">
        <f t="shared" si="0"/>
        <v>235285</v>
      </c>
      <c r="N63" s="9">
        <f t="shared" si="0"/>
        <v>25083</v>
      </c>
      <c r="O63" s="15"/>
    </row>
    <row r="65" spans="2:14" ht="12.75">
      <c r="B65" s="856" t="s">
        <v>821</v>
      </c>
      <c r="C65" s="856"/>
      <c r="D65" s="856"/>
      <c r="E65" s="856"/>
      <c r="F65" s="856"/>
      <c r="G65" s="856"/>
      <c r="H65" s="856"/>
      <c r="I65" s="856"/>
      <c r="J65" s="856"/>
      <c r="K65" s="856"/>
      <c r="L65" s="856"/>
      <c r="M65" s="856"/>
      <c r="N65" s="856"/>
    </row>
    <row r="66" ht="12.75" customHeight="1">
      <c r="B66" t="s">
        <v>822</v>
      </c>
    </row>
  </sheetData>
  <mergeCells count="23">
    <mergeCell ref="B65:N65"/>
    <mergeCell ref="G55:G56"/>
    <mergeCell ref="I55:I56"/>
    <mergeCell ref="A62:B62"/>
    <mergeCell ref="A63:B63"/>
    <mergeCell ref="G34:J34"/>
    <mergeCell ref="K34:L34"/>
    <mergeCell ref="M34:N34"/>
    <mergeCell ref="G39:G54"/>
    <mergeCell ref="I39:I54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28" useFirstPageNumber="1" horizontalDpi="600" verticalDpi="600" orientation="landscape" paperSize="9" scale="6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B14" sqref="B14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36" customHeight="1">
      <c r="A1" s="832" t="s">
        <v>464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</row>
    <row r="2" spans="2:19" ht="30" customHeight="1">
      <c r="B2" s="507"/>
      <c r="F2" s="833" t="s">
        <v>355</v>
      </c>
      <c r="G2" s="834"/>
      <c r="H2" s="834"/>
      <c r="I2" s="835"/>
      <c r="J2" s="833" t="s">
        <v>823</v>
      </c>
      <c r="K2" s="864"/>
      <c r="L2" s="836" t="s">
        <v>824</v>
      </c>
      <c r="M2" s="865"/>
      <c r="N2" s="865"/>
      <c r="O2" s="866"/>
      <c r="P2" s="836" t="s">
        <v>357</v>
      </c>
      <c r="Q2" s="867"/>
      <c r="R2" s="867"/>
      <c r="S2" s="866"/>
    </row>
    <row r="3" spans="1:19" ht="57" customHeight="1">
      <c r="A3" s="650" t="s">
        <v>136</v>
      </c>
      <c r="B3" s="650" t="s">
        <v>825</v>
      </c>
      <c r="C3" s="652" t="s">
        <v>826</v>
      </c>
      <c r="D3" s="652" t="s">
        <v>744</v>
      </c>
      <c r="E3" s="652" t="s">
        <v>745</v>
      </c>
      <c r="F3" s="652" t="s">
        <v>827</v>
      </c>
      <c r="G3" s="652" t="s">
        <v>828</v>
      </c>
      <c r="H3" s="653" t="s">
        <v>748</v>
      </c>
      <c r="I3" s="653" t="s">
        <v>829</v>
      </c>
      <c r="J3" s="653" t="s">
        <v>830</v>
      </c>
      <c r="K3" s="680" t="s">
        <v>831</v>
      </c>
      <c r="L3" s="680" t="s">
        <v>832</v>
      </c>
      <c r="M3" s="680" t="s">
        <v>833</v>
      </c>
      <c r="N3" s="680" t="s">
        <v>834</v>
      </c>
      <c r="O3" s="680" t="s">
        <v>835</v>
      </c>
      <c r="P3" s="680" t="s">
        <v>836</v>
      </c>
      <c r="Q3" s="652" t="s">
        <v>837</v>
      </c>
      <c r="R3" s="680" t="s">
        <v>838</v>
      </c>
      <c r="S3" s="652" t="s">
        <v>839</v>
      </c>
    </row>
    <row r="4" spans="1:20" ht="27" customHeight="1">
      <c r="A4" s="861" t="s">
        <v>840</v>
      </c>
      <c r="B4" s="660" t="s">
        <v>841</v>
      </c>
      <c r="C4" s="656">
        <v>185000</v>
      </c>
      <c r="D4" s="657">
        <v>25</v>
      </c>
      <c r="E4" s="656">
        <v>46250</v>
      </c>
      <c r="F4" s="661">
        <v>120000</v>
      </c>
      <c r="G4" s="662">
        <v>117700</v>
      </c>
      <c r="H4" s="663">
        <v>0</v>
      </c>
      <c r="I4" s="663">
        <v>0</v>
      </c>
      <c r="J4" s="658">
        <v>110993</v>
      </c>
      <c r="K4" s="659">
        <v>0</v>
      </c>
      <c r="L4" s="663">
        <v>62985</v>
      </c>
      <c r="M4" s="663">
        <v>62985</v>
      </c>
      <c r="N4" s="663">
        <v>0</v>
      </c>
      <c r="O4" s="663">
        <v>0</v>
      </c>
      <c r="P4" s="658">
        <v>0</v>
      </c>
      <c r="Q4" s="681">
        <v>8</v>
      </c>
      <c r="R4" s="682">
        <v>122741</v>
      </c>
      <c r="S4" s="682">
        <v>0</v>
      </c>
      <c r="T4" s="15"/>
    </row>
    <row r="5" spans="1:20" ht="27" customHeight="1">
      <c r="A5" s="862"/>
      <c r="B5" s="660" t="s">
        <v>842</v>
      </c>
      <c r="C5" s="656"/>
      <c r="D5" s="657"/>
      <c r="E5" s="656"/>
      <c r="F5" s="661">
        <v>-2300</v>
      </c>
      <c r="G5" s="662"/>
      <c r="H5" s="663"/>
      <c r="I5" s="663"/>
      <c r="J5" s="658"/>
      <c r="K5" s="659"/>
      <c r="L5" s="663"/>
      <c r="M5" s="663"/>
      <c r="N5" s="663"/>
      <c r="O5" s="663"/>
      <c r="P5" s="658"/>
      <c r="Q5" s="681"/>
      <c r="R5" s="682"/>
      <c r="S5" s="682"/>
      <c r="T5" s="15"/>
    </row>
    <row r="6" spans="1:20" ht="27" customHeight="1">
      <c r="A6" s="654" t="s">
        <v>143</v>
      </c>
      <c r="B6" s="660" t="s">
        <v>381</v>
      </c>
      <c r="C6" s="656">
        <v>22408</v>
      </c>
      <c r="D6" s="657">
        <v>25</v>
      </c>
      <c r="E6" s="656">
        <v>5602</v>
      </c>
      <c r="F6" s="661">
        <v>25000</v>
      </c>
      <c r="G6" s="662">
        <v>12000</v>
      </c>
      <c r="H6" s="663">
        <v>13000</v>
      </c>
      <c r="I6" s="663">
        <v>0</v>
      </c>
      <c r="J6" s="658">
        <v>4628</v>
      </c>
      <c r="K6" s="659">
        <v>0</v>
      </c>
      <c r="L6" s="663">
        <v>11112</v>
      </c>
      <c r="M6" s="663">
        <v>0</v>
      </c>
      <c r="N6" s="663">
        <v>0</v>
      </c>
      <c r="O6" s="663">
        <v>0</v>
      </c>
      <c r="P6" s="658">
        <v>0</v>
      </c>
      <c r="Q6" s="681"/>
      <c r="R6" s="682">
        <v>0</v>
      </c>
      <c r="S6" s="682">
        <v>0</v>
      </c>
      <c r="T6" s="15"/>
    </row>
    <row r="7" spans="1:20" ht="27" customHeight="1">
      <c r="A7" s="654" t="s">
        <v>145</v>
      </c>
      <c r="B7" s="660" t="s">
        <v>120</v>
      </c>
      <c r="C7" s="656">
        <v>40818</v>
      </c>
      <c r="D7" s="657">
        <v>25</v>
      </c>
      <c r="E7" s="656">
        <v>10105</v>
      </c>
      <c r="F7" s="661">
        <v>43000</v>
      </c>
      <c r="G7" s="662">
        <v>15573</v>
      </c>
      <c r="H7" s="663">
        <v>27427</v>
      </c>
      <c r="I7" s="663">
        <v>0</v>
      </c>
      <c r="J7" s="658">
        <v>13503</v>
      </c>
      <c r="K7" s="659">
        <v>0</v>
      </c>
      <c r="L7" s="663">
        <v>14681</v>
      </c>
      <c r="M7" s="663">
        <v>0</v>
      </c>
      <c r="N7" s="663">
        <v>0</v>
      </c>
      <c r="O7" s="663">
        <v>0</v>
      </c>
      <c r="P7" s="658">
        <v>0</v>
      </c>
      <c r="Q7" s="681"/>
      <c r="R7" s="682">
        <v>0</v>
      </c>
      <c r="S7" s="682">
        <v>0</v>
      </c>
      <c r="T7" s="15"/>
    </row>
    <row r="8" spans="1:20" ht="27" customHeight="1">
      <c r="A8" s="683"/>
      <c r="B8" s="683" t="s">
        <v>257</v>
      </c>
      <c r="C8" s="9">
        <f>SUM(C4:C7)</f>
        <v>248226</v>
      </c>
      <c r="D8" s="679" t="s">
        <v>432</v>
      </c>
      <c r="E8" s="9">
        <f aca="true" t="shared" si="0" ref="E8:S8">SUM(E4:E7)</f>
        <v>61957</v>
      </c>
      <c r="F8" s="9">
        <f t="shared" si="0"/>
        <v>185700</v>
      </c>
      <c r="G8" s="9">
        <f t="shared" si="0"/>
        <v>145273</v>
      </c>
      <c r="H8" s="9">
        <f t="shared" si="0"/>
        <v>40427</v>
      </c>
      <c r="I8" s="9">
        <f t="shared" si="0"/>
        <v>0</v>
      </c>
      <c r="J8" s="9">
        <f t="shared" si="0"/>
        <v>129124</v>
      </c>
      <c r="K8" s="9">
        <f t="shared" si="0"/>
        <v>0</v>
      </c>
      <c r="L8" s="9">
        <f t="shared" si="0"/>
        <v>88778</v>
      </c>
      <c r="M8" s="9">
        <f t="shared" si="0"/>
        <v>62985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8</v>
      </c>
      <c r="R8" s="9">
        <f t="shared" si="0"/>
        <v>122741</v>
      </c>
      <c r="S8" s="9">
        <f t="shared" si="0"/>
        <v>0</v>
      </c>
      <c r="T8" s="15"/>
    </row>
    <row r="9" spans="14:19" ht="20.25">
      <c r="N9" s="863" t="s">
        <v>843</v>
      </c>
      <c r="O9" s="863"/>
      <c r="P9" s="863"/>
      <c r="Q9" s="863"/>
      <c r="R9" s="863"/>
      <c r="S9" s="863"/>
    </row>
  </sheetData>
  <mergeCells count="7">
    <mergeCell ref="A4:A5"/>
    <mergeCell ref="N9:S9"/>
    <mergeCell ref="A1:Q1"/>
    <mergeCell ref="F2:I2"/>
    <mergeCell ref="J2:K2"/>
    <mergeCell ref="L2:O2"/>
    <mergeCell ref="P2:S2"/>
  </mergeCells>
  <printOptions/>
  <pageMargins left="0.75" right="0.75" top="1" bottom="1" header="0.4921259845" footer="0.4921259845"/>
  <pageSetup firstPageNumber="30" useFirstPageNumber="1" horizontalDpi="600" verticalDpi="600" orientation="landscape" paperSize="9" scale="59" r:id="rId1"/>
  <headerFooter alignWithMargins="0">
    <oddFooter>&amp;C30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37"/>
  <sheetViews>
    <sheetView workbookViewId="0" topLeftCell="A1">
      <selection activeCell="H35" sqref="H3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9" customFormat="1" ht="18">
      <c r="A1" s="727" t="s">
        <v>495</v>
      </c>
      <c r="B1" s="727"/>
      <c r="C1" s="727"/>
      <c r="D1" s="727"/>
      <c r="E1" s="727"/>
      <c r="F1" s="721"/>
      <c r="G1" s="721"/>
      <c r="H1" s="28"/>
      <c r="I1" s="9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304" t="s">
        <v>204</v>
      </c>
      <c r="B2" s="28"/>
      <c r="C2" s="28"/>
      <c r="D2" s="28"/>
      <c r="E2" s="92"/>
      <c r="I2" s="23"/>
    </row>
    <row r="3" spans="1:9" ht="12.75" customHeight="1">
      <c r="A3" s="64"/>
      <c r="B3" s="28"/>
      <c r="C3" s="28"/>
      <c r="E3" s="92"/>
      <c r="I3" s="23"/>
    </row>
    <row r="4" spans="1:5" s="28" customFormat="1" ht="14.25" customHeight="1">
      <c r="A4" s="63" t="s">
        <v>245</v>
      </c>
      <c r="E4" s="63"/>
    </row>
    <row r="5" ht="12" customHeight="1">
      <c r="E5" s="63"/>
    </row>
    <row r="6" spans="1:5" ht="23.25" customHeight="1">
      <c r="A6" s="86" t="s">
        <v>307</v>
      </c>
      <c r="B6" s="87" t="s">
        <v>308</v>
      </c>
      <c r="C6" s="564" t="s">
        <v>180</v>
      </c>
      <c r="D6" s="88" t="s">
        <v>547</v>
      </c>
      <c r="E6" s="88" t="s">
        <v>309</v>
      </c>
    </row>
    <row r="7" spans="1:5" ht="13.5" customHeight="1">
      <c r="A7" s="86"/>
      <c r="B7" s="87" t="s">
        <v>206</v>
      </c>
      <c r="C7" s="563">
        <v>1700</v>
      </c>
      <c r="D7" s="275">
        <v>30000</v>
      </c>
      <c r="E7" s="90"/>
    </row>
    <row r="8" spans="1:5" ht="12.75">
      <c r="A8" s="469">
        <v>39469</v>
      </c>
      <c r="B8" s="470" t="s">
        <v>576</v>
      </c>
      <c r="C8" s="452">
        <v>8001</v>
      </c>
      <c r="D8" s="480">
        <v>-618</v>
      </c>
      <c r="E8" s="481">
        <v>29382</v>
      </c>
    </row>
    <row r="9" spans="1:5" ht="25.5">
      <c r="A9" s="91">
        <v>39469</v>
      </c>
      <c r="B9" s="471" t="s">
        <v>577</v>
      </c>
      <c r="C9" s="452">
        <v>1800</v>
      </c>
      <c r="D9" s="482">
        <v>-20</v>
      </c>
      <c r="E9" s="481">
        <v>29362</v>
      </c>
    </row>
    <row r="10" spans="1:5" ht="25.5">
      <c r="A10" s="91">
        <v>39469</v>
      </c>
      <c r="B10" s="471" t="s">
        <v>578</v>
      </c>
      <c r="C10" s="452">
        <v>1800</v>
      </c>
      <c r="D10" s="159">
        <v>-20</v>
      </c>
      <c r="E10" s="483">
        <v>29342</v>
      </c>
    </row>
    <row r="11" spans="1:5" ht="25.5">
      <c r="A11" s="89">
        <v>39469</v>
      </c>
      <c r="B11" s="471" t="s">
        <v>579</v>
      </c>
      <c r="C11" s="452">
        <v>1800</v>
      </c>
      <c r="D11" s="159">
        <v>-100</v>
      </c>
      <c r="E11" s="483">
        <v>29242</v>
      </c>
    </row>
    <row r="12" spans="1:5" ht="25.5">
      <c r="A12" s="473">
        <v>39476</v>
      </c>
      <c r="B12" s="474" t="s">
        <v>580</v>
      </c>
      <c r="C12" s="477">
        <v>6000</v>
      </c>
      <c r="D12" s="484">
        <v>-1130</v>
      </c>
      <c r="E12" s="485">
        <v>28112</v>
      </c>
    </row>
    <row r="13" spans="1:5" ht="12.75">
      <c r="A13" s="89">
        <v>39497</v>
      </c>
      <c r="B13" s="459" t="s">
        <v>581</v>
      </c>
      <c r="C13" s="452">
        <v>8001</v>
      </c>
      <c r="D13" s="159">
        <v>-500</v>
      </c>
      <c r="E13" s="483">
        <v>27612</v>
      </c>
    </row>
    <row r="14" spans="1:5" ht="12.75">
      <c r="A14" s="89">
        <v>39497</v>
      </c>
      <c r="B14" s="542" t="s">
        <v>582</v>
      </c>
      <c r="C14" s="43">
        <v>2000</v>
      </c>
      <c r="D14" s="159">
        <v>-800</v>
      </c>
      <c r="E14" s="483">
        <v>26812</v>
      </c>
    </row>
    <row r="15" spans="1:5" ht="12.75">
      <c r="A15" s="89">
        <v>39497</v>
      </c>
      <c r="B15" s="4" t="s">
        <v>583</v>
      </c>
      <c r="C15" s="43">
        <v>3000</v>
      </c>
      <c r="D15" s="159">
        <v>-20</v>
      </c>
      <c r="E15" s="483">
        <v>26792</v>
      </c>
    </row>
    <row r="16" spans="1:5" ht="12.75">
      <c r="A16" s="89">
        <v>39497</v>
      </c>
      <c r="B16" s="4" t="s">
        <v>584</v>
      </c>
      <c r="C16" s="452">
        <v>3000</v>
      </c>
      <c r="D16" s="159">
        <v>-230</v>
      </c>
      <c r="E16" s="483">
        <v>26562</v>
      </c>
    </row>
    <row r="17" spans="1:5" ht="12.75">
      <c r="A17" s="89">
        <v>39497</v>
      </c>
      <c r="B17" s="4" t="s">
        <v>585</v>
      </c>
      <c r="C17" s="452">
        <v>3000</v>
      </c>
      <c r="D17" s="486">
        <v>-380</v>
      </c>
      <c r="E17" s="483">
        <v>26182</v>
      </c>
    </row>
    <row r="18" spans="1:5" ht="12.75">
      <c r="A18" s="473">
        <v>39504</v>
      </c>
      <c r="B18" s="475" t="s">
        <v>586</v>
      </c>
      <c r="C18" s="478">
        <v>8001</v>
      </c>
      <c r="D18" s="487">
        <v>-600</v>
      </c>
      <c r="E18" s="485">
        <v>25582</v>
      </c>
    </row>
    <row r="19" spans="1:5" ht="12.75" customHeight="1">
      <c r="A19" s="89">
        <v>39504</v>
      </c>
      <c r="B19" s="476" t="s">
        <v>587</v>
      </c>
      <c r="C19" s="479">
        <v>8002</v>
      </c>
      <c r="D19" s="487">
        <v>-1700</v>
      </c>
      <c r="E19" s="481">
        <v>23882</v>
      </c>
    </row>
    <row r="20" spans="1:5" ht="12.75">
      <c r="A20" s="89">
        <v>39504</v>
      </c>
      <c r="B20" s="4" t="s">
        <v>588</v>
      </c>
      <c r="C20" s="452">
        <v>8002</v>
      </c>
      <c r="D20" s="486">
        <v>-600</v>
      </c>
      <c r="E20" s="524">
        <v>23282</v>
      </c>
    </row>
    <row r="21" spans="1:5" ht="12.75">
      <c r="A21" s="89"/>
      <c r="B21" s="4"/>
      <c r="C21" s="43"/>
      <c r="D21" s="159"/>
      <c r="E21" s="483"/>
    </row>
    <row r="22" spans="1:5" ht="12.75">
      <c r="A22" s="160"/>
      <c r="B22" s="161"/>
      <c r="C22" s="512"/>
      <c r="D22" s="513"/>
      <c r="E22" s="514"/>
    </row>
    <row r="23" spans="1:5" ht="12.75" customHeight="1">
      <c r="A23" s="160"/>
      <c r="B23" s="161"/>
      <c r="C23" s="13"/>
      <c r="D23" s="24"/>
      <c r="E23" s="162"/>
    </row>
    <row r="24" spans="1:5" s="28" customFormat="1" ht="14.25" customHeight="1">
      <c r="A24" s="63" t="s">
        <v>310</v>
      </c>
      <c r="E24" s="63"/>
    </row>
    <row r="25" ht="13.5" customHeight="1">
      <c r="E25" s="63"/>
    </row>
    <row r="26" spans="1:5" ht="23.25" customHeight="1">
      <c r="A26" s="86" t="s">
        <v>307</v>
      </c>
      <c r="B26" s="87" t="s">
        <v>308</v>
      </c>
      <c r="C26" s="564" t="s">
        <v>180</v>
      </c>
      <c r="D26" s="88" t="s">
        <v>548</v>
      </c>
      <c r="E26" s="88" t="s">
        <v>309</v>
      </c>
    </row>
    <row r="27" spans="1:8" ht="14.25" customHeight="1">
      <c r="A27" s="86"/>
      <c r="B27" s="87" t="s">
        <v>205</v>
      </c>
      <c r="C27" s="563">
        <v>1700</v>
      </c>
      <c r="D27" s="275">
        <v>10000</v>
      </c>
      <c r="E27" s="306" t="s">
        <v>312</v>
      </c>
      <c r="H27" s="2"/>
    </row>
    <row r="28" spans="1:8" ht="25.5" customHeight="1">
      <c r="A28" s="509">
        <v>39469</v>
      </c>
      <c r="B28" s="471" t="s">
        <v>590</v>
      </c>
      <c r="C28" s="452">
        <v>6000</v>
      </c>
      <c r="D28" s="543" t="s">
        <v>591</v>
      </c>
      <c r="E28" s="524">
        <v>9565.6</v>
      </c>
      <c r="H28" s="2"/>
    </row>
    <row r="29" spans="1:8" ht="12.75">
      <c r="A29" s="335"/>
      <c r="B29" s="489"/>
      <c r="C29" s="4"/>
      <c r="D29" s="436"/>
      <c r="E29" s="490"/>
      <c r="H29" s="2"/>
    </row>
    <row r="30" spans="1:8" ht="12.75">
      <c r="A30" s="465"/>
      <c r="B30" s="466"/>
      <c r="C30" s="161"/>
      <c r="D30" s="467"/>
      <c r="E30" s="468"/>
      <c r="H30" s="2"/>
    </row>
    <row r="31" spans="1:8" ht="12.75">
      <c r="A31" s="465"/>
      <c r="B31" s="466"/>
      <c r="C31" s="161"/>
      <c r="D31" s="467"/>
      <c r="E31" s="468"/>
      <c r="H31" s="2"/>
    </row>
    <row r="32" spans="1:5" s="28" customFormat="1" ht="13.5" customHeight="1">
      <c r="A32" s="63" t="s">
        <v>311</v>
      </c>
      <c r="E32" s="63"/>
    </row>
    <row r="33" ht="12" customHeight="1">
      <c r="E33" s="63"/>
    </row>
    <row r="34" spans="1:5" ht="23.25" customHeight="1">
      <c r="A34" s="86" t="s">
        <v>307</v>
      </c>
      <c r="B34" s="87" t="s">
        <v>308</v>
      </c>
      <c r="C34" s="564" t="s">
        <v>180</v>
      </c>
      <c r="D34" s="88" t="s">
        <v>549</v>
      </c>
      <c r="E34" s="88" t="s">
        <v>309</v>
      </c>
    </row>
    <row r="35" spans="1:7" ht="15" customHeight="1">
      <c r="A35" s="86"/>
      <c r="B35" s="87" t="s">
        <v>205</v>
      </c>
      <c r="C35" s="563">
        <v>1700</v>
      </c>
      <c r="D35" s="275">
        <v>100000</v>
      </c>
      <c r="E35" s="90"/>
      <c r="G35" s="342"/>
    </row>
    <row r="36" spans="1:9" ht="12.75">
      <c r="A36" s="464">
        <v>39490</v>
      </c>
      <c r="B36" s="33" t="s">
        <v>592</v>
      </c>
      <c r="C36" s="32">
        <v>4000</v>
      </c>
      <c r="D36" s="544">
        <v>-2000</v>
      </c>
      <c r="E36" s="545">
        <v>98000</v>
      </c>
      <c r="I36" s="250"/>
    </row>
    <row r="37" spans="1:5" ht="12.75">
      <c r="A37" s="91"/>
      <c r="B37" s="459"/>
      <c r="C37" s="83"/>
      <c r="D37" s="192"/>
      <c r="E37" s="517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8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E21" sqref="E21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499" bestFit="1" customWidth="1"/>
    <col min="6" max="6" width="12.75390625" style="500" bestFit="1" customWidth="1"/>
    <col min="7" max="11" width="12.75390625" style="500" customWidth="1"/>
    <col min="12" max="18" width="9.125" style="500" customWidth="1"/>
    <col min="19" max="21" width="10.125" style="500" bestFit="1" customWidth="1"/>
    <col min="22" max="23" width="9.125" style="500" customWidth="1"/>
    <col min="24" max="61" width="9.125" style="401" customWidth="1"/>
  </cols>
  <sheetData>
    <row r="1" spans="1:61" ht="20.25" customHeight="1">
      <c r="A1" s="195" t="s">
        <v>207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21" t="s">
        <v>524</v>
      </c>
      <c r="D57" s="721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95" r:id="rId2"/>
  <headerFooter alignWithMargins="0">
    <oddFooter>&amp;C32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D52" sqref="D52:M56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26" t="s">
        <v>193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</row>
    <row r="3" spans="1:16" ht="12.75">
      <c r="A3" s="44" t="s">
        <v>149</v>
      </c>
      <c r="B3" s="44" t="s">
        <v>277</v>
      </c>
      <c r="C3" s="44" t="s">
        <v>278</v>
      </c>
      <c r="D3" s="44" t="s">
        <v>279</v>
      </c>
      <c r="E3" s="44" t="s">
        <v>280</v>
      </c>
      <c r="F3" s="44" t="s">
        <v>281</v>
      </c>
      <c r="G3" s="44" t="s">
        <v>282</v>
      </c>
      <c r="H3" s="44" t="s">
        <v>283</v>
      </c>
      <c r="I3" s="44" t="s">
        <v>284</v>
      </c>
      <c r="J3" s="44" t="s">
        <v>285</v>
      </c>
      <c r="K3" s="44" t="s">
        <v>286</v>
      </c>
      <c r="L3" s="44" t="s">
        <v>287</v>
      </c>
      <c r="M3" s="44" t="s">
        <v>288</v>
      </c>
      <c r="N3" s="44" t="s">
        <v>257</v>
      </c>
      <c r="O3" s="44" t="s">
        <v>296</v>
      </c>
      <c r="P3" s="45" t="s">
        <v>150</v>
      </c>
    </row>
    <row r="4" spans="1:16" ht="12.75">
      <c r="A4" s="76" t="s">
        <v>269</v>
      </c>
      <c r="B4" s="46">
        <v>102757</v>
      </c>
      <c r="C4" s="46">
        <v>53813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246">
        <f>SUM(B4:M4)</f>
        <v>156570</v>
      </c>
      <c r="O4" s="46">
        <v>684730</v>
      </c>
      <c r="P4" s="29">
        <f aca="true" t="shared" si="0" ref="P4:P9">+N4/O4*100</f>
        <v>22.865947161654958</v>
      </c>
    </row>
    <row r="5" spans="1:16" ht="12.75">
      <c r="A5" s="78" t="s">
        <v>177</v>
      </c>
      <c r="B5" s="46">
        <v>7939</v>
      </c>
      <c r="C5" s="46">
        <v>1621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246">
        <f>SUM(B5:M5)</f>
        <v>9560</v>
      </c>
      <c r="O5" s="46">
        <v>54240</v>
      </c>
      <c r="P5" s="29">
        <f t="shared" si="0"/>
        <v>17.62536873156342</v>
      </c>
    </row>
    <row r="6" spans="1:16" ht="12.75">
      <c r="A6" s="78" t="s">
        <v>178</v>
      </c>
      <c r="B6" s="46">
        <v>5998</v>
      </c>
      <c r="C6" s="46">
        <v>5926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246">
        <f>SUM(B6:M6)</f>
        <v>11924</v>
      </c>
      <c r="O6" s="46">
        <v>33900</v>
      </c>
      <c r="P6" s="29">
        <f t="shared" si="0"/>
        <v>35.174041297935105</v>
      </c>
    </row>
    <row r="7" spans="1:16" ht="12.75">
      <c r="A7" s="78" t="s">
        <v>463</v>
      </c>
      <c r="B7" s="46">
        <v>139601</v>
      </c>
      <c r="C7" s="46">
        <v>11039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246">
        <f>SUM(B7:M7)</f>
        <v>150640</v>
      </c>
      <c r="O7" s="46">
        <v>1010150</v>
      </c>
      <c r="P7" s="29">
        <f t="shared" si="0"/>
        <v>14.912636737118252</v>
      </c>
    </row>
    <row r="8" spans="1:16" ht="12.75">
      <c r="A8" s="78" t="s">
        <v>179</v>
      </c>
      <c r="B8" s="46">
        <v>137792</v>
      </c>
      <c r="C8" s="46">
        <v>261218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246">
        <f>SUM(B8:M8)</f>
        <v>399010</v>
      </c>
      <c r="O8" s="46">
        <v>1647187</v>
      </c>
      <c r="P8" s="29">
        <f t="shared" si="0"/>
        <v>24.22372201820437</v>
      </c>
    </row>
    <row r="9" spans="1:16" ht="12.75">
      <c r="A9" s="79" t="s">
        <v>289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0</v>
      </c>
      <c r="E9" s="47">
        <f t="shared" si="1"/>
        <v>0</v>
      </c>
      <c r="F9" s="47">
        <f t="shared" si="1"/>
        <v>0</v>
      </c>
      <c r="G9" s="47">
        <f t="shared" si="1"/>
        <v>0</v>
      </c>
      <c r="H9" s="47">
        <f t="shared" si="1"/>
        <v>0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8">
        <f t="shared" si="1"/>
        <v>727704</v>
      </c>
      <c r="O9" s="48">
        <f t="shared" si="1"/>
        <v>3430207</v>
      </c>
      <c r="P9" s="34">
        <f t="shared" si="0"/>
        <v>21.214579761512937</v>
      </c>
    </row>
    <row r="10" spans="1:16" ht="12.75">
      <c r="A10" s="268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9"/>
      <c r="O10" s="269"/>
      <c r="P10" s="270"/>
    </row>
    <row r="11" spans="1:16" ht="12.75">
      <c r="A11" s="44" t="s">
        <v>149</v>
      </c>
      <c r="B11" s="44" t="s">
        <v>277</v>
      </c>
      <c r="C11" s="44" t="s">
        <v>278</v>
      </c>
      <c r="D11" s="44" t="s">
        <v>279</v>
      </c>
      <c r="E11" s="44" t="s">
        <v>280</v>
      </c>
      <c r="F11" s="44" t="s">
        <v>281</v>
      </c>
      <c r="G11" s="44" t="s">
        <v>282</v>
      </c>
      <c r="H11" s="44" t="s">
        <v>283</v>
      </c>
      <c r="I11" s="44" t="s">
        <v>284</v>
      </c>
      <c r="J11" s="44" t="s">
        <v>285</v>
      </c>
      <c r="K11" s="44" t="s">
        <v>286</v>
      </c>
      <c r="L11" s="44" t="s">
        <v>287</v>
      </c>
      <c r="M11" s="44" t="s">
        <v>288</v>
      </c>
      <c r="N11" s="44" t="s">
        <v>257</v>
      </c>
      <c r="O11" s="44" t="s">
        <v>296</v>
      </c>
      <c r="P11" s="45" t="s">
        <v>150</v>
      </c>
    </row>
    <row r="12" spans="1:16" ht="18.75" customHeight="1">
      <c r="A12" s="76" t="s">
        <v>466</v>
      </c>
      <c r="B12" s="46" t="s">
        <v>312</v>
      </c>
      <c r="C12" s="46" t="s">
        <v>312</v>
      </c>
      <c r="D12" s="46" t="s">
        <v>312</v>
      </c>
      <c r="E12" s="46" t="s">
        <v>312</v>
      </c>
      <c r="F12" s="46" t="s">
        <v>312</v>
      </c>
      <c r="G12" s="46"/>
      <c r="H12" s="46"/>
      <c r="I12" s="46"/>
      <c r="J12" s="46"/>
      <c r="K12" s="46"/>
      <c r="L12" s="46"/>
      <c r="M12" s="46"/>
      <c r="N12" s="246"/>
      <c r="O12" s="46"/>
      <c r="P12" s="29"/>
    </row>
    <row r="13" ht="22.5" customHeight="1"/>
    <row r="39" spans="1:16" ht="18">
      <c r="A39" s="727" t="s">
        <v>208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</row>
    <row r="41" ht="12.75">
      <c r="A41" s="2" t="s">
        <v>192</v>
      </c>
    </row>
    <row r="42" spans="1:16" ht="12.75">
      <c r="A42" s="44" t="s">
        <v>149</v>
      </c>
      <c r="B42" s="44" t="s">
        <v>277</v>
      </c>
      <c r="C42" s="44" t="s">
        <v>278</v>
      </c>
      <c r="D42" s="44" t="s">
        <v>279</v>
      </c>
      <c r="E42" s="44" t="s">
        <v>280</v>
      </c>
      <c r="F42" s="44" t="s">
        <v>281</v>
      </c>
      <c r="G42" s="44" t="s">
        <v>282</v>
      </c>
      <c r="H42" s="44" t="s">
        <v>283</v>
      </c>
      <c r="I42" s="44" t="s">
        <v>284</v>
      </c>
      <c r="J42" s="44" t="s">
        <v>285</v>
      </c>
      <c r="K42" s="44" t="s">
        <v>286</v>
      </c>
      <c r="L42" s="44" t="s">
        <v>287</v>
      </c>
      <c r="M42" s="44" t="s">
        <v>288</v>
      </c>
      <c r="N42" s="44" t="s">
        <v>257</v>
      </c>
      <c r="O42" s="44" t="s">
        <v>296</v>
      </c>
      <c r="P42" s="45" t="s">
        <v>150</v>
      </c>
    </row>
    <row r="43" spans="1:16" ht="12.75">
      <c r="A43" s="76" t="s">
        <v>269</v>
      </c>
      <c r="B43" s="46">
        <v>102757</v>
      </c>
      <c r="C43" s="46">
        <v>53813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246">
        <f>SUM(B43:M43)</f>
        <v>156570</v>
      </c>
      <c r="O43" s="46">
        <v>684730</v>
      </c>
      <c r="P43" s="492">
        <f aca="true" t="shared" si="2" ref="P43:P48">N43/O43*100</f>
        <v>22.865947161654958</v>
      </c>
    </row>
    <row r="44" spans="1:16" ht="12.75">
      <c r="A44" s="78" t="s">
        <v>177</v>
      </c>
      <c r="B44" s="46">
        <v>7939</v>
      </c>
      <c r="C44" s="46">
        <v>1621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246">
        <f>SUM(B44:M44)</f>
        <v>9560</v>
      </c>
      <c r="O44" s="46">
        <v>54240</v>
      </c>
      <c r="P44" s="492">
        <f t="shared" si="2"/>
        <v>17.62536873156342</v>
      </c>
    </row>
    <row r="45" spans="1:16" ht="12.75">
      <c r="A45" s="78" t="s">
        <v>178</v>
      </c>
      <c r="B45" s="46">
        <v>5998</v>
      </c>
      <c r="C45" s="46">
        <v>5926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246">
        <f>SUM(B45:M45)</f>
        <v>11924</v>
      </c>
      <c r="O45" s="46">
        <v>33900</v>
      </c>
      <c r="P45" s="492">
        <f t="shared" si="2"/>
        <v>35.174041297935105</v>
      </c>
    </row>
    <row r="46" spans="1:16" ht="12.75">
      <c r="A46" s="78" t="s">
        <v>463</v>
      </c>
      <c r="B46" s="46">
        <v>139601</v>
      </c>
      <c r="C46" s="46">
        <v>11039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246">
        <f>SUM(B46:M46)</f>
        <v>150640</v>
      </c>
      <c r="O46" s="46">
        <v>1010150</v>
      </c>
      <c r="P46" s="492">
        <f t="shared" si="2"/>
        <v>14.912636737118252</v>
      </c>
    </row>
    <row r="47" spans="1:16" ht="12.75">
      <c r="A47" s="78" t="s">
        <v>179</v>
      </c>
      <c r="B47" s="46">
        <v>137792</v>
      </c>
      <c r="C47" s="46">
        <v>261218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246">
        <f>SUM(B47:M47)</f>
        <v>399010</v>
      </c>
      <c r="O47" s="46">
        <v>1647187</v>
      </c>
      <c r="P47" s="492">
        <f>N47/O47*100</f>
        <v>24.22372201820437</v>
      </c>
    </row>
    <row r="48" spans="1:16" ht="12.75">
      <c r="A48" s="79" t="s">
        <v>289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0</v>
      </c>
      <c r="E48" s="47">
        <f t="shared" si="3"/>
        <v>0</v>
      </c>
      <c r="F48" s="47">
        <f t="shared" si="3"/>
        <v>0</v>
      </c>
      <c r="G48" s="47">
        <f t="shared" si="3"/>
        <v>0</v>
      </c>
      <c r="H48" s="47">
        <f t="shared" si="3"/>
        <v>0</v>
      </c>
      <c r="I48" s="47">
        <f t="shared" si="3"/>
        <v>0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8">
        <f t="shared" si="3"/>
        <v>727704</v>
      </c>
      <c r="O48" s="48">
        <f t="shared" si="3"/>
        <v>3430207</v>
      </c>
      <c r="P48" s="493">
        <f t="shared" si="2"/>
        <v>21.214579761512937</v>
      </c>
    </row>
    <row r="49" spans="1:16" ht="12.75">
      <c r="A49" s="268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9"/>
      <c r="O49" s="269"/>
      <c r="P49" s="265"/>
    </row>
    <row r="50" spans="1:16" ht="12.75">
      <c r="A50" s="264" t="s">
        <v>558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9"/>
      <c r="P50" s="265"/>
    </row>
    <row r="51" spans="1:16" ht="12.75">
      <c r="A51" s="84" t="s">
        <v>149</v>
      </c>
      <c r="B51" s="84" t="s">
        <v>277</v>
      </c>
      <c r="C51" s="84" t="s">
        <v>278</v>
      </c>
      <c r="D51" s="84" t="s">
        <v>279</v>
      </c>
      <c r="E51" s="84" t="s">
        <v>280</v>
      </c>
      <c r="F51" s="84" t="s">
        <v>281</v>
      </c>
      <c r="G51" s="84" t="s">
        <v>282</v>
      </c>
      <c r="H51" s="84" t="s">
        <v>283</v>
      </c>
      <c r="I51" s="84" t="s">
        <v>284</v>
      </c>
      <c r="J51" s="84" t="s">
        <v>285</v>
      </c>
      <c r="K51" s="84" t="s">
        <v>286</v>
      </c>
      <c r="L51" s="84" t="s">
        <v>287</v>
      </c>
      <c r="M51" s="84" t="s">
        <v>288</v>
      </c>
      <c r="N51" s="84" t="s">
        <v>257</v>
      </c>
      <c r="O51" s="44" t="s">
        <v>296</v>
      </c>
      <c r="P51" s="45" t="s">
        <v>150</v>
      </c>
    </row>
    <row r="52" spans="1:16" ht="12.75">
      <c r="A52" s="85" t="s">
        <v>269</v>
      </c>
      <c r="B52" s="46">
        <v>84023</v>
      </c>
      <c r="C52" s="46">
        <v>59793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>
        <f aca="true" t="shared" si="4" ref="N52:N57">SUM(B52:M52)</f>
        <v>143816</v>
      </c>
      <c r="O52" s="46">
        <v>819740</v>
      </c>
      <c r="P52" s="492">
        <f aca="true" t="shared" si="5" ref="P52:P57">N52/O52*100</f>
        <v>17.544099348573937</v>
      </c>
    </row>
    <row r="53" spans="1:16" ht="12.75">
      <c r="A53" s="85" t="s">
        <v>177</v>
      </c>
      <c r="B53" s="46">
        <v>5468</v>
      </c>
      <c r="C53" s="46">
        <v>1363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>
        <f t="shared" si="4"/>
        <v>6831</v>
      </c>
      <c r="O53" s="46">
        <v>69720</v>
      </c>
      <c r="P53" s="492">
        <f t="shared" si="5"/>
        <v>9.79776247848537</v>
      </c>
    </row>
    <row r="54" spans="1:16" ht="12.75">
      <c r="A54" s="85" t="s">
        <v>178</v>
      </c>
      <c r="B54" s="46">
        <v>4724</v>
      </c>
      <c r="C54" s="46">
        <v>4518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>
        <f t="shared" si="4"/>
        <v>9242</v>
      </c>
      <c r="O54" s="46">
        <v>55400</v>
      </c>
      <c r="P54" s="492">
        <f t="shared" si="5"/>
        <v>16.68231046931408</v>
      </c>
    </row>
    <row r="55" spans="1:16" ht="12.75">
      <c r="A55" s="85" t="s">
        <v>463</v>
      </c>
      <c r="B55" s="46">
        <v>79409</v>
      </c>
      <c r="C55" s="46">
        <v>9149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>
        <f t="shared" si="4"/>
        <v>88558</v>
      </c>
      <c r="O55" s="46">
        <v>1006100</v>
      </c>
      <c r="P55" s="492">
        <f t="shared" si="5"/>
        <v>8.802107146406918</v>
      </c>
    </row>
    <row r="56" spans="1:16" ht="12.75">
      <c r="A56" s="85" t="s">
        <v>179</v>
      </c>
      <c r="B56" s="46">
        <v>114425</v>
      </c>
      <c r="C56" s="46">
        <v>230949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>
        <f t="shared" si="4"/>
        <v>345374</v>
      </c>
      <c r="O56" s="46">
        <v>1501079</v>
      </c>
      <c r="P56" s="492">
        <f t="shared" si="5"/>
        <v>23.00838263675663</v>
      </c>
    </row>
    <row r="57" spans="1:16" ht="12.75">
      <c r="A57" s="47" t="s">
        <v>289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0</v>
      </c>
      <c r="E57" s="47">
        <f t="shared" si="6"/>
        <v>0</v>
      </c>
      <c r="F57" s="47">
        <f t="shared" si="6"/>
        <v>0</v>
      </c>
      <c r="G57" s="47">
        <f t="shared" si="6"/>
        <v>0</v>
      </c>
      <c r="H57" s="47">
        <f aca="true" t="shared" si="7" ref="H57:M57">SUM(H52:H56)</f>
        <v>0</v>
      </c>
      <c r="I57" s="47">
        <f t="shared" si="7"/>
        <v>0</v>
      </c>
      <c r="J57" s="47">
        <f t="shared" si="7"/>
        <v>0</v>
      </c>
      <c r="K57" s="47">
        <f t="shared" si="7"/>
        <v>0</v>
      </c>
      <c r="L57" s="47">
        <f t="shared" si="7"/>
        <v>0</v>
      </c>
      <c r="M57" s="47">
        <f t="shared" si="7"/>
        <v>0</v>
      </c>
      <c r="N57" s="47">
        <f t="shared" si="4"/>
        <v>593821</v>
      </c>
      <c r="O57" s="48">
        <f>SUM(O52:O56)</f>
        <v>3452039</v>
      </c>
      <c r="P57" s="493">
        <f t="shared" si="5"/>
        <v>17.20203624582457</v>
      </c>
    </row>
    <row r="58" spans="1:16" ht="12.75">
      <c r="A58" s="268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9"/>
      <c r="O58" s="269"/>
      <c r="P58" s="265"/>
    </row>
    <row r="59" spans="1:16" ht="12.75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5"/>
    </row>
    <row r="60" spans="1:16" ht="12.75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5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595"/>
  <sheetViews>
    <sheetView workbookViewId="0" topLeftCell="A1">
      <selection activeCell="V348" sqref="V348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40" t="s">
        <v>194</v>
      </c>
      <c r="B1" s="740"/>
      <c r="C1" s="740"/>
      <c r="D1" s="740"/>
      <c r="E1" s="740"/>
      <c r="F1" s="740"/>
      <c r="G1" s="740"/>
      <c r="I1" s="8"/>
    </row>
    <row r="2" spans="1:9" ht="18">
      <c r="A2" s="334"/>
      <c r="B2" s="334"/>
      <c r="C2" s="334"/>
      <c r="D2" s="334"/>
      <c r="E2" s="334"/>
      <c r="F2" s="334"/>
      <c r="G2" s="334"/>
      <c r="I2" s="8"/>
    </row>
    <row r="3" ht="12.75" hidden="1">
      <c r="G3" s="23"/>
    </row>
    <row r="4" spans="1:7" ht="25.5" customHeight="1">
      <c r="A4" s="747" t="s">
        <v>258</v>
      </c>
      <c r="B4" s="748"/>
      <c r="C4" s="749"/>
      <c r="D4" s="51" t="s">
        <v>292</v>
      </c>
      <c r="E4" s="58" t="s">
        <v>294</v>
      </c>
      <c r="F4" s="5" t="s">
        <v>151</v>
      </c>
      <c r="G4" s="50" t="s">
        <v>295</v>
      </c>
    </row>
    <row r="5" spans="1:256" s="28" customFormat="1" ht="15">
      <c r="A5" s="732" t="s">
        <v>246</v>
      </c>
      <c r="B5" s="733"/>
      <c r="C5" s="734"/>
      <c r="D5" s="325">
        <f>D52</f>
        <v>96870</v>
      </c>
      <c r="E5" s="325">
        <f>E52</f>
        <v>97899</v>
      </c>
      <c r="F5" s="325">
        <f>F52</f>
        <v>145</v>
      </c>
      <c r="G5" s="61">
        <f aca="true" t="shared" si="0" ref="G5:G26">F5/E5*100</f>
        <v>0.1481118295386061</v>
      </c>
      <c r="O5" s="80"/>
      <c r="P5" s="190"/>
      <c r="Q5" s="15"/>
      <c r="R5" s="15"/>
      <c r="S5" s="15"/>
      <c r="T5" s="149"/>
      <c r="U5" s="34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750" t="s">
        <v>420</v>
      </c>
      <c r="B6" s="751"/>
      <c r="C6" s="752"/>
      <c r="D6" s="325">
        <f>D173</f>
        <v>4108275</v>
      </c>
      <c r="E6" s="325">
        <f>E173</f>
        <v>4157878</v>
      </c>
      <c r="F6" s="325">
        <f>F173</f>
        <v>731649</v>
      </c>
      <c r="G6" s="61">
        <f t="shared" si="0"/>
        <v>17.59669235124263</v>
      </c>
      <c r="O6" s="80"/>
      <c r="P6" s="149"/>
      <c r="Q6" s="15"/>
      <c r="R6" s="149"/>
      <c r="S6" s="15"/>
      <c r="T6" s="149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32" t="s">
        <v>247</v>
      </c>
      <c r="B7" s="733"/>
      <c r="C7" s="734"/>
      <c r="D7" s="325">
        <f>D219</f>
        <v>143560</v>
      </c>
      <c r="E7" s="325">
        <f>E219</f>
        <v>145560</v>
      </c>
      <c r="F7" s="325">
        <f>F219</f>
        <v>20180</v>
      </c>
      <c r="G7" s="61">
        <f t="shared" si="0"/>
        <v>13.86369881835669</v>
      </c>
      <c r="O7" s="80"/>
      <c r="P7" s="190"/>
      <c r="Q7" s="15"/>
      <c r="R7" s="15"/>
      <c r="S7" s="15"/>
      <c r="T7" s="1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32" t="s">
        <v>248</v>
      </c>
      <c r="B8" s="733"/>
      <c r="C8" s="734"/>
      <c r="D8" s="325">
        <f>D255</f>
        <v>504070</v>
      </c>
      <c r="E8" s="325">
        <f>E255</f>
        <v>504070</v>
      </c>
      <c r="F8" s="325">
        <f>F255</f>
        <v>42445</v>
      </c>
      <c r="G8" s="61">
        <f t="shared" si="0"/>
        <v>8.420457476144186</v>
      </c>
      <c r="I8" s="80"/>
      <c r="O8" s="80"/>
      <c r="P8" s="190"/>
      <c r="Q8" s="15"/>
      <c r="R8" s="15"/>
      <c r="S8" s="15"/>
      <c r="T8" s="149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32" t="s">
        <v>249</v>
      </c>
      <c r="B9" s="733"/>
      <c r="C9" s="734"/>
      <c r="D9" s="325">
        <f>D283</f>
        <v>5480</v>
      </c>
      <c r="E9" s="325">
        <f>E283</f>
        <v>8544</v>
      </c>
      <c r="F9" s="325">
        <f>F283</f>
        <v>198</v>
      </c>
      <c r="G9" s="61">
        <f t="shared" si="0"/>
        <v>2.317415730337079</v>
      </c>
      <c r="O9" s="80"/>
      <c r="P9" s="191"/>
      <c r="Q9" s="15"/>
      <c r="R9" s="15"/>
      <c r="S9" s="15"/>
      <c r="T9" s="14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32" t="s">
        <v>250</v>
      </c>
      <c r="B10" s="733"/>
      <c r="C10" s="734"/>
      <c r="D10" s="325">
        <f>D300</f>
        <v>12900</v>
      </c>
      <c r="E10" s="325">
        <f>E300</f>
        <v>12900</v>
      </c>
      <c r="F10" s="325">
        <f>F300</f>
        <v>0</v>
      </c>
      <c r="G10" s="61">
        <f>F10/E10*100</f>
        <v>0</v>
      </c>
      <c r="O10" s="80"/>
      <c r="P10" s="149"/>
      <c r="Q10" s="15"/>
      <c r="R10" s="15"/>
      <c r="S10" s="15"/>
      <c r="T10" s="149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32" t="s">
        <v>909</v>
      </c>
      <c r="B11" s="733"/>
      <c r="C11" s="734"/>
      <c r="D11" s="325">
        <f>D350</f>
        <v>1464190</v>
      </c>
      <c r="E11" s="325">
        <f>E350</f>
        <v>1490416</v>
      </c>
      <c r="F11" s="325">
        <f>F350</f>
        <v>188754</v>
      </c>
      <c r="G11" s="61">
        <f t="shared" si="0"/>
        <v>12.664517825895588</v>
      </c>
      <c r="O11" s="80"/>
      <c r="P11" s="149"/>
      <c r="Q11" s="15"/>
      <c r="R11" s="15"/>
      <c r="S11" s="15"/>
      <c r="T11" s="149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32" t="s">
        <v>251</v>
      </c>
      <c r="B12" s="733"/>
      <c r="C12" s="734"/>
      <c r="D12" s="325">
        <f>D388</f>
        <v>61480</v>
      </c>
      <c r="E12" s="325">
        <f>E388</f>
        <v>61480</v>
      </c>
      <c r="F12" s="325">
        <f>F388</f>
        <v>15606</v>
      </c>
      <c r="G12" s="61">
        <f t="shared" si="0"/>
        <v>25.383864671437866</v>
      </c>
      <c r="O12" s="80"/>
      <c r="P12" s="149"/>
      <c r="Q12" s="15"/>
      <c r="R12" s="15"/>
      <c r="S12" s="15"/>
      <c r="T12" s="14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32" t="s">
        <v>252</v>
      </c>
      <c r="B13" s="733"/>
      <c r="C13" s="734"/>
      <c r="D13" s="325">
        <f>D413</f>
        <v>11700</v>
      </c>
      <c r="E13" s="325">
        <f>E413</f>
        <v>12291</v>
      </c>
      <c r="F13" s="325">
        <f>F413</f>
        <v>4451</v>
      </c>
      <c r="G13" s="61">
        <f t="shared" si="0"/>
        <v>36.21348954519567</v>
      </c>
      <c r="O13" s="80"/>
      <c r="P13" s="149"/>
      <c r="Q13" s="15"/>
      <c r="R13" s="15"/>
      <c r="S13" s="15"/>
      <c r="T13" s="149"/>
      <c r="U13" s="15"/>
      <c r="V13" s="15" t="s">
        <v>312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32" t="s">
        <v>253</v>
      </c>
      <c r="B14" s="733"/>
      <c r="C14" s="734"/>
      <c r="D14" s="325">
        <f>D451</f>
        <v>47155</v>
      </c>
      <c r="E14" s="325">
        <f>E451</f>
        <v>47301</v>
      </c>
      <c r="F14" s="325">
        <f>F451</f>
        <v>4950</v>
      </c>
      <c r="G14" s="61">
        <f t="shared" si="0"/>
        <v>10.46489503393163</v>
      </c>
      <c r="O14" s="80"/>
      <c r="P14" s="149"/>
      <c r="Q14" s="15"/>
      <c r="R14" s="15"/>
      <c r="S14" s="15"/>
      <c r="T14" s="14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32" t="s">
        <v>254</v>
      </c>
      <c r="B15" s="733"/>
      <c r="C15" s="734"/>
      <c r="D15" s="325">
        <f>D471</f>
        <v>261760</v>
      </c>
      <c r="E15" s="325">
        <f>E471</f>
        <v>262068</v>
      </c>
      <c r="F15" s="325">
        <f>F471</f>
        <v>35706</v>
      </c>
      <c r="G15" s="61">
        <f>F15/E15*100</f>
        <v>13.624708091029808</v>
      </c>
      <c r="O15" s="80"/>
      <c r="P15" s="149"/>
      <c r="Q15" s="15"/>
      <c r="R15" s="15"/>
      <c r="S15" s="15"/>
      <c r="T15" s="14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32" t="s">
        <v>255</v>
      </c>
      <c r="B16" s="733"/>
      <c r="C16" s="734"/>
      <c r="D16" s="325">
        <f>D503</f>
        <v>102350</v>
      </c>
      <c r="E16" s="325">
        <f>E503</f>
        <v>105595</v>
      </c>
      <c r="F16" s="325">
        <f>F503</f>
        <v>5444</v>
      </c>
      <c r="G16" s="61">
        <f>F16/E16*100</f>
        <v>5.155547137648562</v>
      </c>
      <c r="O16" s="80"/>
      <c r="P16" s="149"/>
      <c r="Q16" s="15"/>
      <c r="R16" s="15"/>
      <c r="S16" s="15"/>
      <c r="T16" s="14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750" t="s">
        <v>300</v>
      </c>
      <c r="B17" s="751"/>
      <c r="C17" s="752"/>
      <c r="D17" s="325">
        <f>D528</f>
        <v>337250</v>
      </c>
      <c r="E17" s="325">
        <f>E528</f>
        <v>377985</v>
      </c>
      <c r="F17" s="325">
        <f>F528</f>
        <v>8730</v>
      </c>
      <c r="G17" s="61">
        <f t="shared" si="0"/>
        <v>2.3096154609309894</v>
      </c>
      <c r="O17" s="80"/>
      <c r="P17" s="149"/>
      <c r="Q17" s="15"/>
      <c r="R17" s="15"/>
      <c r="S17" s="15"/>
      <c r="T17" s="149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2.75">
      <c r="A18" s="296" t="s">
        <v>473</v>
      </c>
      <c r="B18" s="297"/>
      <c r="C18" s="298"/>
      <c r="D18" s="325">
        <f>D546</f>
        <v>28505</v>
      </c>
      <c r="E18" s="325">
        <f>E546</f>
        <v>28960</v>
      </c>
      <c r="F18" s="325">
        <f>F546</f>
        <v>2702</v>
      </c>
      <c r="G18" s="61">
        <f>F18/E18*100</f>
        <v>9.33011049723757</v>
      </c>
      <c r="O18" s="80"/>
      <c r="P18" s="149"/>
      <c r="Q18" s="15"/>
      <c r="R18" s="15"/>
      <c r="S18" s="15"/>
      <c r="T18" s="149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2.75">
      <c r="A19" s="271" t="s">
        <v>467</v>
      </c>
      <c r="B19" s="276"/>
      <c r="C19" s="272"/>
      <c r="D19" s="277">
        <f>SUM(D5:D18)</f>
        <v>7185545</v>
      </c>
      <c r="E19" s="277">
        <f>SUM(E5:E18)</f>
        <v>7312947</v>
      </c>
      <c r="F19" s="277">
        <f>SUM(F5:F18)</f>
        <v>1060960</v>
      </c>
      <c r="G19" s="110">
        <f t="shared" si="0"/>
        <v>14.507967854819679</v>
      </c>
      <c r="O19" s="80"/>
      <c r="P19" s="15"/>
      <c r="Q19" s="14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32" t="s">
        <v>256</v>
      </c>
      <c r="B20" s="733"/>
      <c r="C20" s="734"/>
      <c r="D20" s="210">
        <f>D21+D22+D23</f>
        <v>140000</v>
      </c>
      <c r="E20" s="325">
        <f>E21+E22+E23</f>
        <v>130848</v>
      </c>
      <c r="F20" s="325" t="s">
        <v>432</v>
      </c>
      <c r="G20" s="61" t="s">
        <v>432</v>
      </c>
      <c r="O20" s="80"/>
      <c r="P20" s="14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41" t="s">
        <v>894</v>
      </c>
      <c r="B21" s="742"/>
      <c r="C21" s="743"/>
      <c r="D21" s="211">
        <v>100000</v>
      </c>
      <c r="E21" s="329">
        <f aca="true" t="shared" si="1" ref="E21:F23">E551</f>
        <v>98000</v>
      </c>
      <c r="F21" s="329" t="str">
        <f t="shared" si="1"/>
        <v>*****</v>
      </c>
      <c r="G21" s="61" t="s">
        <v>432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41" t="s">
        <v>426</v>
      </c>
      <c r="B22" s="742"/>
      <c r="C22" s="743"/>
      <c r="D22" s="211">
        <v>30000</v>
      </c>
      <c r="E22" s="329">
        <f t="shared" si="1"/>
        <v>23282</v>
      </c>
      <c r="F22" s="329" t="str">
        <f t="shared" si="1"/>
        <v>*****</v>
      </c>
      <c r="G22" s="61" t="s">
        <v>432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41" t="s">
        <v>427</v>
      </c>
      <c r="B23" s="742"/>
      <c r="C23" s="743"/>
      <c r="D23" s="211">
        <v>10000</v>
      </c>
      <c r="E23" s="329">
        <f t="shared" si="1"/>
        <v>9566</v>
      </c>
      <c r="F23" s="329" t="str">
        <f t="shared" si="1"/>
        <v>*****</v>
      </c>
      <c r="G23" s="61" t="s">
        <v>432</v>
      </c>
      <c r="O23" s="80"/>
      <c r="P23" s="15"/>
      <c r="Q23" s="15"/>
      <c r="R23" s="14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56" t="s">
        <v>620</v>
      </c>
      <c r="B24" s="757"/>
      <c r="C24" s="758"/>
      <c r="D24" s="212">
        <v>0</v>
      </c>
      <c r="E24" s="533">
        <v>0</v>
      </c>
      <c r="F24" s="533">
        <v>732</v>
      </c>
      <c r="G24" s="61" t="s">
        <v>432</v>
      </c>
      <c r="O24" s="80"/>
      <c r="P24" s="15"/>
      <c r="Q24" s="15"/>
      <c r="R24" s="14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56" t="s">
        <v>910</v>
      </c>
      <c r="B25" s="757"/>
      <c r="C25" s="758"/>
      <c r="D25" s="211">
        <v>200000</v>
      </c>
      <c r="E25" s="329">
        <v>200000</v>
      </c>
      <c r="F25" s="329">
        <v>0</v>
      </c>
      <c r="G25" s="61">
        <v>0</v>
      </c>
      <c r="O25" s="80"/>
      <c r="P25" s="15"/>
      <c r="Q25" s="15"/>
      <c r="R25" s="14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44" t="s">
        <v>257</v>
      </c>
      <c r="B26" s="745"/>
      <c r="C26" s="746"/>
      <c r="D26" s="109">
        <f>D19+D20+D25</f>
        <v>7525545</v>
      </c>
      <c r="E26" s="109">
        <f>E19+E20+E25</f>
        <v>7643795</v>
      </c>
      <c r="F26" s="109">
        <f>F19+F24+F25</f>
        <v>1061692</v>
      </c>
      <c r="G26" s="110">
        <f t="shared" si="0"/>
        <v>13.889592800434864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15"/>
    </row>
    <row r="28" spans="1:256" s="28" customFormat="1" ht="15.75">
      <c r="A28" s="72" t="s">
        <v>391</v>
      </c>
      <c r="D28" s="80"/>
      <c r="E28" s="80"/>
      <c r="F28" s="8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2.75" customHeight="1">
      <c r="A29" s="72"/>
      <c r="G29" s="448"/>
    </row>
    <row r="30" spans="1:5" ht="12.75">
      <c r="A30" s="753" t="s">
        <v>230</v>
      </c>
      <c r="B30" s="753"/>
      <c r="E30" s="80"/>
    </row>
    <row r="31" spans="1:5" ht="12.75">
      <c r="A31" s="552"/>
      <c r="B31" s="552"/>
      <c r="E31" s="80"/>
    </row>
    <row r="32" spans="1:15" ht="25.5">
      <c r="A32" s="7" t="s">
        <v>180</v>
      </c>
      <c r="B32" s="7" t="s">
        <v>181</v>
      </c>
      <c r="C32" s="5" t="s">
        <v>182</v>
      </c>
      <c r="D32" s="51" t="s">
        <v>292</v>
      </c>
      <c r="E32" s="58" t="s">
        <v>294</v>
      </c>
      <c r="F32" s="5" t="s">
        <v>151</v>
      </c>
      <c r="G32" s="50" t="s">
        <v>295</v>
      </c>
      <c r="O32" s="80"/>
    </row>
    <row r="33" spans="1:15" ht="14.25" customHeight="1">
      <c r="A33" s="354" t="s">
        <v>183</v>
      </c>
      <c r="B33" s="355">
        <v>1019</v>
      </c>
      <c r="C33" s="356" t="s">
        <v>568</v>
      </c>
      <c r="D33" s="357">
        <v>600</v>
      </c>
      <c r="E33" s="358">
        <v>600</v>
      </c>
      <c r="F33" s="358">
        <v>0</v>
      </c>
      <c r="G33" s="447">
        <f aca="true" t="shared" si="2" ref="G33:G41">F33/E33*100</f>
        <v>0</v>
      </c>
      <c r="O33" s="80"/>
    </row>
    <row r="34" spans="1:15" ht="14.25" customHeight="1">
      <c r="A34" s="354" t="s">
        <v>183</v>
      </c>
      <c r="B34" s="355">
        <v>1039</v>
      </c>
      <c r="C34" s="356" t="s">
        <v>618</v>
      </c>
      <c r="D34" s="357">
        <v>300</v>
      </c>
      <c r="E34" s="358">
        <v>300</v>
      </c>
      <c r="F34" s="358">
        <v>0</v>
      </c>
      <c r="G34" s="438">
        <f t="shared" si="2"/>
        <v>0</v>
      </c>
      <c r="O34" s="80"/>
    </row>
    <row r="35" spans="1:15" ht="14.25" customHeight="1">
      <c r="A35" s="354" t="s">
        <v>183</v>
      </c>
      <c r="B35" s="355">
        <v>2399</v>
      </c>
      <c r="C35" s="356" t="s">
        <v>619</v>
      </c>
      <c r="D35" s="357">
        <v>250</v>
      </c>
      <c r="E35" s="358">
        <v>250</v>
      </c>
      <c r="F35" s="358">
        <v>35</v>
      </c>
      <c r="G35" s="438">
        <f t="shared" si="2"/>
        <v>14.000000000000002</v>
      </c>
      <c r="O35" s="80"/>
    </row>
    <row r="36" spans="1:15" ht="12.75" customHeight="1">
      <c r="A36" s="354" t="s">
        <v>183</v>
      </c>
      <c r="B36" s="388" t="s">
        <v>88</v>
      </c>
      <c r="C36" s="394" t="s">
        <v>565</v>
      </c>
      <c r="D36" s="358">
        <v>25000</v>
      </c>
      <c r="E36" s="358">
        <v>25000</v>
      </c>
      <c r="F36" s="358">
        <v>0</v>
      </c>
      <c r="G36" s="438">
        <f t="shared" si="2"/>
        <v>0</v>
      </c>
      <c r="O36" s="80"/>
    </row>
    <row r="37" spans="1:15" ht="12.75">
      <c r="A37" s="344">
        <v>20</v>
      </c>
      <c r="B37" s="389" t="s">
        <v>564</v>
      </c>
      <c r="C37" s="391" t="s">
        <v>89</v>
      </c>
      <c r="D37" s="408">
        <v>19200</v>
      </c>
      <c r="E37" s="409">
        <v>19200</v>
      </c>
      <c r="F37" s="391">
        <v>0</v>
      </c>
      <c r="G37" s="419">
        <f t="shared" si="2"/>
        <v>0</v>
      </c>
      <c r="O37" s="80"/>
    </row>
    <row r="38" spans="1:15" ht="12.75">
      <c r="A38" s="344">
        <v>20</v>
      </c>
      <c r="B38" s="390" t="s">
        <v>566</v>
      </c>
      <c r="C38" s="392" t="s">
        <v>90</v>
      </c>
      <c r="D38" s="408">
        <v>4300</v>
      </c>
      <c r="E38" s="409">
        <v>4300</v>
      </c>
      <c r="F38" s="391">
        <v>0</v>
      </c>
      <c r="G38" s="419">
        <f t="shared" si="2"/>
        <v>0</v>
      </c>
      <c r="O38" s="80"/>
    </row>
    <row r="39" spans="1:256" s="28" customFormat="1" ht="12.75">
      <c r="A39" s="130" t="s">
        <v>183</v>
      </c>
      <c r="B39" s="390" t="s">
        <v>567</v>
      </c>
      <c r="C39" s="393" t="s">
        <v>92</v>
      </c>
      <c r="D39" s="410">
        <v>1500</v>
      </c>
      <c r="E39" s="426">
        <v>1500</v>
      </c>
      <c r="F39" s="534">
        <v>0</v>
      </c>
      <c r="G39" s="419">
        <f t="shared" si="2"/>
        <v>0</v>
      </c>
      <c r="O39" s="8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4" customHeight="1">
      <c r="A40" s="145" t="s">
        <v>183</v>
      </c>
      <c r="B40" s="141">
        <v>1019</v>
      </c>
      <c r="C40" s="383" t="s">
        <v>918</v>
      </c>
      <c r="D40" s="172">
        <v>0</v>
      </c>
      <c r="E40" s="337">
        <v>800</v>
      </c>
      <c r="F40" s="337">
        <v>0</v>
      </c>
      <c r="G40" s="173">
        <f t="shared" si="2"/>
        <v>0</v>
      </c>
      <c r="O40" s="80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64"/>
      <c r="B41" s="360"/>
      <c r="C41" s="361" t="s">
        <v>433</v>
      </c>
      <c r="D41" s="362">
        <f>SUM(D33:D39)-D36</f>
        <v>26150</v>
      </c>
      <c r="E41" s="362">
        <f>SUM(E33:E40)-E36</f>
        <v>26950</v>
      </c>
      <c r="F41" s="412">
        <f>SUM(F33:F40)-F36</f>
        <v>35</v>
      </c>
      <c r="G41" s="363">
        <f t="shared" si="2"/>
        <v>0.12987012987012986</v>
      </c>
      <c r="O41" s="80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16"/>
      <c r="B42" s="67"/>
      <c r="C42" s="176"/>
      <c r="D42" s="177"/>
      <c r="E42" s="70"/>
      <c r="F42" s="336"/>
      <c r="G42" s="179"/>
      <c r="O42" s="80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753" t="s">
        <v>413</v>
      </c>
      <c r="B43" s="753"/>
      <c r="C43" s="753"/>
      <c r="D43" s="16"/>
      <c r="E43" s="67"/>
      <c r="F43" s="518"/>
      <c r="G43" s="177"/>
      <c r="H43" s="70"/>
      <c r="I43" s="178"/>
      <c r="J43" s="179"/>
      <c r="R43" s="8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.75">
      <c r="A44" s="552"/>
      <c r="B44" s="552"/>
      <c r="C44" s="552"/>
      <c r="D44" s="16"/>
      <c r="E44" s="67"/>
      <c r="F44" s="518"/>
      <c r="G44" s="177"/>
      <c r="H44" s="70"/>
      <c r="I44" s="178"/>
      <c r="J44" s="179"/>
      <c r="R44" s="8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7" customHeight="1">
      <c r="A45" s="7" t="s">
        <v>180</v>
      </c>
      <c r="B45" s="7" t="s">
        <v>181</v>
      </c>
      <c r="C45" s="5" t="s">
        <v>182</v>
      </c>
      <c r="D45" s="51" t="s">
        <v>292</v>
      </c>
      <c r="E45" s="58" t="s">
        <v>294</v>
      </c>
      <c r="F45" s="5" t="s">
        <v>151</v>
      </c>
      <c r="G45" s="50" t="s">
        <v>295</v>
      </c>
      <c r="O45" s="8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37.5" customHeight="1">
      <c r="A46" s="145">
        <v>20</v>
      </c>
      <c r="B46" s="141">
        <v>2310</v>
      </c>
      <c r="C46" s="383" t="s">
        <v>925</v>
      </c>
      <c r="D46" s="172">
        <v>21300</v>
      </c>
      <c r="E46" s="337">
        <v>21300</v>
      </c>
      <c r="F46" s="337">
        <v>0</v>
      </c>
      <c r="G46" s="173">
        <f>F46/E46*100</f>
        <v>0</v>
      </c>
      <c r="O46" s="80"/>
      <c r="P46" s="15"/>
      <c r="Q46" s="15"/>
      <c r="R46" s="15"/>
      <c r="S46" s="15"/>
      <c r="T46" s="149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88" customFormat="1" ht="25.5">
      <c r="A47" s="145">
        <v>20</v>
      </c>
      <c r="B47" s="141">
        <v>2321</v>
      </c>
      <c r="C47" s="132" t="s">
        <v>7</v>
      </c>
      <c r="D47" s="172">
        <v>46700</v>
      </c>
      <c r="E47" s="337">
        <v>46700</v>
      </c>
      <c r="F47" s="337">
        <v>0</v>
      </c>
      <c r="G47" s="173">
        <f>F47/E47*100</f>
        <v>0</v>
      </c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89"/>
      <c r="GK47" s="189"/>
      <c r="GL47" s="189"/>
      <c r="GM47" s="189"/>
      <c r="GN47" s="189"/>
      <c r="GO47" s="189"/>
      <c r="GP47" s="189"/>
      <c r="GQ47" s="189"/>
      <c r="GR47" s="189"/>
      <c r="GS47" s="189"/>
      <c r="GT47" s="189"/>
      <c r="GU47" s="189"/>
      <c r="GV47" s="189"/>
      <c r="GW47" s="189"/>
      <c r="GX47" s="189"/>
      <c r="GY47" s="189"/>
      <c r="GZ47" s="189"/>
      <c r="HA47" s="189"/>
      <c r="HB47" s="189"/>
      <c r="HC47" s="189"/>
      <c r="HD47" s="189"/>
      <c r="HE47" s="189"/>
      <c r="HF47" s="189"/>
      <c r="HG47" s="189"/>
      <c r="HH47" s="189"/>
      <c r="HI47" s="189"/>
      <c r="HJ47" s="189"/>
      <c r="HK47" s="189"/>
      <c r="HL47" s="189"/>
      <c r="HM47" s="189"/>
      <c r="HN47" s="189"/>
      <c r="HO47" s="189"/>
      <c r="HP47" s="189"/>
      <c r="HQ47" s="189"/>
      <c r="HR47" s="189"/>
      <c r="HS47" s="189"/>
      <c r="HT47" s="189"/>
      <c r="HU47" s="189"/>
      <c r="HV47" s="189"/>
      <c r="HW47" s="189"/>
      <c r="HX47" s="189"/>
      <c r="HY47" s="189"/>
      <c r="HZ47" s="189"/>
      <c r="IA47" s="189"/>
      <c r="IB47" s="189"/>
      <c r="IC47" s="189"/>
      <c r="ID47" s="189"/>
      <c r="IE47" s="189"/>
      <c r="IF47" s="189"/>
      <c r="IG47" s="189"/>
      <c r="IH47" s="189"/>
      <c r="II47" s="189"/>
      <c r="IJ47" s="189"/>
      <c r="IK47" s="189"/>
      <c r="IL47" s="189"/>
      <c r="IM47" s="189"/>
      <c r="IN47" s="189"/>
      <c r="IO47" s="189"/>
      <c r="IP47" s="189"/>
      <c r="IQ47" s="189"/>
      <c r="IR47" s="189"/>
      <c r="IS47" s="189"/>
      <c r="IT47" s="189"/>
      <c r="IU47" s="189"/>
      <c r="IV47" s="189"/>
    </row>
    <row r="48" spans="1:256" s="188" customFormat="1" ht="25.5">
      <c r="A48" s="145" t="s">
        <v>183</v>
      </c>
      <c r="B48" s="141">
        <v>2339</v>
      </c>
      <c r="C48" s="132" t="s">
        <v>8</v>
      </c>
      <c r="D48" s="172">
        <v>1000</v>
      </c>
      <c r="E48" s="337">
        <v>1229</v>
      </c>
      <c r="F48" s="337">
        <v>110</v>
      </c>
      <c r="G48" s="173">
        <f>F48/E48*100</f>
        <v>8.950366151342555</v>
      </c>
      <c r="O48" s="189"/>
      <c r="P48" s="189"/>
      <c r="Q48" s="189"/>
      <c r="R48" s="189"/>
      <c r="S48" s="189"/>
      <c r="T48" s="189"/>
      <c r="U48" s="189"/>
      <c r="V48" s="189"/>
      <c r="W48" s="189" t="s">
        <v>312</v>
      </c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  <c r="IB48" s="189"/>
      <c r="IC48" s="189"/>
      <c r="ID48" s="189"/>
      <c r="IE48" s="189"/>
      <c r="IF48" s="189"/>
      <c r="IG48" s="189"/>
      <c r="IH48" s="189"/>
      <c r="II48" s="189"/>
      <c r="IJ48" s="189"/>
      <c r="IK48" s="189"/>
      <c r="IL48" s="189"/>
      <c r="IM48" s="189"/>
      <c r="IN48" s="189"/>
      <c r="IO48" s="189"/>
      <c r="IP48" s="189"/>
      <c r="IQ48" s="189"/>
      <c r="IR48" s="189"/>
      <c r="IS48" s="189"/>
      <c r="IT48" s="189"/>
      <c r="IU48" s="189"/>
      <c r="IV48" s="189"/>
    </row>
    <row r="49" spans="1:256" s="28" customFormat="1" ht="38.25">
      <c r="A49" s="145" t="s">
        <v>183</v>
      </c>
      <c r="B49" s="141">
        <v>2399</v>
      </c>
      <c r="C49" s="498" t="s">
        <v>926</v>
      </c>
      <c r="D49" s="172">
        <v>1720</v>
      </c>
      <c r="E49" s="337">
        <v>1720</v>
      </c>
      <c r="F49" s="337">
        <v>0</v>
      </c>
      <c r="G49" s="173">
        <f>F49/E49*100</f>
        <v>0</v>
      </c>
      <c r="O49" s="80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97"/>
      <c r="B50" s="214"/>
      <c r="C50" s="213" t="s">
        <v>434</v>
      </c>
      <c r="D50" s="198">
        <f>SUM(D46:D49)</f>
        <v>70720</v>
      </c>
      <c r="E50" s="198">
        <f>SUM(E46:E49)</f>
        <v>70949</v>
      </c>
      <c r="F50" s="326">
        <f>SUM(F46:F49)</f>
        <v>110</v>
      </c>
      <c r="G50" s="118">
        <f>F50/E50*100</f>
        <v>0.15504094490408601</v>
      </c>
      <c r="O50" s="8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6"/>
      <c r="B51" s="67"/>
      <c r="C51" s="201"/>
      <c r="D51" s="202"/>
      <c r="E51" s="203"/>
      <c r="F51" s="204"/>
      <c r="G51" s="205"/>
      <c r="O51" s="8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206"/>
      <c r="B52" s="216"/>
      <c r="C52" s="215" t="s">
        <v>435</v>
      </c>
      <c r="D52" s="207">
        <f>D41+D50</f>
        <v>96870</v>
      </c>
      <c r="E52" s="208">
        <f>E41+E50</f>
        <v>97899</v>
      </c>
      <c r="F52" s="209">
        <f>F41+F50</f>
        <v>145</v>
      </c>
      <c r="G52" s="10">
        <f>F52/E52*100</f>
        <v>0.1481118295386061</v>
      </c>
      <c r="O52" s="8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6"/>
      <c r="B53" s="67"/>
      <c r="C53" s="201"/>
      <c r="D53" s="202"/>
      <c r="E53" s="203"/>
      <c r="F53" s="204"/>
      <c r="G53" s="205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</row>
    <row r="54" spans="1:7" ht="15.75">
      <c r="A54" s="72" t="s">
        <v>421</v>
      </c>
      <c r="B54" s="28"/>
      <c r="C54" s="28"/>
      <c r="D54" s="80"/>
      <c r="E54" s="80"/>
      <c r="G54" s="28"/>
    </row>
    <row r="55" spans="1:256" s="119" customFormat="1" ht="12.75" customHeight="1">
      <c r="A55" s="72"/>
      <c r="B55" s="28"/>
      <c r="C55" s="28"/>
      <c r="D55" s="80"/>
      <c r="E55" s="80"/>
      <c r="F55" s="80"/>
      <c r="G55" s="28"/>
      <c r="H55" s="28"/>
      <c r="I55" s="28"/>
      <c r="J55" s="28"/>
      <c r="K55" s="28"/>
      <c r="L55" s="28"/>
      <c r="M55" s="28"/>
      <c r="N55" s="28"/>
      <c r="O55" s="80" t="s">
        <v>399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19" customFormat="1" ht="14.25" customHeight="1">
      <c r="A56" s="754" t="s">
        <v>230</v>
      </c>
      <c r="B56" s="754"/>
      <c r="C56" s="28"/>
      <c r="D56" s="80"/>
      <c r="E56" s="80"/>
      <c r="F56" s="80"/>
      <c r="G56" s="28"/>
      <c r="H56" s="28"/>
      <c r="I56" s="28"/>
      <c r="J56" s="28"/>
      <c r="K56" s="28"/>
      <c r="L56" s="28"/>
      <c r="M56" s="28"/>
      <c r="N56" s="28"/>
      <c r="O56" s="80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19" customFormat="1" ht="12.75">
      <c r="A57" s="123" t="s">
        <v>927</v>
      </c>
      <c r="B57" s="28"/>
      <c r="C57" s="28"/>
      <c r="D57" s="80"/>
      <c r="E57" s="80"/>
      <c r="F57" s="80"/>
      <c r="G57" s="28"/>
      <c r="H57" s="28"/>
      <c r="I57" s="28"/>
      <c r="J57" s="28"/>
      <c r="K57" s="28"/>
      <c r="L57" s="28"/>
      <c r="M57" s="28"/>
      <c r="N57" s="28"/>
      <c r="O57" s="8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19" customFormat="1" ht="12.75">
      <c r="A58" s="123"/>
      <c r="B58" s="28"/>
      <c r="C58" s="28"/>
      <c r="D58" s="80"/>
      <c r="E58" s="80"/>
      <c r="F58" s="80"/>
      <c r="G58" s="28"/>
      <c r="H58" s="28"/>
      <c r="I58" s="28"/>
      <c r="J58" s="28"/>
      <c r="K58" s="28"/>
      <c r="L58" s="28"/>
      <c r="M58" s="28"/>
      <c r="N58" s="28"/>
      <c r="O58" s="8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19" customFormat="1" ht="25.5">
      <c r="A59" s="7" t="s">
        <v>180</v>
      </c>
      <c r="B59" s="7" t="s">
        <v>181</v>
      </c>
      <c r="C59" s="5" t="s">
        <v>182</v>
      </c>
      <c r="D59" s="51" t="s">
        <v>292</v>
      </c>
      <c r="E59" s="58" t="s">
        <v>294</v>
      </c>
      <c r="F59" s="5" t="s">
        <v>151</v>
      </c>
      <c r="G59" s="50" t="s">
        <v>295</v>
      </c>
      <c r="H59" s="28"/>
      <c r="I59" s="28"/>
      <c r="J59" s="28"/>
      <c r="K59" s="28"/>
      <c r="L59" s="28"/>
      <c r="M59" s="28"/>
      <c r="N59" s="28"/>
      <c r="O59" s="8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9" customFormat="1" ht="12.75">
      <c r="A60" s="755" t="s">
        <v>184</v>
      </c>
      <c r="B60" s="43">
        <v>3114</v>
      </c>
      <c r="C60" s="33" t="s">
        <v>186</v>
      </c>
      <c r="D60" s="164">
        <v>15882</v>
      </c>
      <c r="E60" s="164">
        <v>15882</v>
      </c>
      <c r="F60" s="535">
        <v>2650</v>
      </c>
      <c r="G60" s="165">
        <f aca="true" t="shared" si="3" ref="G60:G70">F60/E60*100</f>
        <v>16.68555597531797</v>
      </c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9" customFormat="1" ht="12.75">
      <c r="A61" s="755"/>
      <c r="B61" s="43">
        <v>3121</v>
      </c>
      <c r="C61" s="33" t="s">
        <v>187</v>
      </c>
      <c r="D61" s="166">
        <v>56534</v>
      </c>
      <c r="E61" s="166">
        <v>56692</v>
      </c>
      <c r="F61" s="535">
        <v>9582</v>
      </c>
      <c r="G61" s="165">
        <f t="shared" si="3"/>
        <v>16.90185564100755</v>
      </c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9" customFormat="1" ht="12.75">
      <c r="A62" s="755"/>
      <c r="B62" s="43">
        <v>3122</v>
      </c>
      <c r="C62" s="33" t="s">
        <v>188</v>
      </c>
      <c r="D62" s="166">
        <v>101767</v>
      </c>
      <c r="E62" s="166">
        <v>101773</v>
      </c>
      <c r="F62" s="535">
        <v>16967</v>
      </c>
      <c r="G62" s="165">
        <f t="shared" si="3"/>
        <v>16.671415797903176</v>
      </c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49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9" customFormat="1" ht="12.75">
      <c r="A63" s="755"/>
      <c r="B63" s="43">
        <v>3123</v>
      </c>
      <c r="C63" s="33" t="s">
        <v>223</v>
      </c>
      <c r="D63" s="164">
        <v>126523</v>
      </c>
      <c r="E63" s="164">
        <v>126785</v>
      </c>
      <c r="F63" s="535">
        <v>21322</v>
      </c>
      <c r="G63" s="165">
        <f t="shared" si="3"/>
        <v>16.817446858855543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9" customFormat="1" ht="24" customHeight="1">
      <c r="A64" s="755"/>
      <c r="B64" s="141">
        <v>3124</v>
      </c>
      <c r="C64" s="365" t="s">
        <v>526</v>
      </c>
      <c r="D64" s="172">
        <v>3528</v>
      </c>
      <c r="E64" s="172">
        <v>3528</v>
      </c>
      <c r="F64" s="337">
        <v>588</v>
      </c>
      <c r="G64" s="173">
        <f t="shared" si="3"/>
        <v>16.666666666666664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9" customFormat="1" ht="25.5">
      <c r="A65" s="755"/>
      <c r="B65" s="141">
        <v>3125</v>
      </c>
      <c r="C65" s="365" t="s">
        <v>527</v>
      </c>
      <c r="D65" s="172">
        <v>1820</v>
      </c>
      <c r="E65" s="172">
        <v>1820</v>
      </c>
      <c r="F65" s="337">
        <v>910</v>
      </c>
      <c r="G65" s="173">
        <f t="shared" si="3"/>
        <v>50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9" customFormat="1" ht="12.75">
      <c r="A66" s="755"/>
      <c r="B66" s="131">
        <v>3146</v>
      </c>
      <c r="C66" s="132" t="s">
        <v>313</v>
      </c>
      <c r="D66" s="166">
        <v>4287</v>
      </c>
      <c r="E66" s="166">
        <v>4287</v>
      </c>
      <c r="F66" s="536">
        <v>716</v>
      </c>
      <c r="G66" s="167">
        <f t="shared" si="3"/>
        <v>16.70165616981572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9" customFormat="1" ht="12.75">
      <c r="A67" s="755"/>
      <c r="B67" s="43">
        <v>3147</v>
      </c>
      <c r="C67" s="33" t="s">
        <v>528</v>
      </c>
      <c r="D67" s="166">
        <v>2347</v>
      </c>
      <c r="E67" s="166">
        <v>2347</v>
      </c>
      <c r="F67" s="536">
        <v>391</v>
      </c>
      <c r="G67" s="167">
        <f t="shared" si="3"/>
        <v>16.65956540264167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755"/>
      <c r="B68" s="43">
        <v>3421</v>
      </c>
      <c r="C68" s="33" t="s">
        <v>226</v>
      </c>
      <c r="D68" s="225">
        <v>5373</v>
      </c>
      <c r="E68" s="225">
        <v>5373</v>
      </c>
      <c r="F68" s="535">
        <v>896</v>
      </c>
      <c r="G68" s="165">
        <f t="shared" si="3"/>
        <v>16.675972454866926</v>
      </c>
      <c r="R68" s="15" t="s">
        <v>312</v>
      </c>
    </row>
    <row r="69" spans="1:256" s="119" customFormat="1" ht="12.75">
      <c r="A69" s="755"/>
      <c r="B69" s="43">
        <v>4322</v>
      </c>
      <c r="C69" s="33" t="s">
        <v>227</v>
      </c>
      <c r="D69" s="225">
        <v>21939</v>
      </c>
      <c r="E69" s="225">
        <v>21939</v>
      </c>
      <c r="F69" s="535">
        <v>3658</v>
      </c>
      <c r="G69" s="165">
        <f t="shared" si="3"/>
        <v>16.673503806007567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9" customFormat="1" ht="12.75">
      <c r="A70" s="737" t="s">
        <v>228</v>
      </c>
      <c r="B70" s="738"/>
      <c r="C70" s="739"/>
      <c r="D70" s="248">
        <f>SUM(D60:D69)</f>
        <v>340000</v>
      </c>
      <c r="E70" s="248">
        <f>SUM(E60:E69)</f>
        <v>340426</v>
      </c>
      <c r="F70" s="330">
        <f>SUM(F60:F69)</f>
        <v>57680</v>
      </c>
      <c r="G70" s="118">
        <f t="shared" si="3"/>
        <v>16.943476702719533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19" customFormat="1" ht="12.75" customHeight="1">
      <c r="A71" s="38"/>
      <c r="B71" s="38"/>
      <c r="C71" s="38"/>
      <c r="D71" s="52"/>
      <c r="E71" s="39"/>
      <c r="F71" s="39"/>
      <c r="G71" s="30"/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9" customFormat="1" ht="12.75">
      <c r="A72" s="122" t="s">
        <v>928</v>
      </c>
      <c r="B72" s="16"/>
      <c r="C72" s="17"/>
      <c r="D72" s="53"/>
      <c r="E72" s="18"/>
      <c r="F72" s="80"/>
      <c r="G72" s="28"/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9" customFormat="1" ht="12.75">
      <c r="A73" s="122"/>
      <c r="B73" s="16"/>
      <c r="C73" s="17"/>
      <c r="D73" s="53"/>
      <c r="E73" s="18"/>
      <c r="F73" s="80"/>
      <c r="G73" s="28"/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19" customFormat="1" ht="25.5">
      <c r="A74" s="7" t="s">
        <v>180</v>
      </c>
      <c r="B74" s="7" t="s">
        <v>181</v>
      </c>
      <c r="C74" s="5" t="s">
        <v>182</v>
      </c>
      <c r="D74" s="51" t="s">
        <v>292</v>
      </c>
      <c r="E74" s="58" t="s">
        <v>294</v>
      </c>
      <c r="F74" s="5" t="s">
        <v>151</v>
      </c>
      <c r="G74" s="50" t="s">
        <v>295</v>
      </c>
      <c r="H74" s="28"/>
      <c r="I74" s="28"/>
      <c r="J74" s="28"/>
      <c r="K74" s="28"/>
      <c r="L74" s="28"/>
      <c r="M74" s="28"/>
      <c r="N74" s="28"/>
      <c r="O74" s="8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19" customFormat="1" ht="12.75">
      <c r="A75" s="760" t="s">
        <v>184</v>
      </c>
      <c r="B75" s="133">
        <v>3111</v>
      </c>
      <c r="C75" s="134" t="s">
        <v>270</v>
      </c>
      <c r="D75" s="168">
        <v>0</v>
      </c>
      <c r="E75" s="168">
        <v>0</v>
      </c>
      <c r="F75" s="537">
        <v>61063</v>
      </c>
      <c r="G75" s="523" t="s">
        <v>432</v>
      </c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9" customFormat="1" ht="12.75">
      <c r="A76" s="755"/>
      <c r="B76" s="43">
        <v>3112</v>
      </c>
      <c r="C76" s="33" t="s">
        <v>185</v>
      </c>
      <c r="D76" s="168">
        <v>0</v>
      </c>
      <c r="E76" s="168">
        <v>0</v>
      </c>
      <c r="F76" s="316">
        <v>241</v>
      </c>
      <c r="G76" s="523" t="s">
        <v>432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9" customFormat="1" ht="12.75">
      <c r="A77" s="755"/>
      <c r="B77" s="43">
        <v>3113</v>
      </c>
      <c r="C77" s="33" t="s">
        <v>291</v>
      </c>
      <c r="D77" s="168">
        <v>0</v>
      </c>
      <c r="E77" s="168">
        <v>0</v>
      </c>
      <c r="F77" s="316">
        <v>268956</v>
      </c>
      <c r="G77" s="523" t="s">
        <v>432</v>
      </c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9" customFormat="1" ht="12.75">
      <c r="A78" s="755"/>
      <c r="B78" s="43">
        <v>3114</v>
      </c>
      <c r="C78" s="33" t="s">
        <v>186</v>
      </c>
      <c r="D78" s="168">
        <v>0</v>
      </c>
      <c r="E78" s="168">
        <v>0</v>
      </c>
      <c r="F78" s="316">
        <v>20840</v>
      </c>
      <c r="G78" s="523" t="s">
        <v>432</v>
      </c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9" customFormat="1" ht="12.75">
      <c r="A79" s="755"/>
      <c r="B79" s="43">
        <v>3117</v>
      </c>
      <c r="C79" s="33" t="s">
        <v>497</v>
      </c>
      <c r="D79" s="168">
        <v>0</v>
      </c>
      <c r="E79" s="168">
        <v>0</v>
      </c>
      <c r="F79" s="316">
        <v>42689</v>
      </c>
      <c r="G79" s="523" t="s">
        <v>432</v>
      </c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9" customFormat="1" ht="12.75">
      <c r="A80" s="755"/>
      <c r="B80" s="43">
        <v>3121</v>
      </c>
      <c r="C80" s="33" t="s">
        <v>187</v>
      </c>
      <c r="D80" s="168">
        <v>0</v>
      </c>
      <c r="E80" s="168">
        <v>0</v>
      </c>
      <c r="F80" s="316">
        <v>42318</v>
      </c>
      <c r="G80" s="523" t="s">
        <v>432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9" customFormat="1" ht="12.75">
      <c r="A81" s="755"/>
      <c r="B81" s="43">
        <v>3122</v>
      </c>
      <c r="C81" s="33" t="s">
        <v>188</v>
      </c>
      <c r="D81" s="168">
        <v>0</v>
      </c>
      <c r="E81" s="168">
        <v>0</v>
      </c>
      <c r="F81" s="316">
        <v>69922</v>
      </c>
      <c r="G81" s="523" t="s">
        <v>432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 t="s">
        <v>450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9" customFormat="1" ht="12.75">
      <c r="A82" s="755"/>
      <c r="B82" s="43">
        <v>3123</v>
      </c>
      <c r="C82" s="33" t="s">
        <v>223</v>
      </c>
      <c r="D82" s="168">
        <v>0</v>
      </c>
      <c r="E82" s="168">
        <v>0</v>
      </c>
      <c r="F82" s="316">
        <v>78597</v>
      </c>
      <c r="G82" s="523" t="s">
        <v>432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9" customFormat="1" ht="24" customHeight="1">
      <c r="A83" s="755"/>
      <c r="B83" s="141">
        <v>3124</v>
      </c>
      <c r="C83" s="365" t="s">
        <v>526</v>
      </c>
      <c r="D83" s="547">
        <v>0</v>
      </c>
      <c r="E83" s="547">
        <v>0</v>
      </c>
      <c r="F83" s="337">
        <v>2596</v>
      </c>
      <c r="G83" s="523" t="s">
        <v>432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9" customFormat="1" ht="12.75">
      <c r="A84" s="755"/>
      <c r="B84" s="43">
        <v>3141</v>
      </c>
      <c r="C84" s="33" t="s">
        <v>306</v>
      </c>
      <c r="D84" s="168">
        <v>0</v>
      </c>
      <c r="E84" s="168">
        <v>0</v>
      </c>
      <c r="F84" s="316">
        <v>2130</v>
      </c>
      <c r="G84" s="523" t="s">
        <v>432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9" customFormat="1" ht="25.5">
      <c r="A85" s="755"/>
      <c r="B85" s="141">
        <v>3146</v>
      </c>
      <c r="C85" s="132" t="s">
        <v>314</v>
      </c>
      <c r="D85" s="547">
        <v>0</v>
      </c>
      <c r="E85" s="547">
        <v>0</v>
      </c>
      <c r="F85" s="309">
        <v>3191</v>
      </c>
      <c r="G85" s="523" t="s">
        <v>432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9" customFormat="1" ht="12.75">
      <c r="A86" s="755"/>
      <c r="B86" s="141">
        <v>3147</v>
      </c>
      <c r="C86" s="33" t="s">
        <v>528</v>
      </c>
      <c r="D86" s="168">
        <v>0</v>
      </c>
      <c r="E86" s="168">
        <v>0</v>
      </c>
      <c r="F86" s="309">
        <v>1698</v>
      </c>
      <c r="G86" s="523" t="s">
        <v>432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55"/>
      <c r="B87" s="43">
        <v>3231</v>
      </c>
      <c r="C87" s="33" t="s">
        <v>225</v>
      </c>
      <c r="D87" s="168">
        <v>0</v>
      </c>
      <c r="E87" s="168">
        <v>0</v>
      </c>
      <c r="F87" s="316">
        <v>23994</v>
      </c>
      <c r="G87" s="523" t="s">
        <v>432</v>
      </c>
    </row>
    <row r="88" spans="1:7" ht="12.75">
      <c r="A88" s="755"/>
      <c r="B88" s="43">
        <v>3299</v>
      </c>
      <c r="C88" s="33" t="s">
        <v>529</v>
      </c>
      <c r="D88" s="168">
        <v>3731380</v>
      </c>
      <c r="E88" s="168">
        <v>3731380</v>
      </c>
      <c r="F88" s="316">
        <v>0</v>
      </c>
      <c r="G88" s="523">
        <v>0</v>
      </c>
    </row>
    <row r="89" spans="1:7" ht="12.75">
      <c r="A89" s="755"/>
      <c r="B89" s="43">
        <v>3421</v>
      </c>
      <c r="C89" s="33" t="s">
        <v>226</v>
      </c>
      <c r="D89" s="168">
        <v>0</v>
      </c>
      <c r="E89" s="168">
        <v>0</v>
      </c>
      <c r="F89" s="316">
        <v>5622</v>
      </c>
      <c r="G89" s="523" t="s">
        <v>432</v>
      </c>
    </row>
    <row r="90" spans="1:20" ht="12.75">
      <c r="A90" s="755"/>
      <c r="B90" s="43">
        <v>4322</v>
      </c>
      <c r="C90" s="33" t="s">
        <v>227</v>
      </c>
      <c r="D90" s="168">
        <v>0</v>
      </c>
      <c r="E90" s="168">
        <v>0</v>
      </c>
      <c r="F90" s="316">
        <v>9266</v>
      </c>
      <c r="G90" s="523" t="s">
        <v>432</v>
      </c>
      <c r="T90" s="149"/>
    </row>
    <row r="91" spans="1:7" ht="12.75">
      <c r="A91" s="763" t="s">
        <v>275</v>
      </c>
      <c r="B91" s="764"/>
      <c r="C91" s="765"/>
      <c r="D91" s="249">
        <f>SUM(D75:D90)</f>
        <v>3731380</v>
      </c>
      <c r="E91" s="139">
        <f>SUM(E75:E90)</f>
        <v>3731380</v>
      </c>
      <c r="F91" s="453">
        <f>SUM(F75:F90)</f>
        <v>633123</v>
      </c>
      <c r="G91" s="118">
        <f>F91/E91*100</f>
        <v>16.967529439510315</v>
      </c>
    </row>
    <row r="92" spans="1:256" s="119" customFormat="1" ht="9" customHeight="1">
      <c r="A92" s="762"/>
      <c r="B92" s="762"/>
      <c r="C92" s="762"/>
      <c r="D92" s="762"/>
      <c r="E92" s="762"/>
      <c r="F92" s="762"/>
      <c r="G92" s="762"/>
      <c r="H92" s="28"/>
      <c r="I92" s="28"/>
      <c r="J92" s="28"/>
      <c r="K92" s="28"/>
      <c r="L92" s="28"/>
      <c r="M92" s="28"/>
      <c r="N92" s="28"/>
      <c r="O92" s="80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19" customFormat="1" ht="12.75">
      <c r="A93" s="736" t="s">
        <v>11</v>
      </c>
      <c r="B93" s="736"/>
      <c r="C93" s="736"/>
      <c r="D93" s="736"/>
      <c r="E93" s="736"/>
      <c r="F93" s="736"/>
      <c r="G93" s="736"/>
      <c r="H93" s="28"/>
      <c r="I93" s="28"/>
      <c r="J93" s="28"/>
      <c r="K93" s="28"/>
      <c r="L93" s="28"/>
      <c r="M93" s="28"/>
      <c r="N93" s="28"/>
      <c r="O93" s="80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19" customFormat="1" ht="12.75">
      <c r="A94" s="557"/>
      <c r="B94" s="557"/>
      <c r="C94" s="557"/>
      <c r="D94" s="557"/>
      <c r="E94" s="557"/>
      <c r="F94" s="557"/>
      <c r="G94" s="557"/>
      <c r="H94" s="28"/>
      <c r="I94" s="28"/>
      <c r="J94" s="28"/>
      <c r="K94" s="28"/>
      <c r="L94" s="28"/>
      <c r="M94" s="28"/>
      <c r="N94" s="28"/>
      <c r="O94" s="8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19" customFormat="1" ht="25.5">
      <c r="A95" s="7" t="s">
        <v>180</v>
      </c>
      <c r="B95" s="7" t="s">
        <v>181</v>
      </c>
      <c r="C95" s="5" t="s">
        <v>182</v>
      </c>
      <c r="D95" s="51" t="s">
        <v>292</v>
      </c>
      <c r="E95" s="58" t="s">
        <v>294</v>
      </c>
      <c r="F95" s="5" t="s">
        <v>151</v>
      </c>
      <c r="G95" s="50" t="s">
        <v>295</v>
      </c>
      <c r="H95" s="28"/>
      <c r="I95" s="28"/>
      <c r="J95" s="28"/>
      <c r="K95" s="28"/>
      <c r="L95" s="28"/>
      <c r="M95" s="28"/>
      <c r="N95" s="28"/>
      <c r="O95" s="80"/>
      <c r="P95" s="15"/>
      <c r="Q95" s="15"/>
      <c r="R95" s="15"/>
      <c r="S95" s="15"/>
      <c r="T95" s="15"/>
      <c r="U95" s="15"/>
      <c r="V95" s="15"/>
      <c r="W95" s="149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19" customFormat="1" ht="12.75">
      <c r="A96" s="760" t="s">
        <v>184</v>
      </c>
      <c r="B96" s="135">
        <v>3111</v>
      </c>
      <c r="C96" s="33" t="s">
        <v>270</v>
      </c>
      <c r="D96" s="27">
        <v>0</v>
      </c>
      <c r="E96" s="501">
        <v>201</v>
      </c>
      <c r="F96" s="316">
        <v>197</v>
      </c>
      <c r="G96" s="165">
        <f aca="true" t="shared" si="4" ref="G96:G107">F96/E96*100</f>
        <v>98.00995024875621</v>
      </c>
      <c r="H96" s="28"/>
      <c r="I96" s="28"/>
      <c r="J96" s="28"/>
      <c r="K96" s="28"/>
      <c r="L96" s="28"/>
      <c r="M96" s="28"/>
      <c r="N96" s="28"/>
      <c r="O96" s="8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19" customFormat="1" ht="12.75">
      <c r="A97" s="755"/>
      <c r="B97" s="65">
        <v>3121</v>
      </c>
      <c r="C97" s="33" t="s">
        <v>187</v>
      </c>
      <c r="D97" s="27">
        <v>0</v>
      </c>
      <c r="E97" s="501">
        <v>1624</v>
      </c>
      <c r="F97" s="316">
        <v>1614</v>
      </c>
      <c r="G97" s="165">
        <f t="shared" si="4"/>
        <v>99.38423645320196</v>
      </c>
      <c r="H97" s="28"/>
      <c r="I97" s="28"/>
      <c r="J97" s="28"/>
      <c r="K97" s="28"/>
      <c r="L97" s="28"/>
      <c r="M97" s="28"/>
      <c r="N97" s="28"/>
      <c r="O97" s="8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19" customFormat="1" ht="12.75">
      <c r="A98" s="755"/>
      <c r="B98" s="136">
        <v>3122</v>
      </c>
      <c r="C98" s="137" t="s">
        <v>188</v>
      </c>
      <c r="D98" s="27">
        <v>0</v>
      </c>
      <c r="E98" s="501">
        <v>16621</v>
      </c>
      <c r="F98" s="538">
        <v>16605</v>
      </c>
      <c r="G98" s="165">
        <f t="shared" si="4"/>
        <v>99.90373623729018</v>
      </c>
      <c r="H98" s="28"/>
      <c r="I98" s="28"/>
      <c r="J98" s="28"/>
      <c r="K98" s="28"/>
      <c r="L98" s="28"/>
      <c r="M98" s="28"/>
      <c r="N98" s="28"/>
      <c r="O98" s="80"/>
      <c r="P98" s="15"/>
      <c r="Q98" s="267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9" customFormat="1" ht="12.75">
      <c r="A99" s="755"/>
      <c r="B99" s="43">
        <v>3123</v>
      </c>
      <c r="C99" s="33" t="s">
        <v>223</v>
      </c>
      <c r="D99" s="27">
        <v>0</v>
      </c>
      <c r="E99" s="501">
        <v>9285</v>
      </c>
      <c r="F99" s="538">
        <v>9275</v>
      </c>
      <c r="G99" s="165">
        <f t="shared" si="4"/>
        <v>99.89229940764675</v>
      </c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9" customFormat="1" ht="25.5">
      <c r="A100" s="755"/>
      <c r="B100" s="141">
        <v>3125</v>
      </c>
      <c r="C100" s="132" t="s">
        <v>527</v>
      </c>
      <c r="D100" s="546">
        <v>0</v>
      </c>
      <c r="E100" s="546">
        <v>225</v>
      </c>
      <c r="F100" s="309">
        <v>216</v>
      </c>
      <c r="G100" s="165">
        <f t="shared" si="4"/>
        <v>96</v>
      </c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9" customFormat="1" ht="25.5">
      <c r="A101" s="755"/>
      <c r="B101" s="148">
        <v>3141</v>
      </c>
      <c r="C101" s="138" t="s">
        <v>271</v>
      </c>
      <c r="D101" s="546">
        <v>0</v>
      </c>
      <c r="E101" s="546">
        <v>72</v>
      </c>
      <c r="F101" s="301">
        <v>62</v>
      </c>
      <c r="G101" s="165">
        <f t="shared" si="4"/>
        <v>86.11111111111111</v>
      </c>
      <c r="H101" s="30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55"/>
      <c r="B102" s="65">
        <v>3142</v>
      </c>
      <c r="C102" s="33" t="s">
        <v>530</v>
      </c>
      <c r="D102" s="27">
        <v>0</v>
      </c>
      <c r="E102" s="501">
        <v>1097</v>
      </c>
      <c r="F102" s="316">
        <v>1082</v>
      </c>
      <c r="G102" s="165">
        <f t="shared" si="4"/>
        <v>98.63263445761167</v>
      </c>
      <c r="H102" s="28"/>
      <c r="I102" s="28"/>
      <c r="J102" s="28"/>
      <c r="K102" s="28"/>
      <c r="L102" s="28"/>
      <c r="M102" s="28"/>
      <c r="N102" s="28"/>
      <c r="O102" s="80"/>
      <c r="P102" s="286" t="s">
        <v>470</v>
      </c>
      <c r="Q102" s="286"/>
      <c r="R102" s="286"/>
      <c r="S102" s="286"/>
    </row>
    <row r="103" spans="1:19" ht="12.75">
      <c r="A103" s="755"/>
      <c r="B103" s="65">
        <v>3147</v>
      </c>
      <c r="C103" s="33" t="s">
        <v>528</v>
      </c>
      <c r="D103" s="27">
        <v>0</v>
      </c>
      <c r="E103" s="501">
        <v>932</v>
      </c>
      <c r="F103" s="316">
        <v>908</v>
      </c>
      <c r="G103" s="165">
        <f t="shared" si="4"/>
        <v>97.42489270386267</v>
      </c>
      <c r="H103" s="28"/>
      <c r="I103" s="28"/>
      <c r="J103" s="28"/>
      <c r="K103" s="28"/>
      <c r="L103" s="28"/>
      <c r="M103" s="28"/>
      <c r="N103" s="28"/>
      <c r="O103" s="80"/>
      <c r="P103" s="286"/>
      <c r="Q103" s="286"/>
      <c r="R103" s="286"/>
      <c r="S103" s="286"/>
    </row>
    <row r="104" spans="1:7" ht="12.75">
      <c r="A104" s="755"/>
      <c r="B104" s="65">
        <v>3150</v>
      </c>
      <c r="C104" s="33" t="s">
        <v>224</v>
      </c>
      <c r="D104" s="27">
        <v>0</v>
      </c>
      <c r="E104" s="501">
        <v>2678</v>
      </c>
      <c r="F104" s="316">
        <v>2657</v>
      </c>
      <c r="G104" s="165">
        <f t="shared" si="4"/>
        <v>99.21583271097835</v>
      </c>
    </row>
    <row r="105" spans="1:7" ht="12.75">
      <c r="A105" s="755"/>
      <c r="B105" s="65">
        <v>3231</v>
      </c>
      <c r="C105" s="33" t="s">
        <v>225</v>
      </c>
      <c r="D105" s="27">
        <v>0</v>
      </c>
      <c r="E105" s="501">
        <v>1300</v>
      </c>
      <c r="F105" s="316">
        <v>1287</v>
      </c>
      <c r="G105" s="165">
        <f t="shared" si="4"/>
        <v>99</v>
      </c>
    </row>
    <row r="106" spans="1:7" ht="12.75">
      <c r="A106" s="755"/>
      <c r="B106" s="65">
        <v>3421</v>
      </c>
      <c r="C106" s="33" t="s">
        <v>226</v>
      </c>
      <c r="D106" s="27">
        <v>0</v>
      </c>
      <c r="E106" s="501">
        <v>779</v>
      </c>
      <c r="F106" s="316">
        <v>915</v>
      </c>
      <c r="G106" s="165">
        <f t="shared" si="4"/>
        <v>117.45827984595635</v>
      </c>
    </row>
    <row r="107" spans="1:22" ht="12.75">
      <c r="A107" s="761"/>
      <c r="B107" s="65">
        <v>4322</v>
      </c>
      <c r="C107" s="33" t="s">
        <v>227</v>
      </c>
      <c r="D107" s="27">
        <v>0</v>
      </c>
      <c r="E107" s="501">
        <v>1866</v>
      </c>
      <c r="F107" s="316">
        <v>1862</v>
      </c>
      <c r="G107" s="165">
        <f t="shared" si="4"/>
        <v>99.78563772775992</v>
      </c>
      <c r="V107" s="149"/>
    </row>
    <row r="108" spans="1:7" ht="12.75">
      <c r="A108" s="763" t="s">
        <v>276</v>
      </c>
      <c r="B108" s="764"/>
      <c r="C108" s="765"/>
      <c r="D108" s="139">
        <f>SUM(D96:D107)</f>
        <v>0</v>
      </c>
      <c r="E108" s="302">
        <f>SUM(E96:E107)</f>
        <v>36680</v>
      </c>
      <c r="F108" s="302">
        <f>SUM(F96:F107)</f>
        <v>36680</v>
      </c>
      <c r="G108" s="118">
        <f>F108/E108*100</f>
        <v>100</v>
      </c>
    </row>
    <row r="109" spans="1:256" s="119" customFormat="1" ht="13.5" customHeight="1">
      <c r="A109" s="28"/>
      <c r="B109"/>
      <c r="C109"/>
      <c r="D109" s="15"/>
      <c r="E109" s="15"/>
      <c r="F109" s="15"/>
      <c r="G109"/>
      <c r="H109" s="28" t="s">
        <v>390</v>
      </c>
      <c r="I109" s="28"/>
      <c r="J109" s="28"/>
      <c r="K109" s="28"/>
      <c r="L109" s="28"/>
      <c r="M109" s="28"/>
      <c r="N109" s="28"/>
      <c r="O109" s="80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19" customFormat="1" ht="12.75">
      <c r="A110" s="122" t="s">
        <v>12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80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19" customFormat="1" ht="12.75">
      <c r="A111" s="122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8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19" customFormat="1" ht="24.75" customHeight="1">
      <c r="A112" s="7" t="s">
        <v>180</v>
      </c>
      <c r="B112" s="7" t="s">
        <v>570</v>
      </c>
      <c r="C112" s="5" t="s">
        <v>182</v>
      </c>
      <c r="D112" s="51" t="s">
        <v>292</v>
      </c>
      <c r="E112" s="58" t="s">
        <v>294</v>
      </c>
      <c r="F112" s="5" t="s">
        <v>151</v>
      </c>
      <c r="G112" s="50" t="s">
        <v>295</v>
      </c>
      <c r="H112" s="28" t="s">
        <v>390</v>
      </c>
      <c r="I112" s="28"/>
      <c r="J112" s="28"/>
      <c r="K112" s="28"/>
      <c r="L112" s="28"/>
      <c r="M112" s="28"/>
      <c r="N112" s="28"/>
      <c r="O112" s="8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19" customFormat="1" ht="12.75">
      <c r="A113" s="359">
        <v>30</v>
      </c>
      <c r="B113" s="43">
        <v>13101</v>
      </c>
      <c r="C113" s="33" t="s">
        <v>569</v>
      </c>
      <c r="D113" s="27">
        <v>0</v>
      </c>
      <c r="E113" s="27">
        <v>0</v>
      </c>
      <c r="F113" s="316">
        <v>94</v>
      </c>
      <c r="G113" s="174" t="s">
        <v>432</v>
      </c>
      <c r="H113" s="28"/>
      <c r="I113" s="28"/>
      <c r="J113" s="28"/>
      <c r="K113" s="28"/>
      <c r="L113" s="28"/>
      <c r="M113" s="28"/>
      <c r="N113" s="28"/>
      <c r="O113" s="8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19" customFormat="1" ht="12.75">
      <c r="A114" s="494"/>
      <c r="B114" s="65">
        <v>33001</v>
      </c>
      <c r="C114" s="496" t="s">
        <v>113</v>
      </c>
      <c r="D114" s="27">
        <v>0</v>
      </c>
      <c r="E114" s="27">
        <v>0</v>
      </c>
      <c r="F114" s="316">
        <v>0</v>
      </c>
      <c r="G114" s="174" t="s">
        <v>432</v>
      </c>
      <c r="H114" s="28"/>
      <c r="I114" s="28"/>
      <c r="J114" s="28"/>
      <c r="K114" s="28"/>
      <c r="L114" s="28"/>
      <c r="M114" s="28"/>
      <c r="N114" s="28"/>
      <c r="O114" s="8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19" customFormat="1" ht="25.5">
      <c r="A115" s="494"/>
      <c r="B115" s="148">
        <v>33122</v>
      </c>
      <c r="C115" s="511" t="s">
        <v>212</v>
      </c>
      <c r="D115" s="546">
        <v>0</v>
      </c>
      <c r="E115" s="546">
        <v>0</v>
      </c>
      <c r="F115" s="546">
        <v>0</v>
      </c>
      <c r="G115" s="174" t="s">
        <v>432</v>
      </c>
      <c r="H115" s="28"/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9" customFormat="1" ht="12.75">
      <c r="A116" s="494"/>
      <c r="B116" s="520">
        <v>33160</v>
      </c>
      <c r="C116" s="511" t="s">
        <v>70</v>
      </c>
      <c r="D116" s="27">
        <v>0</v>
      </c>
      <c r="E116" s="27">
        <v>0</v>
      </c>
      <c r="F116" s="316">
        <v>0</v>
      </c>
      <c r="G116" s="174" t="s">
        <v>432</v>
      </c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9" customFormat="1" ht="12.75">
      <c r="A117" s="494"/>
      <c r="B117" s="495">
        <v>33163</v>
      </c>
      <c r="C117" s="496" t="s">
        <v>213</v>
      </c>
      <c r="D117" s="27">
        <v>0</v>
      </c>
      <c r="E117" s="27">
        <v>0</v>
      </c>
      <c r="F117" s="316">
        <v>0</v>
      </c>
      <c r="G117" s="174" t="s">
        <v>432</v>
      </c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9" customFormat="1" ht="12.75">
      <c r="A118" s="494"/>
      <c r="B118" s="495">
        <v>33166</v>
      </c>
      <c r="C118" s="496" t="s">
        <v>531</v>
      </c>
      <c r="D118" s="27">
        <v>0</v>
      </c>
      <c r="E118" s="27">
        <v>0</v>
      </c>
      <c r="F118" s="316">
        <v>0</v>
      </c>
      <c r="G118" s="174" t="s">
        <v>432</v>
      </c>
      <c r="H118" s="28"/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9" customFormat="1" ht="12.75">
      <c r="A119" s="494"/>
      <c r="B119" s="495">
        <v>33210</v>
      </c>
      <c r="C119" s="496" t="s">
        <v>71</v>
      </c>
      <c r="D119" s="27">
        <v>0</v>
      </c>
      <c r="E119" s="27">
        <v>0</v>
      </c>
      <c r="F119" s="316">
        <v>0</v>
      </c>
      <c r="G119" s="174" t="s">
        <v>432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9" customFormat="1" ht="12.75">
      <c r="A120" s="494"/>
      <c r="B120" s="495">
        <v>33245</v>
      </c>
      <c r="C120" s="496" t="s">
        <v>114</v>
      </c>
      <c r="D120" s="27">
        <v>0</v>
      </c>
      <c r="E120" s="27">
        <v>0</v>
      </c>
      <c r="F120" s="316">
        <v>0</v>
      </c>
      <c r="G120" s="174" t="s">
        <v>432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9" customFormat="1" ht="12.75">
      <c r="A121" s="494"/>
      <c r="B121" s="495">
        <v>33346</v>
      </c>
      <c r="C121" s="496" t="s">
        <v>115</v>
      </c>
      <c r="D121" s="27">
        <v>0</v>
      </c>
      <c r="E121" s="27">
        <v>0</v>
      </c>
      <c r="F121" s="316">
        <v>0</v>
      </c>
      <c r="G121" s="174" t="s">
        <v>432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9" customFormat="1" ht="12.75">
      <c r="A122" s="429"/>
      <c r="B122" s="143">
        <v>33354</v>
      </c>
      <c r="C122" s="144" t="s">
        <v>571</v>
      </c>
      <c r="D122" s="219">
        <v>0</v>
      </c>
      <c r="E122" s="497">
        <v>293</v>
      </c>
      <c r="F122" s="539">
        <v>293</v>
      </c>
      <c r="G122" s="165">
        <f>F122/E122*100</f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9" customFormat="1" ht="25.5">
      <c r="A123" s="429"/>
      <c r="B123" s="148">
        <v>33439</v>
      </c>
      <c r="C123" s="138" t="s">
        <v>493</v>
      </c>
      <c r="D123" s="546">
        <v>0</v>
      </c>
      <c r="E123" s="546">
        <v>0</v>
      </c>
      <c r="F123" s="546">
        <v>0</v>
      </c>
      <c r="G123" s="174" t="s">
        <v>432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9" customFormat="1" ht="12.75">
      <c r="A124" s="429"/>
      <c r="B124" s="148">
        <v>33491</v>
      </c>
      <c r="C124" s="138" t="s">
        <v>214</v>
      </c>
      <c r="D124" s="27">
        <v>0</v>
      </c>
      <c r="E124" s="27">
        <v>0</v>
      </c>
      <c r="F124" s="316">
        <v>0</v>
      </c>
      <c r="G124" s="174" t="s">
        <v>432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33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9" customFormat="1" ht="12.75">
      <c r="A125" s="429"/>
      <c r="B125" s="148">
        <v>33714</v>
      </c>
      <c r="C125" s="496" t="s">
        <v>191</v>
      </c>
      <c r="D125" s="27">
        <v>0</v>
      </c>
      <c r="E125" s="27">
        <v>0</v>
      </c>
      <c r="F125" s="316">
        <v>0</v>
      </c>
      <c r="G125" s="174" t="s">
        <v>432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9" customFormat="1" ht="12.75">
      <c r="A126" s="429"/>
      <c r="B126" s="148">
        <v>34070</v>
      </c>
      <c r="C126" s="138" t="s">
        <v>116</v>
      </c>
      <c r="D126" s="27">
        <v>0</v>
      </c>
      <c r="E126" s="27">
        <v>0</v>
      </c>
      <c r="F126" s="316">
        <v>0</v>
      </c>
      <c r="G126" s="174" t="s">
        <v>432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9" customFormat="1" ht="12.75">
      <c r="A127" s="737" t="s">
        <v>75</v>
      </c>
      <c r="B127" s="738"/>
      <c r="C127" s="739"/>
      <c r="D127" s="331">
        <f>SUM(D113:D123)</f>
        <v>0</v>
      </c>
      <c r="E127" s="331">
        <f>SUM(E113:E126)</f>
        <v>293</v>
      </c>
      <c r="F127" s="331">
        <f>SUM(F113:F126)</f>
        <v>387</v>
      </c>
      <c r="G127" s="118">
        <f>F127/E127*100</f>
        <v>132.08191126279866</v>
      </c>
      <c r="H127" s="123" t="s">
        <v>389</v>
      </c>
      <c r="I127" s="28"/>
      <c r="J127" s="28"/>
      <c r="K127" s="28"/>
      <c r="L127" s="28"/>
      <c r="M127" s="28"/>
      <c r="N127" s="28"/>
      <c r="O127" s="80" t="s">
        <v>400</v>
      </c>
      <c r="P127" s="80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9" customFormat="1" ht="8.25" customHeight="1">
      <c r="A128" s="400"/>
      <c r="B128" s="401"/>
      <c r="C128" s="401"/>
      <c r="D128" s="15"/>
      <c r="E128" s="15"/>
      <c r="F128" s="15"/>
      <c r="G128"/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9" customFormat="1" ht="12.75">
      <c r="A129" s="400" t="s">
        <v>575</v>
      </c>
      <c r="B129" s="401"/>
      <c r="C129" s="401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9" customFormat="1" ht="12.75">
      <c r="A130" s="400"/>
      <c r="B130" s="401"/>
      <c r="C130" s="401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9" customFormat="1" ht="25.5">
      <c r="A131" s="7" t="s">
        <v>180</v>
      </c>
      <c r="B131" s="7" t="s">
        <v>181</v>
      </c>
      <c r="C131" s="5" t="s">
        <v>182</v>
      </c>
      <c r="D131" s="51" t="s">
        <v>292</v>
      </c>
      <c r="E131" s="58" t="s">
        <v>294</v>
      </c>
      <c r="F131" s="5" t="s">
        <v>151</v>
      </c>
      <c r="G131" s="50" t="s">
        <v>295</v>
      </c>
      <c r="H131" s="28" t="s">
        <v>390</v>
      </c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0" customFormat="1" ht="12.75">
      <c r="A132" s="395">
        <v>30</v>
      </c>
      <c r="B132" s="145" t="s">
        <v>131</v>
      </c>
      <c r="C132" s="491" t="s">
        <v>487</v>
      </c>
      <c r="D132" s="172">
        <v>60</v>
      </c>
      <c r="E132" s="171">
        <v>60</v>
      </c>
      <c r="F132" s="301">
        <v>9</v>
      </c>
      <c r="G132" s="174">
        <f>F132/E132*100</f>
        <v>15</v>
      </c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  <c r="IO132" s="149"/>
      <c r="IP132" s="149"/>
      <c r="IQ132" s="149"/>
      <c r="IR132" s="149"/>
      <c r="IS132" s="149"/>
      <c r="IT132" s="149"/>
      <c r="IU132" s="149"/>
      <c r="IV132" s="149"/>
    </row>
    <row r="133" spans="1:256" s="120" customFormat="1" ht="25.5">
      <c r="A133" s="352"/>
      <c r="B133" s="145" t="s">
        <v>131</v>
      </c>
      <c r="C133" s="491" t="s">
        <v>486</v>
      </c>
      <c r="D133" s="172">
        <v>300</v>
      </c>
      <c r="E133" s="171">
        <v>300</v>
      </c>
      <c r="F133" s="301">
        <v>86</v>
      </c>
      <c r="G133" s="174">
        <f>F133/E133*100</f>
        <v>28.666666666666668</v>
      </c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  <c r="IR133" s="149"/>
      <c r="IS133" s="149"/>
      <c r="IT133" s="149"/>
      <c r="IU133" s="149"/>
      <c r="IV133" s="149"/>
    </row>
    <row r="134" spans="1:256" s="120" customFormat="1" ht="12.75">
      <c r="A134" s="352"/>
      <c r="B134" s="145" t="s">
        <v>131</v>
      </c>
      <c r="C134" s="491" t="s">
        <v>485</v>
      </c>
      <c r="D134" s="172">
        <v>200</v>
      </c>
      <c r="E134" s="171">
        <v>200</v>
      </c>
      <c r="F134" s="301">
        <v>0</v>
      </c>
      <c r="G134" s="174">
        <f>F134/E134*100</f>
        <v>0</v>
      </c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  <c r="IR134" s="149"/>
      <c r="IS134" s="149"/>
      <c r="IT134" s="149"/>
      <c r="IU134" s="149"/>
      <c r="IV134" s="149"/>
    </row>
    <row r="135" spans="1:256" s="119" customFormat="1" ht="13.5" customHeight="1">
      <c r="A135" s="395"/>
      <c r="B135" s="145" t="s">
        <v>131</v>
      </c>
      <c r="C135" s="491" t="s">
        <v>9</v>
      </c>
      <c r="D135" s="172">
        <v>30</v>
      </c>
      <c r="E135" s="171">
        <v>30</v>
      </c>
      <c r="F135" s="301">
        <v>0</v>
      </c>
      <c r="G135" s="174">
        <f>F135/E135*100</f>
        <v>0</v>
      </c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9" customFormat="1" ht="12.75">
      <c r="A136" s="352"/>
      <c r="B136" s="367" t="s">
        <v>132</v>
      </c>
      <c r="C136" s="146" t="s">
        <v>929</v>
      </c>
      <c r="D136" s="172">
        <v>1500</v>
      </c>
      <c r="E136" s="172">
        <v>1500</v>
      </c>
      <c r="F136" s="337">
        <v>397</v>
      </c>
      <c r="G136" s="174">
        <f aca="true" t="shared" si="5" ref="G136:G143">F136/E136*100</f>
        <v>26.466666666666665</v>
      </c>
      <c r="H136" s="28"/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19" customFormat="1" ht="12.75">
      <c r="A137" s="352"/>
      <c r="B137" s="366" t="s">
        <v>131</v>
      </c>
      <c r="C137" s="33" t="s">
        <v>10</v>
      </c>
      <c r="D137" s="170">
        <v>485</v>
      </c>
      <c r="E137" s="27">
        <v>485</v>
      </c>
      <c r="F137" s="316">
        <v>30</v>
      </c>
      <c r="G137" s="174">
        <f t="shared" si="5"/>
        <v>6.185567010309279</v>
      </c>
      <c r="H137" s="28"/>
      <c r="I137" s="28"/>
      <c r="J137" s="28"/>
      <c r="K137" s="28"/>
      <c r="L137" s="28"/>
      <c r="M137" s="28"/>
      <c r="N137" s="28"/>
      <c r="O137" s="80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19" customFormat="1" ht="12.75">
      <c r="A138" s="352"/>
      <c r="B138" s="368">
        <v>3299</v>
      </c>
      <c r="C138" s="146" t="s">
        <v>572</v>
      </c>
      <c r="D138" s="172">
        <v>1100</v>
      </c>
      <c r="E138" s="172">
        <v>1100</v>
      </c>
      <c r="F138" s="301">
        <v>2</v>
      </c>
      <c r="G138" s="174">
        <f t="shared" si="5"/>
        <v>0.18181818181818182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9" customFormat="1" ht="12.75">
      <c r="A139" s="352"/>
      <c r="B139" s="366" t="s">
        <v>132</v>
      </c>
      <c r="C139" s="33" t="s">
        <v>573</v>
      </c>
      <c r="D139" s="170">
        <v>230</v>
      </c>
      <c r="E139" s="316">
        <v>230</v>
      </c>
      <c r="F139" s="316">
        <v>30</v>
      </c>
      <c r="G139" s="174">
        <f t="shared" si="5"/>
        <v>13.043478260869565</v>
      </c>
      <c r="H139" s="28"/>
      <c r="I139" s="28"/>
      <c r="J139" s="28"/>
      <c r="K139" s="28"/>
      <c r="L139" s="28"/>
      <c r="M139" s="28"/>
      <c r="N139" s="28"/>
      <c r="O139" s="8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9" customFormat="1" ht="12.75">
      <c r="A140" s="352"/>
      <c r="B140" s="367" t="s">
        <v>130</v>
      </c>
      <c r="C140" s="146" t="s">
        <v>574</v>
      </c>
      <c r="D140" s="172">
        <v>13115</v>
      </c>
      <c r="E140" s="337">
        <v>13115</v>
      </c>
      <c r="F140" s="337">
        <v>2345</v>
      </c>
      <c r="G140" s="174">
        <f>F140/E140*100</f>
        <v>17.88028974456729</v>
      </c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9" customFormat="1" ht="12.75">
      <c r="A141" s="352"/>
      <c r="B141" s="367" t="s">
        <v>523</v>
      </c>
      <c r="C141" s="146" t="s">
        <v>903</v>
      </c>
      <c r="D141" s="172">
        <v>0</v>
      </c>
      <c r="E141" s="337">
        <v>184</v>
      </c>
      <c r="F141" s="337">
        <v>184</v>
      </c>
      <c r="G141" s="174">
        <f>F141/E141*100</f>
        <v>100</v>
      </c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9" customFormat="1" ht="24" customHeight="1">
      <c r="A142" s="352"/>
      <c r="B142" s="145" t="s">
        <v>131</v>
      </c>
      <c r="C142" s="378" t="s">
        <v>902</v>
      </c>
      <c r="D142" s="172">
        <v>0</v>
      </c>
      <c r="E142" s="171">
        <v>20</v>
      </c>
      <c r="F142" s="301">
        <v>0</v>
      </c>
      <c r="G142" s="174">
        <f>F142/E142*100</f>
        <v>0</v>
      </c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9" customFormat="1" ht="12.75">
      <c r="A143" s="737" t="s">
        <v>76</v>
      </c>
      <c r="B143" s="738"/>
      <c r="C143" s="739"/>
      <c r="D143" s="331">
        <f>SUM(D132:D142)</f>
        <v>17020</v>
      </c>
      <c r="E143" s="331">
        <f>SUM(E132:E142)</f>
        <v>17224</v>
      </c>
      <c r="F143" s="331">
        <f>SUM(F132:F142)</f>
        <v>3083</v>
      </c>
      <c r="G143" s="118">
        <f t="shared" si="5"/>
        <v>17.899442638179288</v>
      </c>
      <c r="H143" s="123" t="s">
        <v>389</v>
      </c>
      <c r="I143" s="28"/>
      <c r="J143" s="28"/>
      <c r="K143" s="28"/>
      <c r="L143" s="28"/>
      <c r="M143" s="28"/>
      <c r="N143" s="28"/>
      <c r="O143" s="80" t="s">
        <v>400</v>
      </c>
      <c r="P143" s="80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7" ht="9" customHeight="1">
      <c r="A144" s="73"/>
      <c r="B144" s="40"/>
      <c r="C144" s="40"/>
      <c r="D144" s="54"/>
      <c r="E144" s="290"/>
      <c r="F144" s="53"/>
      <c r="G144" s="37"/>
    </row>
    <row r="145" spans="1:256" s="119" customFormat="1" ht="12.75">
      <c r="A145" s="42" t="s">
        <v>930</v>
      </c>
      <c r="B145" s="635"/>
      <c r="C145" s="11"/>
      <c r="D145" s="15"/>
      <c r="E145" s="15"/>
      <c r="F145" s="15"/>
      <c r="G145"/>
      <c r="H145" s="28"/>
      <c r="I145" s="28"/>
      <c r="J145" s="28"/>
      <c r="K145" s="28"/>
      <c r="L145" s="28"/>
      <c r="M145" s="28"/>
      <c r="N145" s="28"/>
      <c r="O145" s="80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19" customFormat="1" ht="12.75">
      <c r="A146" s="398"/>
      <c r="B146" s="399"/>
      <c r="C146" s="17"/>
      <c r="D146" s="15"/>
      <c r="E146" s="15"/>
      <c r="F146" s="15"/>
      <c r="G146"/>
      <c r="H146" s="28"/>
      <c r="I146" s="28"/>
      <c r="J146" s="28"/>
      <c r="K146" s="28"/>
      <c r="L146" s="28"/>
      <c r="M146" s="28"/>
      <c r="N146" s="28"/>
      <c r="O146" s="8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19" customFormat="1" ht="25.5">
      <c r="A147" s="7" t="s">
        <v>180</v>
      </c>
      <c r="B147" s="7" t="s">
        <v>570</v>
      </c>
      <c r="C147" s="5" t="s">
        <v>182</v>
      </c>
      <c r="D147" s="51" t="s">
        <v>292</v>
      </c>
      <c r="E147" s="58" t="s">
        <v>294</v>
      </c>
      <c r="F147" s="5" t="s">
        <v>151</v>
      </c>
      <c r="G147" s="50" t="s">
        <v>295</v>
      </c>
      <c r="H147" s="28" t="s">
        <v>390</v>
      </c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9" customFormat="1" ht="12.75">
      <c r="A148" s="359">
        <v>30</v>
      </c>
      <c r="B148" s="432" t="s">
        <v>563</v>
      </c>
      <c r="C148" s="33" t="s">
        <v>13</v>
      </c>
      <c r="D148" s="27">
        <v>3375</v>
      </c>
      <c r="E148" s="27">
        <v>3375</v>
      </c>
      <c r="F148" s="316">
        <v>0</v>
      </c>
      <c r="G148" s="308">
        <f>F148/E148*100</f>
        <v>0</v>
      </c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9" customFormat="1" ht="12.75">
      <c r="A149" s="737" t="s">
        <v>77</v>
      </c>
      <c r="B149" s="738"/>
      <c r="C149" s="739"/>
      <c r="D149" s="117">
        <f>SUM(D148:D148)</f>
        <v>3375</v>
      </c>
      <c r="E149" s="117">
        <f>SUM(E148:E148)</f>
        <v>3375</v>
      </c>
      <c r="F149" s="331">
        <f>SUM(F148:F148)</f>
        <v>0</v>
      </c>
      <c r="G149" s="387">
        <f>F149/E149*100</f>
        <v>0</v>
      </c>
      <c r="H149" s="123" t="s">
        <v>389</v>
      </c>
      <c r="I149" s="28"/>
      <c r="J149" s="28"/>
      <c r="K149" s="28"/>
      <c r="L149" s="28"/>
      <c r="M149" s="28"/>
      <c r="N149" s="28"/>
      <c r="O149" s="80" t="s">
        <v>400</v>
      </c>
      <c r="P149" s="80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9" customFormat="1" ht="12" customHeight="1">
      <c r="A150" s="396"/>
      <c r="B150" s="396"/>
      <c r="C150" s="396"/>
      <c r="D150" s="397"/>
      <c r="E150" s="397"/>
      <c r="F150" s="376"/>
      <c r="G150" s="30"/>
      <c r="H150" s="123"/>
      <c r="I150" s="28"/>
      <c r="J150" s="28"/>
      <c r="K150" s="28"/>
      <c r="L150" s="28"/>
      <c r="M150" s="28"/>
      <c r="N150" s="28"/>
      <c r="O150" s="80"/>
      <c r="P150" s="80"/>
      <c r="Q150" s="15"/>
      <c r="R150" s="15"/>
      <c r="S150" s="15"/>
      <c r="T150" s="15"/>
      <c r="U150" s="149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6" ht="15.75" customHeight="1">
      <c r="A151" s="695" t="s">
        <v>231</v>
      </c>
      <c r="B151" s="695"/>
      <c r="C151" s="695"/>
      <c r="D151" s="55"/>
      <c r="E151" s="18"/>
      <c r="F151" s="80"/>
    </row>
    <row r="152" spans="1:6" ht="15.75" customHeight="1">
      <c r="A152" s="20"/>
      <c r="B152" s="20"/>
      <c r="C152" s="20"/>
      <c r="D152" s="55"/>
      <c r="E152" s="18"/>
      <c r="F152" s="80"/>
    </row>
    <row r="153" spans="1:7" ht="25.5">
      <c r="A153" s="7" t="s">
        <v>180</v>
      </c>
      <c r="B153" s="7" t="s">
        <v>181</v>
      </c>
      <c r="C153" s="5" t="s">
        <v>182</v>
      </c>
      <c r="D153" s="51" t="s">
        <v>292</v>
      </c>
      <c r="E153" s="58" t="s">
        <v>294</v>
      </c>
      <c r="F153" s="5" t="s">
        <v>151</v>
      </c>
      <c r="G153" s="50" t="s">
        <v>295</v>
      </c>
    </row>
    <row r="154" spans="1:7" ht="37.5" customHeight="1">
      <c r="A154" s="145" t="s">
        <v>184</v>
      </c>
      <c r="B154" s="377" t="s">
        <v>563</v>
      </c>
      <c r="C154" s="132" t="s">
        <v>931</v>
      </c>
      <c r="D154" s="172">
        <v>1600</v>
      </c>
      <c r="E154" s="171">
        <v>1600</v>
      </c>
      <c r="F154" s="301">
        <v>0</v>
      </c>
      <c r="G154" s="308">
        <f>F154/E154*100</f>
        <v>0</v>
      </c>
    </row>
    <row r="155" spans="1:7" ht="50.25" customHeight="1">
      <c r="A155" s="145" t="s">
        <v>184</v>
      </c>
      <c r="B155" s="377" t="s">
        <v>563</v>
      </c>
      <c r="C155" s="132" t="s">
        <v>932</v>
      </c>
      <c r="D155" s="172">
        <v>7900</v>
      </c>
      <c r="E155" s="171">
        <v>7900</v>
      </c>
      <c r="F155" s="301">
        <v>0</v>
      </c>
      <c r="G155" s="308">
        <f>F155/E155*100</f>
        <v>0</v>
      </c>
    </row>
    <row r="156" spans="1:7" ht="24" customHeight="1">
      <c r="A156" s="145" t="s">
        <v>184</v>
      </c>
      <c r="B156" s="377">
        <v>3419</v>
      </c>
      <c r="C156" s="472" t="s">
        <v>14</v>
      </c>
      <c r="D156" s="172">
        <v>0</v>
      </c>
      <c r="E156" s="171">
        <v>12000</v>
      </c>
      <c r="F156" s="301">
        <v>0</v>
      </c>
      <c r="G156" s="308">
        <f>F156/E156*100</f>
        <v>0</v>
      </c>
    </row>
    <row r="157" spans="1:256" s="28" customFormat="1" ht="12.75">
      <c r="A157" s="197"/>
      <c r="B157" s="214"/>
      <c r="C157" s="213" t="s">
        <v>434</v>
      </c>
      <c r="D157" s="198">
        <f>SUM(D154:D155)</f>
        <v>9500</v>
      </c>
      <c r="E157" s="199">
        <f>SUM(E154:E156)</f>
        <v>21500</v>
      </c>
      <c r="F157" s="230">
        <f>SUM(F154:F156)</f>
        <v>0</v>
      </c>
      <c r="G157" s="118">
        <f>F157/E157*100</f>
        <v>0</v>
      </c>
      <c r="O157" s="80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28" customFormat="1" ht="12" customHeight="1">
      <c r="A158" s="16"/>
      <c r="B158" s="67"/>
      <c r="C158" s="201"/>
      <c r="D158" s="202"/>
      <c r="E158" s="203"/>
      <c r="F158" s="254"/>
      <c r="G158" s="30"/>
      <c r="O158" s="80"/>
      <c r="P158" s="15"/>
      <c r="Q158" s="15"/>
      <c r="R158" s="15"/>
      <c r="S158" s="15"/>
      <c r="T158" s="15"/>
      <c r="U158" s="15"/>
      <c r="V158" s="149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28" customFormat="1" ht="12.75">
      <c r="A159" s="766" t="s">
        <v>57</v>
      </c>
      <c r="B159" s="767"/>
      <c r="C159" s="768"/>
      <c r="D159" s="202"/>
      <c r="E159" s="203"/>
      <c r="F159" s="254"/>
      <c r="G159" s="30"/>
      <c r="O159" s="80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28" customFormat="1" ht="12.75">
      <c r="A160" s="554"/>
      <c r="B160" s="555"/>
      <c r="C160" s="556"/>
      <c r="D160" s="202"/>
      <c r="E160" s="203"/>
      <c r="F160" s="254"/>
      <c r="G160" s="30"/>
      <c r="O160" s="80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19" customFormat="1" ht="25.5">
      <c r="A161" s="7" t="s">
        <v>180</v>
      </c>
      <c r="B161" s="7" t="s">
        <v>181</v>
      </c>
      <c r="C161" s="5" t="s">
        <v>182</v>
      </c>
      <c r="D161" s="51" t="s">
        <v>292</v>
      </c>
      <c r="E161" s="58" t="s">
        <v>294</v>
      </c>
      <c r="F161" s="5" t="s">
        <v>151</v>
      </c>
      <c r="G161" s="50" t="s">
        <v>295</v>
      </c>
      <c r="H161" s="28" t="s">
        <v>390</v>
      </c>
      <c r="I161" s="28"/>
      <c r="J161" s="28"/>
      <c r="K161" s="28"/>
      <c r="L161" s="28"/>
      <c r="M161" s="28"/>
      <c r="N161" s="28"/>
      <c r="O161" s="80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19" customFormat="1" ht="25.5" customHeight="1">
      <c r="A162" s="145">
        <v>30</v>
      </c>
      <c r="B162" s="433" t="s">
        <v>482</v>
      </c>
      <c r="C162" s="365" t="s">
        <v>933</v>
      </c>
      <c r="D162" s="172">
        <v>1000</v>
      </c>
      <c r="E162" s="172">
        <v>1000</v>
      </c>
      <c r="F162" s="301">
        <v>0</v>
      </c>
      <c r="G162" s="308">
        <f>F162/E162*100</f>
        <v>0</v>
      </c>
      <c r="H162" s="28"/>
      <c r="I162" s="28"/>
      <c r="J162" s="28"/>
      <c r="K162" s="28"/>
      <c r="L162" s="28"/>
      <c r="M162" s="28"/>
      <c r="N162" s="28"/>
      <c r="O162" s="80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19" customFormat="1" ht="25.5">
      <c r="A163" s="145">
        <v>30</v>
      </c>
      <c r="B163" s="433" t="s">
        <v>74</v>
      </c>
      <c r="C163" s="365" t="s">
        <v>593</v>
      </c>
      <c r="D163" s="172">
        <v>1000</v>
      </c>
      <c r="E163" s="172">
        <v>1000</v>
      </c>
      <c r="F163" s="301">
        <v>0</v>
      </c>
      <c r="G163" s="308">
        <f>F163/E163*100</f>
        <v>0</v>
      </c>
      <c r="H163" s="28"/>
      <c r="I163" s="28"/>
      <c r="J163" s="28"/>
      <c r="K163" s="28"/>
      <c r="L163" s="28"/>
      <c r="M163" s="28"/>
      <c r="N163" s="28"/>
      <c r="O163" s="80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19" customFormat="1" ht="25.5">
      <c r="A164" s="145">
        <v>30</v>
      </c>
      <c r="B164" s="433" t="s">
        <v>563</v>
      </c>
      <c r="C164" s="365" t="s">
        <v>594</v>
      </c>
      <c r="D164" s="172">
        <v>4000</v>
      </c>
      <c r="E164" s="172">
        <v>4000</v>
      </c>
      <c r="F164" s="301">
        <v>0</v>
      </c>
      <c r="G164" s="308">
        <f>F164/E164*100</f>
        <v>0</v>
      </c>
      <c r="H164" s="28"/>
      <c r="I164" s="28"/>
      <c r="J164" s="28"/>
      <c r="K164" s="28"/>
      <c r="L164" s="28"/>
      <c r="M164" s="28"/>
      <c r="N164" s="28"/>
      <c r="O164" s="80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19" customFormat="1" ht="25.5">
      <c r="A165" s="145">
        <v>30</v>
      </c>
      <c r="B165" s="433" t="s">
        <v>131</v>
      </c>
      <c r="C165" s="365" t="s">
        <v>913</v>
      </c>
      <c r="D165" s="172">
        <v>1000</v>
      </c>
      <c r="E165" s="172">
        <v>1000</v>
      </c>
      <c r="F165" s="301">
        <v>696</v>
      </c>
      <c r="G165" s="308">
        <f>F165/E165*100</f>
        <v>69.6</v>
      </c>
      <c r="H165" s="28"/>
      <c r="I165" s="28"/>
      <c r="J165" s="28"/>
      <c r="K165" s="28"/>
      <c r="L165" s="28"/>
      <c r="M165" s="28"/>
      <c r="N165" s="28"/>
      <c r="O165" s="80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19" customFormat="1" ht="12.75">
      <c r="A166" s="737" t="s">
        <v>78</v>
      </c>
      <c r="B166" s="738"/>
      <c r="C166" s="739"/>
      <c r="D166" s="117">
        <f>SUM(D162:D165)</f>
        <v>7000</v>
      </c>
      <c r="E166" s="117">
        <f>SUM(E162:E165)</f>
        <v>7000</v>
      </c>
      <c r="F166" s="331">
        <f>SUM(F162:F165)</f>
        <v>696</v>
      </c>
      <c r="G166" s="387">
        <f>F166/E166*100</f>
        <v>9.942857142857143</v>
      </c>
      <c r="H166" s="123" t="s">
        <v>389</v>
      </c>
      <c r="I166" s="28"/>
      <c r="J166" s="28"/>
      <c r="K166" s="28"/>
      <c r="L166" s="28"/>
      <c r="M166" s="28"/>
      <c r="N166" s="28"/>
      <c r="O166" s="80" t="s">
        <v>400</v>
      </c>
      <c r="P166" s="80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19" customFormat="1" ht="12.75">
      <c r="A167" s="396"/>
      <c r="B167" s="396"/>
      <c r="C167" s="396"/>
      <c r="D167" s="397"/>
      <c r="E167" s="397"/>
      <c r="F167" s="376"/>
      <c r="G167" s="510"/>
      <c r="H167" s="123"/>
      <c r="I167" s="28"/>
      <c r="J167" s="28"/>
      <c r="K167" s="28"/>
      <c r="L167" s="28"/>
      <c r="M167" s="28"/>
      <c r="N167" s="28"/>
      <c r="O167" s="80"/>
      <c r="P167" s="80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19" customFormat="1" ht="14.25" customHeight="1">
      <c r="A168" s="695" t="s">
        <v>209</v>
      </c>
      <c r="B168" s="695"/>
      <c r="C168" s="695"/>
      <c r="D168" s="695"/>
      <c r="E168" s="695"/>
      <c r="F168" s="376"/>
      <c r="G168" s="510"/>
      <c r="H168" s="123"/>
      <c r="I168" s="28"/>
      <c r="J168" s="28"/>
      <c r="K168" s="28"/>
      <c r="L168" s="28"/>
      <c r="M168" s="28"/>
      <c r="N168" s="28"/>
      <c r="O168" s="80"/>
      <c r="P168" s="80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19" customFormat="1" ht="12.75">
      <c r="A169" s="553"/>
      <c r="B169" s="553"/>
      <c r="C169" s="553"/>
      <c r="D169" s="553"/>
      <c r="E169" s="553"/>
      <c r="F169" s="376"/>
      <c r="G169" s="510"/>
      <c r="H169" s="123"/>
      <c r="I169" s="28"/>
      <c r="J169" s="28"/>
      <c r="K169" s="28"/>
      <c r="L169" s="28"/>
      <c r="M169" s="28"/>
      <c r="N169" s="28"/>
      <c r="O169" s="80"/>
      <c r="P169" s="80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19" customFormat="1" ht="25.5">
      <c r="A170" s="7" t="s">
        <v>180</v>
      </c>
      <c r="B170" s="7" t="s">
        <v>181</v>
      </c>
      <c r="C170" s="5" t="s">
        <v>182</v>
      </c>
      <c r="D170" s="51" t="s">
        <v>292</v>
      </c>
      <c r="E170" s="58" t="s">
        <v>294</v>
      </c>
      <c r="F170" s="5" t="s">
        <v>151</v>
      </c>
      <c r="G170" s="50" t="s">
        <v>295</v>
      </c>
      <c r="H170" s="28" t="s">
        <v>390</v>
      </c>
      <c r="I170" s="28"/>
      <c r="J170" s="28"/>
      <c r="K170" s="28"/>
      <c r="L170" s="28"/>
      <c r="M170" s="28"/>
      <c r="N170" s="28"/>
      <c r="O170" s="80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19" customFormat="1" ht="12.75">
      <c r="A171" s="133">
        <v>30</v>
      </c>
      <c r="B171" s="366" t="s">
        <v>210</v>
      </c>
      <c r="C171" s="33" t="s">
        <v>211</v>
      </c>
      <c r="D171" s="27">
        <v>0</v>
      </c>
      <c r="E171" s="27">
        <v>0</v>
      </c>
      <c r="F171" s="316">
        <v>0</v>
      </c>
      <c r="G171" s="308" t="s">
        <v>432</v>
      </c>
      <c r="H171" s="28"/>
      <c r="I171" s="28"/>
      <c r="J171" s="28"/>
      <c r="K171" s="28"/>
      <c r="L171" s="28"/>
      <c r="M171" s="28"/>
      <c r="N171" s="28"/>
      <c r="O171" s="80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9.75" customHeight="1">
      <c r="A172" s="16"/>
      <c r="B172" s="67"/>
      <c r="C172" s="201"/>
      <c r="D172" s="202"/>
      <c r="E172" s="203"/>
      <c r="F172" s="254"/>
      <c r="G172" s="30"/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28" customFormat="1" ht="12.75">
      <c r="A173" s="206"/>
      <c r="B173" s="216"/>
      <c r="C173" s="215" t="s">
        <v>435</v>
      </c>
      <c r="D173" s="207">
        <f>D70+D91+D108+D127+D143+D149+D157+D166</f>
        <v>4108275</v>
      </c>
      <c r="E173" s="207">
        <f>E70+E91+E108+E127+E143+E149+E157+E166+E171</f>
        <v>4157878</v>
      </c>
      <c r="F173" s="207">
        <f>F70+F91+F108+F127+F143+F149+F157+F166+F171</f>
        <v>731649</v>
      </c>
      <c r="G173" s="413">
        <f>F173/E173*100</f>
        <v>17.59669235124263</v>
      </c>
      <c r="O173" s="80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8" customFormat="1" ht="12.75">
      <c r="A174" s="16"/>
      <c r="B174" s="67"/>
      <c r="C174" s="201"/>
      <c r="D174" s="202"/>
      <c r="E174" s="203"/>
      <c r="F174" s="204"/>
      <c r="G174" s="205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  <c r="EV174" s="80"/>
      <c r="EW174" s="80"/>
      <c r="EX174" s="80"/>
      <c r="EY174" s="80"/>
      <c r="EZ174" s="80"/>
      <c r="FA174" s="80"/>
      <c r="FB174" s="80"/>
      <c r="FC174" s="80"/>
      <c r="FD174" s="80"/>
      <c r="FE174" s="80"/>
      <c r="FF174" s="80"/>
      <c r="FG174" s="80"/>
      <c r="FH174" s="80"/>
      <c r="FI174" s="80"/>
      <c r="FJ174" s="80"/>
      <c r="FK174" s="80"/>
      <c r="FL174" s="80"/>
      <c r="FM174" s="80"/>
      <c r="FN174" s="80"/>
      <c r="FO174" s="80"/>
      <c r="FP174" s="80"/>
      <c r="FQ174" s="80"/>
      <c r="FR174" s="80"/>
      <c r="FS174" s="80"/>
      <c r="FT174" s="80"/>
      <c r="FU174" s="80"/>
      <c r="FV174" s="80"/>
      <c r="FW174" s="80"/>
      <c r="FX174" s="80"/>
      <c r="FY174" s="80"/>
      <c r="FZ174" s="80"/>
      <c r="GA174" s="80"/>
      <c r="GB174" s="80"/>
      <c r="GC174" s="80"/>
      <c r="GD174" s="80"/>
      <c r="GE174" s="80"/>
      <c r="GF174" s="80"/>
      <c r="GG174" s="80"/>
      <c r="GH174" s="80"/>
      <c r="GI174" s="80"/>
      <c r="GJ174" s="80"/>
      <c r="GK174" s="80"/>
      <c r="GL174" s="80"/>
      <c r="GM174" s="80"/>
      <c r="GN174" s="80"/>
      <c r="GO174" s="80"/>
      <c r="GP174" s="80"/>
      <c r="GQ174" s="80"/>
      <c r="GR174" s="80"/>
      <c r="GS174" s="80"/>
      <c r="GT174" s="80"/>
      <c r="GU174" s="80"/>
      <c r="GV174" s="80"/>
      <c r="GW174" s="80"/>
      <c r="GX174" s="80"/>
      <c r="GY174" s="80"/>
      <c r="GZ174" s="80"/>
      <c r="HA174" s="80"/>
      <c r="HB174" s="80"/>
      <c r="HC174" s="80"/>
      <c r="HD174" s="80"/>
      <c r="HE174" s="80"/>
      <c r="HF174" s="80"/>
      <c r="HG174" s="80"/>
      <c r="HH174" s="80"/>
      <c r="HI174" s="80"/>
      <c r="HJ174" s="80"/>
      <c r="HK174" s="80"/>
      <c r="HL174" s="80"/>
      <c r="HM174" s="80"/>
      <c r="HN174" s="80"/>
      <c r="HO174" s="80"/>
      <c r="HP174" s="80"/>
      <c r="HQ174" s="80"/>
      <c r="HR174" s="80"/>
      <c r="HS174" s="80"/>
      <c r="HT174" s="80"/>
      <c r="HU174" s="80"/>
      <c r="HV174" s="80"/>
      <c r="HW174" s="80"/>
      <c r="HX174" s="80"/>
      <c r="HY174" s="80"/>
      <c r="HZ174" s="80"/>
      <c r="IA174" s="80"/>
      <c r="IB174" s="80"/>
      <c r="IC174" s="80"/>
      <c r="ID174" s="80"/>
      <c r="IE174" s="80"/>
      <c r="IF174" s="80"/>
      <c r="IG174" s="80"/>
      <c r="IH174" s="80"/>
      <c r="II174" s="80"/>
      <c r="IJ174" s="80"/>
      <c r="IK174" s="80"/>
      <c r="IL174" s="80"/>
      <c r="IM174" s="80"/>
      <c r="IN174" s="80"/>
      <c r="IO174" s="80"/>
      <c r="IP174" s="80"/>
      <c r="IQ174" s="80"/>
      <c r="IR174" s="80"/>
      <c r="IS174" s="80"/>
      <c r="IT174" s="80"/>
      <c r="IU174" s="80"/>
      <c r="IV174" s="80"/>
    </row>
    <row r="175" spans="1:256" s="119" customFormat="1" ht="15.75">
      <c r="A175" s="72" t="s">
        <v>232</v>
      </c>
      <c r="B175" s="28"/>
      <c r="C175" s="28"/>
      <c r="D175" s="80"/>
      <c r="E175" s="80"/>
      <c r="F175" s="80"/>
      <c r="G175" s="28"/>
      <c r="H175" s="28"/>
      <c r="I175" s="28"/>
      <c r="J175" s="28"/>
      <c r="K175" s="28"/>
      <c r="L175" s="28"/>
      <c r="M175" s="28"/>
      <c r="N175" s="28"/>
      <c r="O175" s="80" t="s">
        <v>402</v>
      </c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9" customFormat="1" ht="11.25" customHeight="1">
      <c r="A176" s="28"/>
      <c r="B176"/>
      <c r="C176"/>
      <c r="D176" s="15"/>
      <c r="E176" s="15"/>
      <c r="F176" s="15"/>
      <c r="G176"/>
      <c r="H176" s="28"/>
      <c r="I176" s="28"/>
      <c r="J176" s="28"/>
      <c r="K176" s="28"/>
      <c r="L176" s="28"/>
      <c r="M176" s="28"/>
      <c r="N176" s="28"/>
      <c r="O176" s="80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9" customFormat="1" ht="14.25" customHeight="1">
      <c r="A177" s="63" t="s">
        <v>230</v>
      </c>
      <c r="B177"/>
      <c r="C177"/>
      <c r="D177" s="15"/>
      <c r="E177" s="15"/>
      <c r="F177" s="15"/>
      <c r="G177"/>
      <c r="H177" s="28"/>
      <c r="I177" s="28"/>
      <c r="J177" s="28"/>
      <c r="K177" s="28"/>
      <c r="L177" s="28"/>
      <c r="M177" s="28"/>
      <c r="N177" s="28"/>
      <c r="O177" s="80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9" customFormat="1" ht="12.75">
      <c r="A178" s="63"/>
      <c r="B178"/>
      <c r="C178"/>
      <c r="D178" s="15"/>
      <c r="E178" s="15"/>
      <c r="F178" s="15"/>
      <c r="G178"/>
      <c r="H178" s="28"/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9" customFormat="1" ht="25.5">
      <c r="A179" s="7" t="s">
        <v>180</v>
      </c>
      <c r="B179" s="7" t="s">
        <v>181</v>
      </c>
      <c r="C179" s="5" t="s">
        <v>182</v>
      </c>
      <c r="D179" s="51" t="s">
        <v>292</v>
      </c>
      <c r="E179" s="58" t="s">
        <v>294</v>
      </c>
      <c r="F179" s="5" t="s">
        <v>151</v>
      </c>
      <c r="G179" s="50" t="s">
        <v>295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49"/>
      <c r="T179" s="15"/>
      <c r="U179" s="149"/>
      <c r="V179" s="149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18" ht="12.75">
      <c r="A180" s="433" t="s">
        <v>233</v>
      </c>
      <c r="B180" s="377">
        <v>3317</v>
      </c>
      <c r="C180" s="300" t="s">
        <v>532</v>
      </c>
      <c r="D180" s="337">
        <v>150</v>
      </c>
      <c r="E180" s="171">
        <v>150</v>
      </c>
      <c r="F180" s="301">
        <v>5</v>
      </c>
      <c r="G180" s="308">
        <f>F180/E180*100</f>
        <v>3.3333333333333335</v>
      </c>
      <c r="R180" s="182"/>
    </row>
    <row r="181" spans="1:19" ht="25.5">
      <c r="A181" s="433" t="s">
        <v>233</v>
      </c>
      <c r="B181" s="377">
        <v>3319</v>
      </c>
      <c r="C181" s="300" t="s">
        <v>6</v>
      </c>
      <c r="D181" s="337">
        <v>1920</v>
      </c>
      <c r="E181" s="171">
        <v>1920</v>
      </c>
      <c r="F181" s="301">
        <v>44</v>
      </c>
      <c r="G181" s="308">
        <f>F181/E181*100</f>
        <v>2.2916666666666665</v>
      </c>
      <c r="S181" s="149"/>
    </row>
    <row r="182" spans="1:7" ht="25.5" customHeight="1">
      <c r="A182" s="433" t="s">
        <v>233</v>
      </c>
      <c r="B182" s="377">
        <v>3322</v>
      </c>
      <c r="C182" s="300" t="s">
        <v>534</v>
      </c>
      <c r="D182" s="337">
        <v>500</v>
      </c>
      <c r="E182" s="301">
        <v>500</v>
      </c>
      <c r="F182" s="301">
        <v>0</v>
      </c>
      <c r="G182" s="308">
        <f>F182/E182*100</f>
        <v>0</v>
      </c>
    </row>
    <row r="183" spans="1:7" ht="12.75" customHeight="1" hidden="1">
      <c r="A183" s="255"/>
      <c r="B183" s="256"/>
      <c r="C183" s="502" t="s">
        <v>414</v>
      </c>
      <c r="D183" s="503"/>
      <c r="E183" s="425"/>
      <c r="F183" s="332"/>
      <c r="G183" s="71"/>
    </row>
    <row r="184" spans="1:7" ht="12.75" customHeight="1" hidden="1">
      <c r="A184" s="759" t="s">
        <v>415</v>
      </c>
      <c r="B184" s="759"/>
      <c r="C184" s="759"/>
      <c r="D184" s="759"/>
      <c r="E184" s="425"/>
      <c r="F184" s="332"/>
      <c r="G184" s="71"/>
    </row>
    <row r="185" spans="1:7" ht="12.75" customHeight="1" hidden="1">
      <c r="A185" s="759" t="s">
        <v>416</v>
      </c>
      <c r="B185" s="759"/>
      <c r="C185" s="759"/>
      <c r="D185" s="759"/>
      <c r="E185" s="425"/>
      <c r="F185" s="332"/>
      <c r="G185" s="71"/>
    </row>
    <row r="186" spans="1:7" ht="12.75" customHeight="1" hidden="1">
      <c r="A186" s="759" t="s">
        <v>417</v>
      </c>
      <c r="B186" s="759"/>
      <c r="C186" s="759"/>
      <c r="D186" s="759"/>
      <c r="E186" s="425"/>
      <c r="F186" s="332"/>
      <c r="G186" s="71"/>
    </row>
    <row r="187" spans="1:7" ht="12.75" customHeight="1" hidden="1">
      <c r="A187" s="759" t="s">
        <v>418</v>
      </c>
      <c r="B187" s="759"/>
      <c r="C187" s="759"/>
      <c r="D187" s="759"/>
      <c r="E187" s="425"/>
      <c r="F187" s="332"/>
      <c r="G187" s="71"/>
    </row>
    <row r="188" spans="1:7" ht="12.75" customHeight="1" hidden="1">
      <c r="A188" s="735" t="s">
        <v>419</v>
      </c>
      <c r="B188" s="735"/>
      <c r="C188" s="735"/>
      <c r="D188" s="735"/>
      <c r="E188" s="425"/>
      <c r="F188" s="332"/>
      <c r="G188" s="71"/>
    </row>
    <row r="189" spans="1:7" ht="25.5" customHeight="1">
      <c r="A189" s="433" t="s">
        <v>233</v>
      </c>
      <c r="B189" s="377">
        <v>3313</v>
      </c>
      <c r="C189" s="300" t="s">
        <v>914</v>
      </c>
      <c r="D189" s="337">
        <v>200</v>
      </c>
      <c r="E189" s="301">
        <v>200</v>
      </c>
      <c r="F189" s="301">
        <v>0</v>
      </c>
      <c r="G189" s="308">
        <f>F189/E189*100</f>
        <v>0</v>
      </c>
    </row>
    <row r="190" spans="1:256" s="119" customFormat="1" ht="12.75">
      <c r="A190" s="197"/>
      <c r="B190" s="214"/>
      <c r="C190" s="213" t="s">
        <v>433</v>
      </c>
      <c r="D190" s="247">
        <f>SUM(D180:D189)</f>
        <v>2770</v>
      </c>
      <c r="E190" s="247">
        <f>SUM(E180:E189)</f>
        <v>2770</v>
      </c>
      <c r="F190" s="521">
        <f>SUM(F180:F189)</f>
        <v>49</v>
      </c>
      <c r="G190" s="387">
        <f>F190/E190*100</f>
        <v>1.768953068592058</v>
      </c>
      <c r="H190" s="123" t="s">
        <v>244</v>
      </c>
      <c r="I190" s="28"/>
      <c r="J190" s="28"/>
      <c r="K190" s="28"/>
      <c r="L190" s="28"/>
      <c r="M190" s="28"/>
      <c r="N190" s="28"/>
      <c r="O190" s="80" t="s">
        <v>401</v>
      </c>
      <c r="P190" s="80"/>
      <c r="Q190" s="15"/>
      <c r="R190" s="149"/>
      <c r="S190" s="15"/>
      <c r="T190" s="15"/>
      <c r="U190" s="149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19" customFormat="1" ht="11.25" customHeight="1">
      <c r="A191" s="16"/>
      <c r="B191" s="67"/>
      <c r="C191" s="201"/>
      <c r="D191" s="386"/>
      <c r="E191" s="203"/>
      <c r="F191" s="254"/>
      <c r="G191" s="30"/>
      <c r="H191" s="123"/>
      <c r="I191" s="28"/>
      <c r="J191" s="28"/>
      <c r="K191" s="28"/>
      <c r="L191" s="28"/>
      <c r="M191" s="28"/>
      <c r="N191" s="28"/>
      <c r="O191" s="80"/>
      <c r="P191" s="80"/>
      <c r="Q191" s="15"/>
      <c r="R191" s="149"/>
      <c r="S191" s="15"/>
      <c r="T191" s="15"/>
      <c r="U191" s="149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19" customFormat="1" ht="14.25" customHeight="1">
      <c r="A192" s="382" t="s">
        <v>63</v>
      </c>
      <c r="B192" s="202"/>
      <c r="C192" s="203"/>
      <c r="D192" s="254"/>
      <c r="E192" s="203"/>
      <c r="F192" s="254"/>
      <c r="G192" s="30"/>
      <c r="H192" s="123"/>
      <c r="I192" s="28"/>
      <c r="J192" s="28"/>
      <c r="K192" s="28"/>
      <c r="L192" s="28"/>
      <c r="M192" s="28"/>
      <c r="N192" s="28"/>
      <c r="O192" s="80"/>
      <c r="P192" s="80"/>
      <c r="Q192" s="15"/>
      <c r="R192" s="149"/>
      <c r="S192" s="15"/>
      <c r="T192" s="15"/>
      <c r="U192" s="149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19" customFormat="1" ht="14.25" customHeight="1">
      <c r="A193" s="382"/>
      <c r="B193" s="202"/>
      <c r="C193" s="203"/>
      <c r="D193" s="254"/>
      <c r="E193" s="203"/>
      <c r="F193" s="254"/>
      <c r="G193" s="30"/>
      <c r="H193" s="123"/>
      <c r="I193" s="28"/>
      <c r="J193" s="28"/>
      <c r="K193" s="28"/>
      <c r="L193" s="28"/>
      <c r="M193" s="28"/>
      <c r="N193" s="28"/>
      <c r="O193" s="80"/>
      <c r="P193" s="80"/>
      <c r="Q193" s="15"/>
      <c r="R193" s="149"/>
      <c r="S193" s="15"/>
      <c r="T193" s="15"/>
      <c r="U193" s="149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19" customFormat="1" ht="25.5">
      <c r="A194" s="7" t="s">
        <v>180</v>
      </c>
      <c r="B194" s="7" t="s">
        <v>181</v>
      </c>
      <c r="C194" s="5" t="s">
        <v>182</v>
      </c>
      <c r="D194" s="51" t="s">
        <v>292</v>
      </c>
      <c r="E194" s="58" t="s">
        <v>294</v>
      </c>
      <c r="F194" s="5" t="s">
        <v>151</v>
      </c>
      <c r="G194" s="50" t="s">
        <v>295</v>
      </c>
      <c r="H194" s="123"/>
      <c r="I194" s="28"/>
      <c r="J194" s="28"/>
      <c r="K194" s="28"/>
      <c r="L194" s="28"/>
      <c r="M194" s="28"/>
      <c r="N194" s="28"/>
      <c r="O194" s="80"/>
      <c r="P194" s="80"/>
      <c r="Q194" s="15"/>
      <c r="R194" s="149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19" customFormat="1" ht="12.75">
      <c r="A195" s="145" t="s">
        <v>233</v>
      </c>
      <c r="B195" s="141">
        <v>3311</v>
      </c>
      <c r="C195" s="132" t="s">
        <v>79</v>
      </c>
      <c r="D195" s="337">
        <v>28400</v>
      </c>
      <c r="E195" s="301">
        <v>28400</v>
      </c>
      <c r="F195" s="301">
        <v>4732</v>
      </c>
      <c r="G195" s="308">
        <f aca="true" t="shared" si="6" ref="G195:G200">F195/E195*100</f>
        <v>16.661971830985916</v>
      </c>
      <c r="H195" s="123"/>
      <c r="I195" s="28"/>
      <c r="J195" s="28"/>
      <c r="K195" s="28"/>
      <c r="L195" s="28"/>
      <c r="M195" s="28"/>
      <c r="N195" s="28"/>
      <c r="O195" s="80"/>
      <c r="P195" s="80"/>
      <c r="Q195" s="15"/>
      <c r="R195" s="149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19" customFormat="1" ht="12.75" customHeight="1">
      <c r="A196" s="344">
        <v>40</v>
      </c>
      <c r="B196" s="344">
        <v>3314</v>
      </c>
      <c r="C196" s="347" t="s">
        <v>934</v>
      </c>
      <c r="D196" s="345">
        <v>20509</v>
      </c>
      <c r="E196" s="346">
        <v>20509</v>
      </c>
      <c r="F196" s="301">
        <v>2334</v>
      </c>
      <c r="G196" s="308">
        <f t="shared" si="6"/>
        <v>11.380369593836852</v>
      </c>
      <c r="H196" s="123"/>
      <c r="I196" s="28"/>
      <c r="J196" s="28"/>
      <c r="K196" s="28"/>
      <c r="L196" s="28"/>
      <c r="M196" s="28"/>
      <c r="N196" s="28"/>
      <c r="O196" s="80"/>
      <c r="P196" s="80"/>
      <c r="Q196" s="15"/>
      <c r="R196" s="149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19" customFormat="1" ht="12.75">
      <c r="A197" s="344">
        <v>40</v>
      </c>
      <c r="B197" s="344">
        <v>3315</v>
      </c>
      <c r="C197" s="347" t="s">
        <v>73</v>
      </c>
      <c r="D197" s="345">
        <v>58720</v>
      </c>
      <c r="E197" s="346">
        <v>58720</v>
      </c>
      <c r="F197" s="301">
        <v>10008</v>
      </c>
      <c r="G197" s="308">
        <f t="shared" si="6"/>
        <v>17.04359673024523</v>
      </c>
      <c r="H197" s="123"/>
      <c r="I197" s="28"/>
      <c r="J197" s="28"/>
      <c r="K197" s="28"/>
      <c r="L197" s="28"/>
      <c r="M197" s="28"/>
      <c r="N197" s="28"/>
      <c r="O197" s="80"/>
      <c r="P197" s="80"/>
      <c r="Q197" s="15"/>
      <c r="R197" s="149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19" customFormat="1" ht="12.75">
      <c r="A198" s="344">
        <v>40</v>
      </c>
      <c r="B198" s="344">
        <v>3319</v>
      </c>
      <c r="C198" s="347" t="s">
        <v>498</v>
      </c>
      <c r="D198" s="345">
        <v>40</v>
      </c>
      <c r="E198" s="346">
        <v>40</v>
      </c>
      <c r="F198" s="301">
        <v>0</v>
      </c>
      <c r="G198" s="308">
        <f t="shared" si="6"/>
        <v>0</v>
      </c>
      <c r="H198" s="123"/>
      <c r="I198" s="28"/>
      <c r="J198" s="28"/>
      <c r="K198" s="28"/>
      <c r="L198" s="28"/>
      <c r="M198" s="28"/>
      <c r="N198" s="28"/>
      <c r="O198" s="80"/>
      <c r="P198" s="80"/>
      <c r="Q198" s="15"/>
      <c r="R198" s="149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19" customFormat="1" ht="12.75">
      <c r="A199" s="145">
        <v>40</v>
      </c>
      <c r="B199" s="141">
        <v>3321</v>
      </c>
      <c r="C199" s="142" t="s">
        <v>533</v>
      </c>
      <c r="D199" s="488">
        <v>1800</v>
      </c>
      <c r="E199" s="301">
        <v>1800</v>
      </c>
      <c r="F199" s="301">
        <v>300</v>
      </c>
      <c r="G199" s="308">
        <f t="shared" si="6"/>
        <v>16.666666666666664</v>
      </c>
      <c r="H199" s="123"/>
      <c r="I199" s="28"/>
      <c r="J199" s="28"/>
      <c r="K199" s="28"/>
      <c r="L199" s="28"/>
      <c r="M199" s="28"/>
      <c r="N199" s="28"/>
      <c r="O199" s="80"/>
      <c r="P199" s="80"/>
      <c r="Q199" s="15"/>
      <c r="R199" s="149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19" customFormat="1" ht="12.75">
      <c r="A200" s="197"/>
      <c r="B200" s="214"/>
      <c r="C200" s="213" t="s">
        <v>95</v>
      </c>
      <c r="D200" s="198">
        <f>SUM(D195:D199)</f>
        <v>109469</v>
      </c>
      <c r="E200" s="198">
        <f>SUM(E195:E199)</f>
        <v>109469</v>
      </c>
      <c r="F200" s="385">
        <f>SUM(F195:F199)</f>
        <v>17374</v>
      </c>
      <c r="G200" s="118">
        <f t="shared" si="6"/>
        <v>15.871159871744512</v>
      </c>
      <c r="H200" s="123"/>
      <c r="I200" s="28"/>
      <c r="J200" s="28"/>
      <c r="K200" s="28"/>
      <c r="L200" s="28"/>
      <c r="M200" s="28"/>
      <c r="N200" s="28"/>
      <c r="O200" s="80"/>
      <c r="P200" s="80"/>
      <c r="Q200" s="15"/>
      <c r="R200" s="149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19" customFormat="1" ht="11.25" customHeight="1">
      <c r="A201" s="16"/>
      <c r="B201" s="67"/>
      <c r="C201" s="201"/>
      <c r="D201" s="202"/>
      <c r="E201" s="203"/>
      <c r="F201" s="254"/>
      <c r="G201" s="30"/>
      <c r="H201" s="123"/>
      <c r="I201" s="28"/>
      <c r="J201" s="28"/>
      <c r="K201" s="28"/>
      <c r="L201" s="28"/>
      <c r="M201" s="28"/>
      <c r="N201" s="28"/>
      <c r="O201" s="80"/>
      <c r="P201" s="80"/>
      <c r="Q201" s="15"/>
      <c r="R201" s="149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19" customFormat="1" ht="15" customHeight="1">
      <c r="A202" s="699" t="s">
        <v>5</v>
      </c>
      <c r="B202" s="699"/>
      <c r="C202" s="699"/>
      <c r="D202" s="699"/>
      <c r="E202" s="699"/>
      <c r="F202" s="699"/>
      <c r="G202" s="699"/>
      <c r="H202" s="123"/>
      <c r="I202" s="28"/>
      <c r="J202" s="28"/>
      <c r="K202" s="28"/>
      <c r="L202" s="28"/>
      <c r="M202" s="28"/>
      <c r="N202" s="28"/>
      <c r="O202" s="80"/>
      <c r="P202" s="80"/>
      <c r="Q202" s="15"/>
      <c r="R202" s="149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19" customFormat="1" ht="15" customHeight="1">
      <c r="A203" s="558"/>
      <c r="B203" s="558"/>
      <c r="C203" s="558"/>
      <c r="D203" s="558"/>
      <c r="E203" s="558"/>
      <c r="F203" s="558"/>
      <c r="G203" s="558"/>
      <c r="H203" s="123"/>
      <c r="I203" s="28"/>
      <c r="J203" s="28"/>
      <c r="K203" s="28"/>
      <c r="L203" s="28"/>
      <c r="M203" s="28"/>
      <c r="N203" s="28"/>
      <c r="O203" s="80"/>
      <c r="P203" s="80"/>
      <c r="Q203" s="15"/>
      <c r="R203" s="149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19" customFormat="1" ht="25.5">
      <c r="A204" s="7" t="s">
        <v>180</v>
      </c>
      <c r="B204" s="7" t="s">
        <v>181</v>
      </c>
      <c r="C204" s="5" t="s">
        <v>182</v>
      </c>
      <c r="D204" s="51" t="s">
        <v>292</v>
      </c>
      <c r="E204" s="58" t="s">
        <v>294</v>
      </c>
      <c r="F204" s="5" t="s">
        <v>151</v>
      </c>
      <c r="G204" s="50" t="s">
        <v>295</v>
      </c>
      <c r="H204" s="123"/>
      <c r="I204" s="28"/>
      <c r="J204" s="28"/>
      <c r="K204" s="28"/>
      <c r="L204" s="28"/>
      <c r="M204" s="28"/>
      <c r="N204" s="28"/>
      <c r="O204" s="80"/>
      <c r="P204" s="80"/>
      <c r="Q204" s="15"/>
      <c r="R204" s="14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19" customFormat="1" ht="38.25">
      <c r="A205" s="145" t="s">
        <v>233</v>
      </c>
      <c r="B205" s="141">
        <v>3314</v>
      </c>
      <c r="C205" s="300" t="s">
        <v>30</v>
      </c>
      <c r="D205" s="488">
        <v>8271</v>
      </c>
      <c r="E205" s="301">
        <v>8271</v>
      </c>
      <c r="F205" s="301">
        <v>2757</v>
      </c>
      <c r="G205" s="174">
        <f aca="true" t="shared" si="7" ref="G205:G210">F205/E205*100</f>
        <v>33.33333333333333</v>
      </c>
      <c r="H205" s="123"/>
      <c r="I205" s="28"/>
      <c r="J205" s="28"/>
      <c r="K205" s="28"/>
      <c r="L205" s="28"/>
      <c r="M205" s="28"/>
      <c r="N205" s="28"/>
      <c r="O205" s="80"/>
      <c r="P205" s="80"/>
      <c r="Q205" s="15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19" customFormat="1" ht="25.5">
      <c r="A206" s="145">
        <v>40</v>
      </c>
      <c r="B206" s="141">
        <v>3322</v>
      </c>
      <c r="C206" s="142" t="s">
        <v>72</v>
      </c>
      <c r="D206" s="488">
        <v>3000</v>
      </c>
      <c r="E206" s="301">
        <v>3000</v>
      </c>
      <c r="F206" s="301">
        <v>0</v>
      </c>
      <c r="G206" s="174">
        <f t="shared" si="7"/>
        <v>0</v>
      </c>
      <c r="H206" s="123"/>
      <c r="I206" s="28"/>
      <c r="J206" s="28"/>
      <c r="K206" s="28"/>
      <c r="L206" s="28"/>
      <c r="M206" s="28"/>
      <c r="N206" s="28"/>
      <c r="O206" s="80"/>
      <c r="P206" s="80"/>
      <c r="Q206" s="15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19" customFormat="1" ht="12.75">
      <c r="A207" s="241">
        <v>40</v>
      </c>
      <c r="B207" s="241">
        <v>3322</v>
      </c>
      <c r="C207" s="262" t="s">
        <v>28</v>
      </c>
      <c r="D207" s="501">
        <v>16500</v>
      </c>
      <c r="E207" s="460">
        <v>16500</v>
      </c>
      <c r="F207" s="537">
        <v>0</v>
      </c>
      <c r="G207" s="174">
        <f t="shared" si="7"/>
        <v>0</v>
      </c>
      <c r="H207" s="123"/>
      <c r="I207" s="28"/>
      <c r="J207" s="28"/>
      <c r="K207" s="28"/>
      <c r="L207" s="28"/>
      <c r="M207" s="28"/>
      <c r="N207" s="28"/>
      <c r="O207" s="80"/>
      <c r="P207" s="80"/>
      <c r="Q207" s="15"/>
      <c r="R207" s="14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9" customFormat="1" ht="24.75" customHeight="1">
      <c r="A208" s="145">
        <v>40</v>
      </c>
      <c r="B208" s="141">
        <v>3329</v>
      </c>
      <c r="C208" s="300" t="s">
        <v>29</v>
      </c>
      <c r="D208" s="488">
        <v>3000</v>
      </c>
      <c r="E208" s="301">
        <v>3000</v>
      </c>
      <c r="F208" s="301">
        <v>0</v>
      </c>
      <c r="G208" s="174">
        <f t="shared" si="7"/>
        <v>0</v>
      </c>
      <c r="H208" s="123"/>
      <c r="I208" s="28"/>
      <c r="J208" s="28"/>
      <c r="K208" s="28"/>
      <c r="L208" s="28"/>
      <c r="M208" s="28"/>
      <c r="N208" s="28"/>
      <c r="O208" s="80"/>
      <c r="P208" s="80"/>
      <c r="Q208" s="15"/>
      <c r="R208" s="149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9" customFormat="1" ht="24.75" customHeight="1">
      <c r="A209" s="145" t="s">
        <v>233</v>
      </c>
      <c r="B209" s="141">
        <v>3399</v>
      </c>
      <c r="C209" s="300" t="s">
        <v>31</v>
      </c>
      <c r="D209" s="488">
        <v>0</v>
      </c>
      <c r="E209" s="301">
        <v>2000</v>
      </c>
      <c r="F209" s="301">
        <v>0</v>
      </c>
      <c r="G209" s="174">
        <f t="shared" si="7"/>
        <v>0</v>
      </c>
      <c r="H209" s="123"/>
      <c r="I209" s="28"/>
      <c r="J209" s="28"/>
      <c r="K209" s="28"/>
      <c r="L209" s="28"/>
      <c r="M209" s="28"/>
      <c r="N209" s="28"/>
      <c r="O209" s="80"/>
      <c r="P209" s="80"/>
      <c r="Q209" s="15"/>
      <c r="R209" s="149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9" customFormat="1" ht="12.75">
      <c r="A210" s="197"/>
      <c r="B210" s="214"/>
      <c r="C210" s="213" t="s">
        <v>96</v>
      </c>
      <c r="D210" s="198">
        <f>SUM(D205:D209)</f>
        <v>30771</v>
      </c>
      <c r="E210" s="198">
        <f>SUM(E205:E209)</f>
        <v>32771</v>
      </c>
      <c r="F210" s="385">
        <f>SUM(F205:F209)</f>
        <v>2757</v>
      </c>
      <c r="G210" s="118">
        <f t="shared" si="7"/>
        <v>8.412926062677368</v>
      </c>
      <c r="H210" s="123"/>
      <c r="I210" s="28"/>
      <c r="J210" s="28"/>
      <c r="K210" s="28"/>
      <c r="L210" s="28"/>
      <c r="M210" s="28"/>
      <c r="N210" s="28"/>
      <c r="O210" s="80"/>
      <c r="P210" s="80"/>
      <c r="Q210" s="15"/>
      <c r="R210" s="149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9" customFormat="1" ht="6.75" customHeight="1">
      <c r="A211" s="16"/>
      <c r="B211" s="67"/>
      <c r="C211" s="201"/>
      <c r="D211" s="69"/>
      <c r="E211" s="203"/>
      <c r="F211" s="204"/>
      <c r="G211" s="30"/>
      <c r="H211" s="123"/>
      <c r="I211" s="28"/>
      <c r="J211" s="28"/>
      <c r="K211" s="28"/>
      <c r="L211" s="28"/>
      <c r="M211" s="28"/>
      <c r="N211" s="28"/>
      <c r="O211" s="80"/>
      <c r="P211" s="80"/>
      <c r="Q211" s="15"/>
      <c r="R211" s="149"/>
      <c r="S211" s="15"/>
      <c r="T211" s="15"/>
      <c r="U211" s="149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9" customFormat="1" ht="14.25" customHeight="1">
      <c r="A212" s="695" t="s">
        <v>231</v>
      </c>
      <c r="B212" s="695"/>
      <c r="C212" s="695"/>
      <c r="D212" s="69"/>
      <c r="E212" s="203"/>
      <c r="F212" s="204"/>
      <c r="G212" s="30"/>
      <c r="H212" s="123"/>
      <c r="I212" s="28"/>
      <c r="J212" s="28"/>
      <c r="K212" s="28"/>
      <c r="L212" s="28"/>
      <c r="M212" s="28"/>
      <c r="N212" s="28"/>
      <c r="O212" s="80"/>
      <c r="P212" s="80"/>
      <c r="Q212" s="15"/>
      <c r="R212" s="149"/>
      <c r="S212" s="15"/>
      <c r="T212" s="15"/>
      <c r="U212" s="149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9" customFormat="1" ht="13.5" customHeight="1">
      <c r="A213" s="382" t="s">
        <v>63</v>
      </c>
      <c r="B213" s="202"/>
      <c r="C213" s="203"/>
      <c r="D213" s="254"/>
      <c r="E213" s="203"/>
      <c r="F213" s="254"/>
      <c r="G213" s="30"/>
      <c r="H213" s="123"/>
      <c r="I213" s="28"/>
      <c r="J213" s="28"/>
      <c r="K213" s="28"/>
      <c r="L213" s="28"/>
      <c r="M213" s="28"/>
      <c r="N213" s="28"/>
      <c r="O213" s="80"/>
      <c r="P213" s="80"/>
      <c r="Q213" s="15"/>
      <c r="R213" s="149"/>
      <c r="S213" s="15"/>
      <c r="T213" s="15"/>
      <c r="U213" s="149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9" customFormat="1" ht="13.5" customHeight="1">
      <c r="A214" s="382"/>
      <c r="B214" s="202"/>
      <c r="C214" s="203"/>
      <c r="D214" s="254"/>
      <c r="E214" s="203"/>
      <c r="F214" s="254"/>
      <c r="G214" s="30"/>
      <c r="H214" s="123"/>
      <c r="I214" s="28"/>
      <c r="J214" s="28"/>
      <c r="K214" s="28"/>
      <c r="L214" s="28"/>
      <c r="M214" s="28"/>
      <c r="N214" s="28"/>
      <c r="O214" s="80"/>
      <c r="P214" s="80"/>
      <c r="Q214" s="15"/>
      <c r="R214" s="149"/>
      <c r="S214" s="15"/>
      <c r="T214" s="15"/>
      <c r="U214" s="149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9" customFormat="1" ht="25.5">
      <c r="A215" s="7" t="s">
        <v>180</v>
      </c>
      <c r="B215" s="7" t="s">
        <v>181</v>
      </c>
      <c r="C215" s="5" t="s">
        <v>182</v>
      </c>
      <c r="D215" s="51" t="s">
        <v>292</v>
      </c>
      <c r="E215" s="58" t="s">
        <v>294</v>
      </c>
      <c r="F215" s="5" t="s">
        <v>151</v>
      </c>
      <c r="G215" s="50" t="s">
        <v>295</v>
      </c>
      <c r="H215" s="123"/>
      <c r="I215" s="28"/>
      <c r="J215" s="28"/>
      <c r="K215" s="28"/>
      <c r="L215" s="28"/>
      <c r="M215" s="28"/>
      <c r="N215" s="28"/>
      <c r="O215" s="80"/>
      <c r="P215" s="80"/>
      <c r="Q215" s="15"/>
      <c r="R215" s="149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9" customFormat="1" ht="12.75">
      <c r="A216" s="241">
        <v>40</v>
      </c>
      <c r="B216" s="241">
        <v>3315</v>
      </c>
      <c r="C216" s="262" t="s">
        <v>595</v>
      </c>
      <c r="D216" s="168">
        <v>550</v>
      </c>
      <c r="E216" s="460">
        <v>550</v>
      </c>
      <c r="F216" s="262">
        <v>0</v>
      </c>
      <c r="G216" s="163">
        <f>F216/E216*100</f>
        <v>0</v>
      </c>
      <c r="H216" s="123"/>
      <c r="I216" s="28"/>
      <c r="J216" s="28"/>
      <c r="K216" s="28"/>
      <c r="L216" s="28"/>
      <c r="M216" s="28"/>
      <c r="N216" s="28"/>
      <c r="O216" s="80"/>
      <c r="P216" s="80"/>
      <c r="Q216" s="15"/>
      <c r="R216" s="149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9" customFormat="1" ht="12.75">
      <c r="A217" s="197"/>
      <c r="B217" s="214"/>
      <c r="C217" s="213" t="s">
        <v>434</v>
      </c>
      <c r="D217" s="548">
        <f>D216</f>
        <v>550</v>
      </c>
      <c r="E217" s="548">
        <f>E216</f>
        <v>550</v>
      </c>
      <c r="F217" s="548">
        <f>F216</f>
        <v>0</v>
      </c>
      <c r="G217" s="118">
        <f>G216</f>
        <v>0</v>
      </c>
      <c r="H217" s="123"/>
      <c r="I217" s="28"/>
      <c r="J217" s="28"/>
      <c r="K217" s="28"/>
      <c r="L217" s="28"/>
      <c r="M217" s="28"/>
      <c r="N217" s="28"/>
      <c r="O217" s="80"/>
      <c r="P217" s="80"/>
      <c r="Q217" s="15"/>
      <c r="R217" s="149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9" customFormat="1" ht="12.75">
      <c r="A218" s="16"/>
      <c r="B218" s="67"/>
      <c r="C218" s="201"/>
      <c r="D218" s="202"/>
      <c r="E218" s="203"/>
      <c r="F218" s="204"/>
      <c r="G218" s="205"/>
      <c r="H218" s="123"/>
      <c r="I218" s="28"/>
      <c r="J218" s="28"/>
      <c r="K218" s="28"/>
      <c r="L218" s="28"/>
      <c r="M218" s="28"/>
      <c r="N218" s="28"/>
      <c r="O218" s="80"/>
      <c r="P218" s="80"/>
      <c r="Q218" s="15"/>
      <c r="R218" s="149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9" customFormat="1" ht="12.75">
      <c r="A219" s="206"/>
      <c r="B219" s="216"/>
      <c r="C219" s="215" t="s">
        <v>435</v>
      </c>
      <c r="D219" s="207">
        <f>D190+D200+D210+D217</f>
        <v>143560</v>
      </c>
      <c r="E219" s="207">
        <f>E190+E200+E210+E217</f>
        <v>145560</v>
      </c>
      <c r="F219" s="207">
        <f>F190+F200+F210+F217</f>
        <v>20180</v>
      </c>
      <c r="G219" s="10">
        <f>F219/E219*100</f>
        <v>13.86369881835669</v>
      </c>
      <c r="H219" s="123"/>
      <c r="I219" s="28"/>
      <c r="J219" s="28"/>
      <c r="K219" s="28"/>
      <c r="L219" s="28"/>
      <c r="M219" s="28"/>
      <c r="N219" s="28"/>
      <c r="O219" s="80"/>
      <c r="P219" s="80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9" customFormat="1" ht="12.75" customHeight="1">
      <c r="A220" s="16"/>
      <c r="B220" s="67"/>
      <c r="C220" s="201"/>
      <c r="D220" s="202"/>
      <c r="E220" s="203"/>
      <c r="F220" s="204"/>
      <c r="G220" s="205"/>
      <c r="H220" s="123"/>
      <c r="I220" s="28"/>
      <c r="J220" s="28"/>
      <c r="K220" s="28"/>
      <c r="L220" s="28"/>
      <c r="M220" s="28"/>
      <c r="N220" s="28"/>
      <c r="O220" s="80"/>
      <c r="P220" s="80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9" customFormat="1" ht="15.75">
      <c r="A221" s="72" t="s">
        <v>392</v>
      </c>
      <c r="B221" s="28"/>
      <c r="C221" s="28"/>
      <c r="D221" s="80"/>
      <c r="E221" s="80"/>
      <c r="F221" s="80"/>
      <c r="G221" s="28"/>
      <c r="H221" s="28"/>
      <c r="I221" s="28"/>
      <c r="J221" s="28"/>
      <c r="K221" s="28"/>
      <c r="L221" s="28"/>
      <c r="M221" s="28"/>
      <c r="N221" s="28"/>
      <c r="O221" s="80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9" customFormat="1" ht="12.75" customHeight="1">
      <c r="A222" s="28"/>
      <c r="B222"/>
      <c r="C222"/>
      <c r="D222" s="15"/>
      <c r="E222" s="15"/>
      <c r="F222" s="15"/>
      <c r="G222"/>
      <c r="H222" s="28"/>
      <c r="I222" s="28"/>
      <c r="J222" s="28"/>
      <c r="K222" s="28"/>
      <c r="L222" s="28"/>
      <c r="M222" s="28"/>
      <c r="N222" s="28"/>
      <c r="O222" s="80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9" customFormat="1" ht="15" customHeight="1">
      <c r="A223" s="63" t="s">
        <v>230</v>
      </c>
      <c r="B223"/>
      <c r="C223"/>
      <c r="D223" s="15"/>
      <c r="E223" s="15"/>
      <c r="F223" s="15"/>
      <c r="G223"/>
      <c r="H223" s="28"/>
      <c r="I223" s="28"/>
      <c r="J223" s="28"/>
      <c r="K223" s="28"/>
      <c r="L223" s="28"/>
      <c r="M223" s="28"/>
      <c r="N223" s="28"/>
      <c r="O223" s="80"/>
      <c r="P223" s="15"/>
      <c r="Q223" s="15"/>
      <c r="R223" s="15"/>
      <c r="S223" s="15"/>
      <c r="T223" s="15"/>
      <c r="U223" s="15"/>
      <c r="V223" s="150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9" customFormat="1" ht="12.75">
      <c r="A224" s="63"/>
      <c r="B224"/>
      <c r="C224"/>
      <c r="D224" s="15"/>
      <c r="E224" s="15"/>
      <c r="F224" s="15"/>
      <c r="G224"/>
      <c r="H224" s="28"/>
      <c r="I224" s="28"/>
      <c r="J224" s="28"/>
      <c r="K224" s="28"/>
      <c r="L224" s="28"/>
      <c r="M224" s="28"/>
      <c r="N224" s="28"/>
      <c r="O224" s="80"/>
      <c r="P224" s="15"/>
      <c r="Q224" s="15"/>
      <c r="R224" s="15"/>
      <c r="S224" s="15"/>
      <c r="T224" s="15"/>
      <c r="U224" s="15"/>
      <c r="V224" s="150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9" customFormat="1" ht="25.5">
      <c r="A225" s="7" t="s">
        <v>180</v>
      </c>
      <c r="B225" s="7" t="s">
        <v>181</v>
      </c>
      <c r="C225" s="5" t="s">
        <v>182</v>
      </c>
      <c r="D225" s="51" t="s">
        <v>292</v>
      </c>
      <c r="E225" s="58" t="s">
        <v>294</v>
      </c>
      <c r="F225" s="5" t="s">
        <v>151</v>
      </c>
      <c r="G225" s="50" t="s">
        <v>295</v>
      </c>
      <c r="H225" s="28"/>
      <c r="I225" s="28"/>
      <c r="J225" s="28"/>
      <c r="K225" s="28"/>
      <c r="L225" s="28"/>
      <c r="M225" s="28"/>
      <c r="N225" s="28"/>
      <c r="O225" s="80"/>
      <c r="P225" s="15"/>
      <c r="Q225" s="15"/>
      <c r="R225" s="149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9" customFormat="1" ht="25.5">
      <c r="A226" s="145" t="s">
        <v>234</v>
      </c>
      <c r="B226" s="141">
        <v>3539</v>
      </c>
      <c r="C226" s="142" t="s">
        <v>98</v>
      </c>
      <c r="D226" s="218">
        <v>4500</v>
      </c>
      <c r="E226" s="301">
        <v>4500</v>
      </c>
      <c r="F226" s="301">
        <v>715</v>
      </c>
      <c r="G226" s="303">
        <f aca="true" t="shared" si="8" ref="G226:G236">F226/E226*100</f>
        <v>15.88888888888889</v>
      </c>
      <c r="H226" s="28"/>
      <c r="I226" s="28"/>
      <c r="J226" s="28"/>
      <c r="K226" s="28"/>
      <c r="L226" s="28"/>
      <c r="M226" s="28"/>
      <c r="N226" s="28"/>
      <c r="O226" s="80"/>
      <c r="P226" s="15"/>
      <c r="Q226" s="15"/>
      <c r="R226" s="149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9" customFormat="1" ht="25.5">
      <c r="A227" s="145" t="s">
        <v>234</v>
      </c>
      <c r="B227" s="141">
        <v>3549</v>
      </c>
      <c r="C227" s="132" t="s">
        <v>66</v>
      </c>
      <c r="D227" s="218">
        <v>300</v>
      </c>
      <c r="E227" s="301">
        <v>300</v>
      </c>
      <c r="F227" s="301">
        <v>0</v>
      </c>
      <c r="G227" s="303">
        <f t="shared" si="8"/>
        <v>0</v>
      </c>
      <c r="H227" s="28"/>
      <c r="I227" s="28"/>
      <c r="J227" s="28"/>
      <c r="K227" s="28"/>
      <c r="L227" s="28"/>
      <c r="M227" s="28"/>
      <c r="N227" s="28"/>
      <c r="O227" s="80"/>
      <c r="P227" s="15"/>
      <c r="Q227" s="15"/>
      <c r="R227" s="149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9" customFormat="1" ht="16.5" customHeight="1">
      <c r="A228" s="145">
        <v>50</v>
      </c>
      <c r="B228" s="141">
        <v>3569</v>
      </c>
      <c r="C228" s="142" t="s">
        <v>65</v>
      </c>
      <c r="D228" s="218">
        <v>200</v>
      </c>
      <c r="E228" s="301">
        <v>200</v>
      </c>
      <c r="F228" s="301">
        <v>22</v>
      </c>
      <c r="G228" s="303">
        <f t="shared" si="8"/>
        <v>11</v>
      </c>
      <c r="H228" s="28"/>
      <c r="I228" s="28"/>
      <c r="J228" s="28"/>
      <c r="K228" s="28"/>
      <c r="L228" s="28"/>
      <c r="M228" s="28"/>
      <c r="N228" s="28"/>
      <c r="O228" s="80"/>
      <c r="P228" s="15"/>
      <c r="Q228" s="15"/>
      <c r="R228" s="149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9" customFormat="1" ht="25.5">
      <c r="A229" s="145" t="s">
        <v>234</v>
      </c>
      <c r="B229" s="141">
        <v>3592</v>
      </c>
      <c r="C229" s="132" t="s">
        <v>69</v>
      </c>
      <c r="D229" s="218">
        <v>500</v>
      </c>
      <c r="E229" s="301">
        <v>470</v>
      </c>
      <c r="F229" s="301">
        <v>7</v>
      </c>
      <c r="G229" s="303">
        <f>F229/E229*100</f>
        <v>1.4893617021276597</v>
      </c>
      <c r="H229" s="28"/>
      <c r="I229" s="28"/>
      <c r="J229" s="28"/>
      <c r="K229" s="28"/>
      <c r="L229" s="28"/>
      <c r="M229" s="28"/>
      <c r="N229" s="28"/>
      <c r="O229" s="80"/>
      <c r="P229" s="15"/>
      <c r="Q229" s="15"/>
      <c r="R229" s="149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9" customFormat="1" ht="12.75">
      <c r="A230" s="145" t="s">
        <v>234</v>
      </c>
      <c r="B230" s="141" t="s">
        <v>563</v>
      </c>
      <c r="C230" s="132" t="s">
        <v>80</v>
      </c>
      <c r="D230" s="301">
        <f>D235+D231+D233+D234+D232</f>
        <v>8120</v>
      </c>
      <c r="E230" s="301">
        <f>E235+E231+E233+E234+E232</f>
        <v>8120</v>
      </c>
      <c r="F230" s="301">
        <f>F235+F231+F233+F234+F232</f>
        <v>1061</v>
      </c>
      <c r="G230" s="303">
        <f>F230/E230*100</f>
        <v>13.066502463054185</v>
      </c>
      <c r="H230" s="28"/>
      <c r="I230" s="28"/>
      <c r="J230" s="28"/>
      <c r="K230" s="28"/>
      <c r="L230" s="28"/>
      <c r="M230" s="28"/>
      <c r="N230" s="28"/>
      <c r="O230" s="80"/>
      <c r="P230" s="15"/>
      <c r="Q230" s="15"/>
      <c r="R230" s="149"/>
      <c r="S230" s="15"/>
      <c r="T230" s="15"/>
      <c r="U230" s="15"/>
      <c r="V230" s="149"/>
      <c r="W230" s="149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9" customFormat="1" ht="12.75">
      <c r="A231" s="145" t="s">
        <v>234</v>
      </c>
      <c r="B231" s="403" t="s">
        <v>935</v>
      </c>
      <c r="C231" s="404" t="s">
        <v>597</v>
      </c>
      <c r="D231" s="458">
        <v>4000</v>
      </c>
      <c r="E231" s="406">
        <v>4000</v>
      </c>
      <c r="F231" s="406">
        <v>0</v>
      </c>
      <c r="G231" s="527">
        <f t="shared" si="8"/>
        <v>0</v>
      </c>
      <c r="H231" s="28"/>
      <c r="I231" s="28"/>
      <c r="J231" s="28"/>
      <c r="K231" s="28"/>
      <c r="L231" s="28"/>
      <c r="M231" s="28"/>
      <c r="N231" s="28"/>
      <c r="O231" s="80"/>
      <c r="P231" s="15"/>
      <c r="Q231" s="15"/>
      <c r="R231" s="149"/>
      <c r="S231" s="15"/>
      <c r="T231" s="15"/>
      <c r="U231" s="15"/>
      <c r="V231" s="15"/>
      <c r="W231" s="149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9" customFormat="1" ht="12.75">
      <c r="A232" s="145" t="s">
        <v>234</v>
      </c>
      <c r="B232" s="403" t="s">
        <v>936</v>
      </c>
      <c r="C232" s="404" t="s">
        <v>101</v>
      </c>
      <c r="D232" s="458">
        <v>750</v>
      </c>
      <c r="E232" s="406">
        <v>750</v>
      </c>
      <c r="F232" s="406">
        <v>665</v>
      </c>
      <c r="G232" s="527">
        <f t="shared" si="8"/>
        <v>88.66666666666667</v>
      </c>
      <c r="H232" s="28"/>
      <c r="I232" s="28"/>
      <c r="J232" s="28"/>
      <c r="K232" s="28"/>
      <c r="L232" s="28"/>
      <c r="M232" s="28"/>
      <c r="N232" s="28"/>
      <c r="O232" s="80"/>
      <c r="P232" s="15"/>
      <c r="Q232" s="15"/>
      <c r="R232" s="149"/>
      <c r="S232" s="15"/>
      <c r="T232" s="15"/>
      <c r="U232" s="15"/>
      <c r="V232" s="15"/>
      <c r="W232" s="149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9" customFormat="1" ht="12.75">
      <c r="A233" s="145" t="s">
        <v>234</v>
      </c>
      <c r="B233" s="403" t="s">
        <v>102</v>
      </c>
      <c r="C233" s="404" t="s">
        <v>103</v>
      </c>
      <c r="D233" s="458">
        <v>1800</v>
      </c>
      <c r="E233" s="406">
        <v>1800</v>
      </c>
      <c r="F233" s="406">
        <v>254</v>
      </c>
      <c r="G233" s="527">
        <f t="shared" si="8"/>
        <v>14.11111111111111</v>
      </c>
      <c r="H233" s="28"/>
      <c r="I233" s="28"/>
      <c r="J233" s="28"/>
      <c r="K233" s="28"/>
      <c r="L233" s="28"/>
      <c r="M233" s="28"/>
      <c r="N233" s="28"/>
      <c r="O233" s="80"/>
      <c r="P233" s="15"/>
      <c r="Q233" s="15"/>
      <c r="R233" s="149"/>
      <c r="S233" s="15"/>
      <c r="T233" s="15"/>
      <c r="U233" s="15"/>
      <c r="V233" s="15"/>
      <c r="W233" s="149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9" customFormat="1" ht="12.75">
      <c r="A234" s="145" t="s">
        <v>234</v>
      </c>
      <c r="B234" s="403" t="s">
        <v>102</v>
      </c>
      <c r="C234" s="404" t="s">
        <v>104</v>
      </c>
      <c r="D234" s="405">
        <v>1370</v>
      </c>
      <c r="E234" s="406">
        <v>1370</v>
      </c>
      <c r="F234" s="406">
        <v>71</v>
      </c>
      <c r="G234" s="527">
        <f t="shared" si="8"/>
        <v>5.182481751824818</v>
      </c>
      <c r="H234" s="28"/>
      <c r="I234" s="28"/>
      <c r="J234" s="28"/>
      <c r="K234" s="28"/>
      <c r="L234" s="28"/>
      <c r="M234" s="28"/>
      <c r="N234" s="28"/>
      <c r="O234" s="80"/>
      <c r="P234" s="15"/>
      <c r="Q234" s="15"/>
      <c r="R234" s="149"/>
      <c r="S234" s="15"/>
      <c r="T234" s="15"/>
      <c r="U234" s="15"/>
      <c r="V234" s="15"/>
      <c r="W234" s="149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9" customFormat="1" ht="12.75">
      <c r="A235" s="145" t="s">
        <v>234</v>
      </c>
      <c r="B235" s="403" t="s">
        <v>99</v>
      </c>
      <c r="C235" s="404" t="s">
        <v>100</v>
      </c>
      <c r="D235" s="405">
        <v>200</v>
      </c>
      <c r="E235" s="406">
        <v>200</v>
      </c>
      <c r="F235" s="406">
        <v>71</v>
      </c>
      <c r="G235" s="527">
        <f>F235/E235*100</f>
        <v>35.5</v>
      </c>
      <c r="H235" s="28"/>
      <c r="I235" s="28"/>
      <c r="J235" s="28"/>
      <c r="K235" s="28"/>
      <c r="L235" s="28"/>
      <c r="M235" s="28"/>
      <c r="N235" s="28"/>
      <c r="O235" s="80"/>
      <c r="P235" s="15"/>
      <c r="Q235" s="15"/>
      <c r="R235" s="149"/>
      <c r="S235" s="15"/>
      <c r="T235" s="15"/>
      <c r="U235" s="15"/>
      <c r="V235" s="15"/>
      <c r="W235" s="149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9" customFormat="1" ht="12.75">
      <c r="A236" s="197"/>
      <c r="B236" s="214"/>
      <c r="C236" s="213" t="s">
        <v>112</v>
      </c>
      <c r="D236" s="198">
        <f>SUM(D226:D235)-D230</f>
        <v>13620</v>
      </c>
      <c r="E236" s="198">
        <f>SUM(E226:E235)-E230</f>
        <v>13590</v>
      </c>
      <c r="F236" s="198">
        <f>SUM(F226:F235)-F230</f>
        <v>1805</v>
      </c>
      <c r="G236" s="437">
        <f t="shared" si="8"/>
        <v>13.281824871228846</v>
      </c>
      <c r="H236" s="123" t="s">
        <v>244</v>
      </c>
      <c r="I236" s="28"/>
      <c r="J236" s="28"/>
      <c r="K236" s="28"/>
      <c r="L236" s="28"/>
      <c r="M236" s="28"/>
      <c r="N236" s="28"/>
      <c r="O236" s="80" t="s">
        <v>401</v>
      </c>
      <c r="P236" s="80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9" customFormat="1" ht="12.75">
      <c r="A237" s="16"/>
      <c r="B237" s="67"/>
      <c r="C237" s="201"/>
      <c r="D237" s="202"/>
      <c r="E237" s="202"/>
      <c r="F237" s="202"/>
      <c r="G237" s="428"/>
      <c r="H237" s="123"/>
      <c r="I237" s="28"/>
      <c r="J237" s="28"/>
      <c r="K237" s="28"/>
      <c r="L237" s="28"/>
      <c r="M237" s="28"/>
      <c r="N237" s="28"/>
      <c r="O237" s="80"/>
      <c r="P237" s="80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9" customFormat="1" ht="15.75" customHeight="1">
      <c r="A238" s="382" t="s">
        <v>63</v>
      </c>
      <c r="B238" s="202"/>
      <c r="C238" s="203"/>
      <c r="D238" s="254"/>
      <c r="E238" s="203"/>
      <c r="F238" s="254"/>
      <c r="G238" s="113"/>
      <c r="H238" s="123"/>
      <c r="I238" s="28"/>
      <c r="J238" s="28"/>
      <c r="K238" s="28"/>
      <c r="L238" s="28"/>
      <c r="M238" s="28"/>
      <c r="N238" s="28"/>
      <c r="O238" s="80"/>
      <c r="P238" s="80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9" customFormat="1" ht="15" customHeight="1">
      <c r="A239" s="382"/>
      <c r="B239" s="202"/>
      <c r="C239" s="203"/>
      <c r="D239" s="254"/>
      <c r="E239" s="203"/>
      <c r="F239" s="254"/>
      <c r="G239" s="113"/>
      <c r="H239" s="123"/>
      <c r="I239" s="28"/>
      <c r="J239" s="28"/>
      <c r="K239" s="28"/>
      <c r="L239" s="28"/>
      <c r="M239" s="28"/>
      <c r="N239" s="28"/>
      <c r="O239" s="80"/>
      <c r="P239" s="80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9" customFormat="1" ht="25.5">
      <c r="A240" s="7" t="s">
        <v>180</v>
      </c>
      <c r="B240" s="7" t="s">
        <v>181</v>
      </c>
      <c r="C240" s="5" t="s">
        <v>182</v>
      </c>
      <c r="D240" s="51" t="s">
        <v>292</v>
      </c>
      <c r="E240" s="58" t="s">
        <v>294</v>
      </c>
      <c r="F240" s="5" t="s">
        <v>151</v>
      </c>
      <c r="G240" s="50" t="s">
        <v>295</v>
      </c>
      <c r="H240" s="123"/>
      <c r="I240" s="28"/>
      <c r="J240" s="28"/>
      <c r="K240" s="28"/>
      <c r="L240" s="28"/>
      <c r="M240" s="28"/>
      <c r="N240" s="28"/>
      <c r="O240" s="80"/>
      <c r="P240" s="80"/>
      <c r="Q240" s="15"/>
      <c r="R240" s="149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9" customFormat="1" ht="12.75">
      <c r="A241" s="344">
        <v>50</v>
      </c>
      <c r="B241" s="344">
        <v>3522</v>
      </c>
      <c r="C241" s="347" t="s">
        <v>121</v>
      </c>
      <c r="D241" s="345">
        <v>6400</v>
      </c>
      <c r="E241" s="346">
        <v>6430</v>
      </c>
      <c r="F241" s="301">
        <v>1273</v>
      </c>
      <c r="G241" s="174">
        <f aca="true" t="shared" si="9" ref="G241:G246">F241/E241*100</f>
        <v>19.79782270606532</v>
      </c>
      <c r="H241" s="123"/>
      <c r="I241" s="28"/>
      <c r="J241" s="28"/>
      <c r="K241" s="28"/>
      <c r="L241" s="28"/>
      <c r="M241" s="28"/>
      <c r="N241" s="28"/>
      <c r="O241" s="80"/>
      <c r="P241" s="80"/>
      <c r="Q241" s="15"/>
      <c r="R241" s="149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9" customFormat="1" ht="12.75">
      <c r="A242" s="344">
        <v>50</v>
      </c>
      <c r="B242" s="344">
        <v>3529</v>
      </c>
      <c r="C242" s="347" t="s">
        <v>67</v>
      </c>
      <c r="D242" s="345">
        <v>25537</v>
      </c>
      <c r="E242" s="346">
        <v>25537</v>
      </c>
      <c r="F242" s="301">
        <v>4254</v>
      </c>
      <c r="G242" s="174">
        <f t="shared" si="9"/>
        <v>16.658182245369463</v>
      </c>
      <c r="H242" s="123"/>
      <c r="I242" s="28"/>
      <c r="J242" s="28"/>
      <c r="K242" s="28"/>
      <c r="L242" s="28"/>
      <c r="M242" s="28"/>
      <c r="N242" s="28"/>
      <c r="O242" s="80"/>
      <c r="P242" s="80"/>
      <c r="Q242" s="15"/>
      <c r="R242" s="149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9" customFormat="1" ht="12.75">
      <c r="A243" s="145">
        <v>50</v>
      </c>
      <c r="B243" s="141">
        <v>3533</v>
      </c>
      <c r="C243" s="142" t="s">
        <v>68</v>
      </c>
      <c r="D243" s="384">
        <v>145783</v>
      </c>
      <c r="E243" s="301">
        <v>145783</v>
      </c>
      <c r="F243" s="301">
        <v>24296</v>
      </c>
      <c r="G243" s="174">
        <f t="shared" si="9"/>
        <v>16.665866390457047</v>
      </c>
      <c r="H243" s="123"/>
      <c r="I243" s="28"/>
      <c r="J243" s="28"/>
      <c r="K243" s="28"/>
      <c r="L243" s="28"/>
      <c r="M243" s="28"/>
      <c r="N243" s="28"/>
      <c r="O243" s="80"/>
      <c r="P243" s="80"/>
      <c r="Q243" s="15"/>
      <c r="R243" s="149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9" customFormat="1" ht="12.75">
      <c r="A244" s="145" t="s">
        <v>234</v>
      </c>
      <c r="B244" s="377" t="s">
        <v>901</v>
      </c>
      <c r="C244" s="142" t="s">
        <v>596</v>
      </c>
      <c r="D244" s="172">
        <v>32730</v>
      </c>
      <c r="E244" s="171">
        <v>32730</v>
      </c>
      <c r="F244" s="301">
        <v>6903</v>
      </c>
      <c r="G244" s="308">
        <f t="shared" si="9"/>
        <v>21.090742438130157</v>
      </c>
      <c r="H244" s="123"/>
      <c r="I244" s="28"/>
      <c r="J244" s="28"/>
      <c r="K244" s="28"/>
      <c r="L244" s="28"/>
      <c r="M244" s="28"/>
      <c r="N244" s="28"/>
      <c r="O244" s="80"/>
      <c r="P244" s="80"/>
      <c r="Q244" s="15"/>
      <c r="R244" s="149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9" customFormat="1" ht="12.75">
      <c r="A245" s="197"/>
      <c r="B245" s="214"/>
      <c r="C245" s="213" t="s">
        <v>95</v>
      </c>
      <c r="D245" s="198">
        <f>SUM(D241:D244)</f>
        <v>210450</v>
      </c>
      <c r="E245" s="198">
        <f>SUM(E241:E244)</f>
        <v>210480</v>
      </c>
      <c r="F245" s="198">
        <f>SUM(F241:F244)</f>
        <v>36726</v>
      </c>
      <c r="G245" s="118">
        <f t="shared" si="9"/>
        <v>17.44868871151653</v>
      </c>
      <c r="H245" s="123"/>
      <c r="I245" s="28"/>
      <c r="J245" s="28"/>
      <c r="K245" s="28"/>
      <c r="L245" s="28"/>
      <c r="M245" s="28"/>
      <c r="N245" s="28"/>
      <c r="O245" s="80"/>
      <c r="P245" s="80"/>
      <c r="Q245" s="15"/>
      <c r="R245" s="149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9" customFormat="1" ht="13.5" customHeight="1">
      <c r="A246" s="197"/>
      <c r="B246" s="214"/>
      <c r="C246" s="213" t="s">
        <v>433</v>
      </c>
      <c r="D246" s="198">
        <f>D236+D245</f>
        <v>224070</v>
      </c>
      <c r="E246" s="198">
        <f>E236+E245</f>
        <v>224070</v>
      </c>
      <c r="F246" s="198">
        <f>F236+F245</f>
        <v>38531</v>
      </c>
      <c r="G246" s="118">
        <f t="shared" si="9"/>
        <v>17.19596554648101</v>
      </c>
      <c r="H246" s="123"/>
      <c r="I246" s="28"/>
      <c r="J246" s="28"/>
      <c r="K246" s="28"/>
      <c r="L246" s="28"/>
      <c r="M246" s="28"/>
      <c r="N246" s="28"/>
      <c r="O246" s="80"/>
      <c r="P246" s="80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9" customFormat="1" ht="13.5" customHeight="1">
      <c r="A247" s="16"/>
      <c r="B247" s="67"/>
      <c r="C247" s="201"/>
      <c r="D247" s="202"/>
      <c r="E247" s="202"/>
      <c r="F247" s="202"/>
      <c r="G247" s="113"/>
      <c r="H247" s="123"/>
      <c r="I247" s="28"/>
      <c r="J247" s="28"/>
      <c r="K247" s="28"/>
      <c r="L247" s="28"/>
      <c r="M247" s="28"/>
      <c r="N247" s="28"/>
      <c r="O247" s="80"/>
      <c r="P247" s="80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9" customFormat="1" ht="13.5" customHeight="1">
      <c r="A248" s="382" t="s">
        <v>57</v>
      </c>
      <c r="B248" s="382"/>
      <c r="C248" s="382"/>
      <c r="D248" s="202"/>
      <c r="E248" s="202"/>
      <c r="F248" s="202"/>
      <c r="G248" s="113"/>
      <c r="H248" s="123"/>
      <c r="I248" s="28"/>
      <c r="J248" s="28"/>
      <c r="K248" s="28"/>
      <c r="L248" s="28"/>
      <c r="M248" s="28"/>
      <c r="N248" s="28"/>
      <c r="O248" s="80"/>
      <c r="P248" s="80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9" customFormat="1" ht="13.5" customHeight="1">
      <c r="A249" s="20"/>
      <c r="B249" s="20"/>
      <c r="C249" s="20"/>
      <c r="D249" s="202"/>
      <c r="E249" s="202"/>
      <c r="F249" s="202"/>
      <c r="G249" s="113"/>
      <c r="H249" s="123"/>
      <c r="I249" s="28"/>
      <c r="J249" s="28"/>
      <c r="K249" s="28"/>
      <c r="L249" s="28"/>
      <c r="M249" s="28"/>
      <c r="N249" s="28"/>
      <c r="O249" s="80"/>
      <c r="P249" s="80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7" ht="25.5">
      <c r="A250" s="7" t="s">
        <v>180</v>
      </c>
      <c r="B250" s="7" t="s">
        <v>181</v>
      </c>
      <c r="C250" s="5" t="s">
        <v>182</v>
      </c>
      <c r="D250" s="51" t="s">
        <v>292</v>
      </c>
      <c r="E250" s="58" t="s">
        <v>294</v>
      </c>
      <c r="F250" s="5" t="s">
        <v>151</v>
      </c>
      <c r="G250" s="50" t="s">
        <v>295</v>
      </c>
    </row>
    <row r="251" spans="1:7" ht="24" customHeight="1">
      <c r="A251" s="145" t="s">
        <v>234</v>
      </c>
      <c r="B251" s="141">
        <v>3522</v>
      </c>
      <c r="C251" s="132" t="s">
        <v>33</v>
      </c>
      <c r="D251" s="218">
        <v>180000</v>
      </c>
      <c r="E251" s="301">
        <v>180000</v>
      </c>
      <c r="F251" s="301">
        <v>3914</v>
      </c>
      <c r="G251" s="174">
        <f>F251/E251*100</f>
        <v>2.1744444444444446</v>
      </c>
    </row>
    <row r="252" spans="1:7" ht="14.25" customHeight="1">
      <c r="A252" s="145" t="s">
        <v>234</v>
      </c>
      <c r="B252" s="141">
        <v>3522</v>
      </c>
      <c r="C252" s="142" t="s">
        <v>32</v>
      </c>
      <c r="D252" s="384">
        <v>100000</v>
      </c>
      <c r="E252" s="301">
        <v>100000</v>
      </c>
      <c r="F252" s="301">
        <v>0</v>
      </c>
      <c r="G252" s="174">
        <f>F252/E252*100</f>
        <v>0</v>
      </c>
    </row>
    <row r="253" spans="1:256" s="28" customFormat="1" ht="12.75">
      <c r="A253" s="197"/>
      <c r="B253" s="214"/>
      <c r="C253" s="213" t="s">
        <v>434</v>
      </c>
      <c r="D253" s="198">
        <f>D251+D252</f>
        <v>280000</v>
      </c>
      <c r="E253" s="198">
        <f>E251+E252</f>
        <v>280000</v>
      </c>
      <c r="F253" s="198">
        <f>F251+F252</f>
        <v>3914</v>
      </c>
      <c r="G253" s="118">
        <f>F253/E253*100</f>
        <v>1.397857142857143</v>
      </c>
      <c r="O253" s="80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28" customFormat="1" ht="12.75">
      <c r="A254" s="16"/>
      <c r="B254" s="67"/>
      <c r="C254" s="201"/>
      <c r="D254" s="202"/>
      <c r="E254" s="203"/>
      <c r="F254" s="254"/>
      <c r="G254" s="30"/>
      <c r="O254" s="80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9" customFormat="1" ht="12.75">
      <c r="A255" s="206"/>
      <c r="B255" s="216"/>
      <c r="C255" s="215" t="s">
        <v>435</v>
      </c>
      <c r="D255" s="207">
        <f>D246+D253</f>
        <v>504070</v>
      </c>
      <c r="E255" s="207">
        <f>E246+E253</f>
        <v>504070</v>
      </c>
      <c r="F255" s="207">
        <f>F246+F253</f>
        <v>42445</v>
      </c>
      <c r="G255" s="10">
        <f>F255/E255*100</f>
        <v>8.420457476144186</v>
      </c>
      <c r="H255" s="123"/>
      <c r="I255" s="28"/>
      <c r="J255" s="28"/>
      <c r="K255" s="28"/>
      <c r="L255" s="28"/>
      <c r="M255" s="28"/>
      <c r="N255" s="28"/>
      <c r="O255" s="80"/>
      <c r="P255" s="80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5:6" ht="12.75" customHeight="1">
      <c r="E256" s="80"/>
      <c r="F256" s="80"/>
    </row>
    <row r="257" spans="1:256" s="28" customFormat="1" ht="15.75">
      <c r="A257" s="72" t="s">
        <v>235</v>
      </c>
      <c r="D257" s="80"/>
      <c r="E257" s="80"/>
      <c r="F257" s="80"/>
      <c r="O257" s="80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2:256" s="28" customFormat="1" ht="12" customHeight="1">
      <c r="B258"/>
      <c r="C258"/>
      <c r="D258" s="15"/>
      <c r="E258" s="15"/>
      <c r="F258" s="80"/>
      <c r="G258"/>
      <c r="O258" s="80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8" customFormat="1" ht="13.5" customHeight="1">
      <c r="A259" s="63" t="s">
        <v>230</v>
      </c>
      <c r="B259"/>
      <c r="C259"/>
      <c r="D259" s="15"/>
      <c r="E259" s="15"/>
      <c r="F259" s="80"/>
      <c r="G259"/>
      <c r="O259" s="80"/>
      <c r="P259" s="15"/>
      <c r="Q259" s="15"/>
      <c r="R259" s="15"/>
      <c r="S259" s="15"/>
      <c r="T259" s="15"/>
      <c r="U259" s="15"/>
      <c r="V259" s="15"/>
      <c r="W259" s="149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2.75">
      <c r="A260" s="63"/>
      <c r="B260"/>
      <c r="C260"/>
      <c r="D260" s="15"/>
      <c r="E260" s="15"/>
      <c r="F260" s="80"/>
      <c r="G260"/>
      <c r="O260" s="80"/>
      <c r="P260" s="15"/>
      <c r="Q260" s="15"/>
      <c r="R260" s="15"/>
      <c r="S260" s="15"/>
      <c r="T260" s="15"/>
      <c r="U260" s="15"/>
      <c r="V260" s="15"/>
      <c r="W260" s="149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25.5">
      <c r="A261" s="7" t="s">
        <v>180</v>
      </c>
      <c r="B261" s="7" t="s">
        <v>181</v>
      </c>
      <c r="C261" s="5" t="s">
        <v>182</v>
      </c>
      <c r="D261" s="51" t="s">
        <v>292</v>
      </c>
      <c r="E261" s="58" t="s">
        <v>294</v>
      </c>
      <c r="F261" s="5" t="s">
        <v>151</v>
      </c>
      <c r="G261" s="50" t="s">
        <v>295</v>
      </c>
      <c r="O261" s="80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25.5">
      <c r="A262" s="145">
        <v>60</v>
      </c>
      <c r="B262" s="141">
        <v>3719</v>
      </c>
      <c r="C262" s="132" t="s">
        <v>598</v>
      </c>
      <c r="D262" s="218">
        <v>100</v>
      </c>
      <c r="E262" s="301">
        <v>100</v>
      </c>
      <c r="F262" s="301">
        <v>0</v>
      </c>
      <c r="G262" s="174">
        <f>F262/E262*100</f>
        <v>0</v>
      </c>
      <c r="O262" s="80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3.5" customHeight="1">
      <c r="A263" s="145" t="s">
        <v>236</v>
      </c>
      <c r="B263" s="141">
        <v>3729</v>
      </c>
      <c r="C263" s="132" t="s">
        <v>937</v>
      </c>
      <c r="D263" s="218">
        <v>150</v>
      </c>
      <c r="E263" s="301">
        <v>150</v>
      </c>
      <c r="F263" s="301">
        <v>0</v>
      </c>
      <c r="G263" s="174">
        <f aca="true" t="shared" si="10" ref="G263:G270">F263/E263*100</f>
        <v>0</v>
      </c>
      <c r="O263" s="80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13.5" customHeight="1">
      <c r="A264" s="145" t="s">
        <v>236</v>
      </c>
      <c r="B264" s="141">
        <v>3742</v>
      </c>
      <c r="C264" s="132" t="s">
        <v>938</v>
      </c>
      <c r="D264" s="218">
        <v>4500</v>
      </c>
      <c r="E264" s="301">
        <v>4500</v>
      </c>
      <c r="F264" s="301">
        <v>0</v>
      </c>
      <c r="G264" s="174">
        <f>F264/E264*100</f>
        <v>0</v>
      </c>
      <c r="O264" s="80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15" customHeight="1">
      <c r="A265" s="145" t="s">
        <v>236</v>
      </c>
      <c r="B265" s="141">
        <v>3792</v>
      </c>
      <c r="C265" s="132" t="s">
        <v>106</v>
      </c>
      <c r="D265" s="218">
        <v>100</v>
      </c>
      <c r="E265" s="301">
        <v>100</v>
      </c>
      <c r="F265" s="301">
        <v>0</v>
      </c>
      <c r="G265" s="174">
        <f>F265/E265*100</f>
        <v>0</v>
      </c>
      <c r="O265" s="80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14.25" customHeight="1">
      <c r="A266" s="145" t="s">
        <v>236</v>
      </c>
      <c r="B266" s="141">
        <v>3799</v>
      </c>
      <c r="C266" s="132" t="s">
        <v>64</v>
      </c>
      <c r="D266" s="218">
        <v>300</v>
      </c>
      <c r="E266" s="301">
        <v>300</v>
      </c>
      <c r="F266" s="301">
        <v>0</v>
      </c>
      <c r="G266" s="174">
        <f t="shared" si="10"/>
        <v>0</v>
      </c>
      <c r="O266" s="80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8" customFormat="1" ht="13.5" customHeight="1">
      <c r="A267" s="145" t="s">
        <v>236</v>
      </c>
      <c r="B267" s="141">
        <v>3741</v>
      </c>
      <c r="C267" s="132" t="s">
        <v>119</v>
      </c>
      <c r="D267" s="218">
        <v>150</v>
      </c>
      <c r="E267" s="301">
        <v>150</v>
      </c>
      <c r="F267" s="301">
        <v>189</v>
      </c>
      <c r="G267" s="174">
        <f t="shared" si="10"/>
        <v>126</v>
      </c>
      <c r="O267" s="80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4.25" customHeight="1">
      <c r="A268" s="145" t="s">
        <v>236</v>
      </c>
      <c r="B268" s="141">
        <v>3773</v>
      </c>
      <c r="C268" s="132" t="s">
        <v>535</v>
      </c>
      <c r="D268" s="218">
        <v>0</v>
      </c>
      <c r="E268" s="301">
        <v>0</v>
      </c>
      <c r="F268" s="301">
        <v>9</v>
      </c>
      <c r="G268" s="174" t="s">
        <v>432</v>
      </c>
      <c r="O268" s="80"/>
      <c r="P268" s="191"/>
      <c r="Q268" s="15"/>
      <c r="R268" s="15"/>
      <c r="S268" s="15"/>
      <c r="T268" s="15"/>
      <c r="U268" s="15"/>
      <c r="V268" s="15"/>
      <c r="W268" s="149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38.25" customHeight="1">
      <c r="A269" s="145" t="s">
        <v>236</v>
      </c>
      <c r="B269" s="141">
        <v>3727</v>
      </c>
      <c r="C269" s="132" t="s">
        <v>879</v>
      </c>
      <c r="D269" s="218">
        <v>0</v>
      </c>
      <c r="E269" s="301">
        <v>2630</v>
      </c>
      <c r="F269" s="301">
        <v>0</v>
      </c>
      <c r="G269" s="174">
        <f t="shared" si="10"/>
        <v>0</v>
      </c>
      <c r="O269" s="80"/>
      <c r="P269" s="191"/>
      <c r="Q269" s="15"/>
      <c r="R269" s="15"/>
      <c r="S269" s="15"/>
      <c r="T269" s="15"/>
      <c r="U269" s="15"/>
      <c r="V269" s="15"/>
      <c r="W269" s="149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14" s="80" customFormat="1" ht="12.75">
      <c r="A270" s="197"/>
      <c r="B270" s="214"/>
      <c r="C270" s="213" t="s">
        <v>433</v>
      </c>
      <c r="D270" s="198">
        <f>SUM(D262:D269)</f>
        <v>5300</v>
      </c>
      <c r="E270" s="199">
        <f>SUM(E262:E269)</f>
        <v>7930</v>
      </c>
      <c r="F270" s="230">
        <f>SUM(F262:F269)</f>
        <v>198</v>
      </c>
      <c r="G270" s="118">
        <f t="shared" si="10"/>
        <v>2.4968474148802016</v>
      </c>
      <c r="H270" s="28"/>
      <c r="I270" s="28"/>
      <c r="J270" s="28"/>
      <c r="K270" s="28"/>
      <c r="L270" s="28"/>
      <c r="M270" s="28"/>
      <c r="N270" s="28"/>
    </row>
    <row r="271" spans="1:14" s="80" customFormat="1" ht="12.75">
      <c r="A271" s="549" t="s">
        <v>607</v>
      </c>
      <c r="B271" s="550"/>
      <c r="C271" s="550"/>
      <c r="D271" s="550"/>
      <c r="E271" s="550"/>
      <c r="F271" s="550"/>
      <c r="G271" s="550"/>
      <c r="H271" s="28"/>
      <c r="I271" s="28"/>
      <c r="J271" s="28"/>
      <c r="K271" s="28"/>
      <c r="L271" s="28"/>
      <c r="M271" s="28"/>
      <c r="N271" s="28"/>
    </row>
    <row r="272" spans="1:256" s="28" customFormat="1" ht="12.75">
      <c r="A272" s="434" t="s">
        <v>608</v>
      </c>
      <c r="B272" s="435"/>
      <c r="C272" s="435"/>
      <c r="D272" s="435"/>
      <c r="E272" s="435"/>
      <c r="F272" s="435"/>
      <c r="G272" s="435"/>
      <c r="H272" s="123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0"/>
      <c r="DH272" s="80"/>
      <c r="DI272" s="80"/>
      <c r="DJ272" s="80"/>
      <c r="DK272" s="80"/>
      <c r="DL272" s="80"/>
      <c r="DM272" s="80"/>
      <c r="DN272" s="80"/>
      <c r="DO272" s="80"/>
      <c r="DP272" s="80"/>
      <c r="DQ272" s="80"/>
      <c r="DR272" s="80"/>
      <c r="DS272" s="80"/>
      <c r="DT272" s="80"/>
      <c r="DU272" s="80"/>
      <c r="DV272" s="80"/>
      <c r="DW272" s="80"/>
      <c r="DX272" s="80"/>
      <c r="DY272" s="80"/>
      <c r="DZ272" s="80"/>
      <c r="EA272" s="80"/>
      <c r="EB272" s="80"/>
      <c r="EC272" s="80"/>
      <c r="ED272" s="80"/>
      <c r="EE272" s="80"/>
      <c r="EF272" s="80"/>
      <c r="EG272" s="80"/>
      <c r="EH272" s="80"/>
      <c r="EI272" s="80"/>
      <c r="EJ272" s="80"/>
      <c r="EK272" s="80"/>
      <c r="EL272" s="80"/>
      <c r="EM272" s="80"/>
      <c r="EN272" s="80"/>
      <c r="EO272" s="80"/>
      <c r="EP272" s="80"/>
      <c r="EQ272" s="80"/>
      <c r="ER272" s="80"/>
      <c r="ES272" s="80"/>
      <c r="ET272" s="80"/>
      <c r="EU272" s="80"/>
      <c r="EV272" s="80"/>
      <c r="EW272" s="80"/>
      <c r="EX272" s="80"/>
      <c r="EY272" s="80"/>
      <c r="EZ272" s="80"/>
      <c r="FA272" s="80"/>
      <c r="FB272" s="80"/>
      <c r="FC272" s="80"/>
      <c r="FD272" s="80"/>
      <c r="FE272" s="80"/>
      <c r="FF272" s="80"/>
      <c r="FG272" s="80"/>
      <c r="FH272" s="80"/>
      <c r="FI272" s="80"/>
      <c r="FJ272" s="80"/>
      <c r="FK272" s="80"/>
      <c r="FL272" s="80"/>
      <c r="FM272" s="80"/>
      <c r="FN272" s="80"/>
      <c r="FO272" s="80"/>
      <c r="FP272" s="80"/>
      <c r="FQ272" s="80"/>
      <c r="FR272" s="80"/>
      <c r="FS272" s="80"/>
      <c r="FT272" s="80"/>
      <c r="FU272" s="80"/>
      <c r="FV272" s="80"/>
      <c r="FW272" s="80"/>
      <c r="FX272" s="80"/>
      <c r="FY272" s="80"/>
      <c r="FZ272" s="80"/>
      <c r="GA272" s="80"/>
      <c r="GB272" s="80"/>
      <c r="GC272" s="80"/>
      <c r="GD272" s="80"/>
      <c r="GE272" s="80"/>
      <c r="GF272" s="80"/>
      <c r="GG272" s="80"/>
      <c r="GH272" s="80"/>
      <c r="GI272" s="80"/>
      <c r="GJ272" s="80"/>
      <c r="GK272" s="80"/>
      <c r="GL272" s="80"/>
      <c r="GM272" s="80"/>
      <c r="GN272" s="80"/>
      <c r="GO272" s="80"/>
      <c r="GP272" s="80"/>
      <c r="GQ272" s="80"/>
      <c r="GR272" s="80"/>
      <c r="GS272" s="80"/>
      <c r="GT272" s="80"/>
      <c r="GU272" s="80"/>
      <c r="GV272" s="80"/>
      <c r="GW272" s="80"/>
      <c r="GX272" s="80"/>
      <c r="GY272" s="80"/>
      <c r="GZ272" s="80"/>
      <c r="HA272" s="80"/>
      <c r="HB272" s="80"/>
      <c r="HC272" s="80"/>
      <c r="HD272" s="80"/>
      <c r="HE272" s="80"/>
      <c r="HF272" s="80"/>
      <c r="HG272" s="80"/>
      <c r="HH272" s="80"/>
      <c r="HI272" s="80"/>
      <c r="HJ272" s="80"/>
      <c r="HK272" s="80"/>
      <c r="HL272" s="80"/>
      <c r="HM272" s="80"/>
      <c r="HN272" s="80"/>
      <c r="HO272" s="80"/>
      <c r="HP272" s="80"/>
      <c r="HQ272" s="80"/>
      <c r="HR272" s="80"/>
      <c r="HS272" s="80"/>
      <c r="HT272" s="80"/>
      <c r="HU272" s="80"/>
      <c r="HV272" s="80"/>
      <c r="HW272" s="80"/>
      <c r="HX272" s="80"/>
      <c r="HY272" s="80"/>
      <c r="HZ272" s="80"/>
      <c r="IA272" s="80"/>
      <c r="IB272" s="80"/>
      <c r="IC272" s="80"/>
      <c r="ID272" s="80"/>
      <c r="IE272" s="80"/>
      <c r="IF272" s="80"/>
      <c r="IG272" s="80"/>
      <c r="IH272" s="80"/>
      <c r="II272" s="80"/>
      <c r="IJ272" s="80"/>
      <c r="IK272" s="80"/>
      <c r="IL272" s="80"/>
      <c r="IM272" s="80"/>
      <c r="IN272" s="80"/>
      <c r="IO272" s="80"/>
      <c r="IP272" s="80"/>
      <c r="IQ272" s="80"/>
      <c r="IR272" s="80"/>
      <c r="IS272" s="80"/>
      <c r="IT272" s="80"/>
      <c r="IU272" s="80"/>
      <c r="IV272" s="80"/>
    </row>
    <row r="273" spans="1:256" s="28" customFormat="1" ht="12.75">
      <c r="A273" s="434" t="s">
        <v>609</v>
      </c>
      <c r="B273" s="435"/>
      <c r="C273" s="435"/>
      <c r="D273" s="435"/>
      <c r="E273" s="435"/>
      <c r="F273" s="435"/>
      <c r="G273" s="435"/>
      <c r="H273" s="123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0"/>
      <c r="DH273" s="80"/>
      <c r="DI273" s="80"/>
      <c r="DJ273" s="80"/>
      <c r="DK273" s="80"/>
      <c r="DL273" s="80"/>
      <c r="DM273" s="80"/>
      <c r="DN273" s="80"/>
      <c r="DO273" s="80"/>
      <c r="DP273" s="80"/>
      <c r="DQ273" s="80"/>
      <c r="DR273" s="80"/>
      <c r="DS273" s="80"/>
      <c r="DT273" s="80"/>
      <c r="DU273" s="80"/>
      <c r="DV273" s="80"/>
      <c r="DW273" s="80"/>
      <c r="DX273" s="80"/>
      <c r="DY273" s="80"/>
      <c r="DZ273" s="80"/>
      <c r="EA273" s="80"/>
      <c r="EB273" s="80"/>
      <c r="EC273" s="80"/>
      <c r="ED273" s="80"/>
      <c r="EE273" s="80"/>
      <c r="EF273" s="80"/>
      <c r="EG273" s="80"/>
      <c r="EH273" s="80"/>
      <c r="EI273" s="80"/>
      <c r="EJ273" s="80"/>
      <c r="EK273" s="80"/>
      <c r="EL273" s="80"/>
      <c r="EM273" s="80"/>
      <c r="EN273" s="80"/>
      <c r="EO273" s="80"/>
      <c r="EP273" s="80"/>
      <c r="EQ273" s="80"/>
      <c r="ER273" s="80"/>
      <c r="ES273" s="80"/>
      <c r="ET273" s="80"/>
      <c r="EU273" s="80"/>
      <c r="EV273" s="80"/>
      <c r="EW273" s="80"/>
      <c r="EX273" s="80"/>
      <c r="EY273" s="80"/>
      <c r="EZ273" s="80"/>
      <c r="FA273" s="80"/>
      <c r="FB273" s="80"/>
      <c r="FC273" s="80"/>
      <c r="FD273" s="80"/>
      <c r="FE273" s="80"/>
      <c r="FF273" s="80"/>
      <c r="FG273" s="80"/>
      <c r="FH273" s="80"/>
      <c r="FI273" s="80"/>
      <c r="FJ273" s="80"/>
      <c r="FK273" s="80"/>
      <c r="FL273" s="80"/>
      <c r="FM273" s="80"/>
      <c r="FN273" s="80"/>
      <c r="FO273" s="80"/>
      <c r="FP273" s="80"/>
      <c r="FQ273" s="80"/>
      <c r="FR273" s="80"/>
      <c r="FS273" s="80"/>
      <c r="FT273" s="80"/>
      <c r="FU273" s="80"/>
      <c r="FV273" s="80"/>
      <c r="FW273" s="80"/>
      <c r="FX273" s="80"/>
      <c r="FY273" s="80"/>
      <c r="FZ273" s="80"/>
      <c r="GA273" s="80"/>
      <c r="GB273" s="80"/>
      <c r="GC273" s="80"/>
      <c r="GD273" s="80"/>
      <c r="GE273" s="80"/>
      <c r="GF273" s="80"/>
      <c r="GG273" s="80"/>
      <c r="GH273" s="80"/>
      <c r="GI273" s="80"/>
      <c r="GJ273" s="80"/>
      <c r="GK273" s="80"/>
      <c r="GL273" s="80"/>
      <c r="GM273" s="80"/>
      <c r="GN273" s="80"/>
      <c r="GO273" s="80"/>
      <c r="GP273" s="80"/>
      <c r="GQ273" s="80"/>
      <c r="GR273" s="80"/>
      <c r="GS273" s="80"/>
      <c r="GT273" s="80"/>
      <c r="GU273" s="80"/>
      <c r="GV273" s="80"/>
      <c r="GW273" s="80"/>
      <c r="GX273" s="80"/>
      <c r="GY273" s="80"/>
      <c r="GZ273" s="80"/>
      <c r="HA273" s="80"/>
      <c r="HB273" s="80"/>
      <c r="HC273" s="80"/>
      <c r="HD273" s="80"/>
      <c r="HE273" s="80"/>
      <c r="HF273" s="80"/>
      <c r="HG273" s="80"/>
      <c r="HH273" s="80"/>
      <c r="HI273" s="80"/>
      <c r="HJ273" s="80"/>
      <c r="HK273" s="80"/>
      <c r="HL273" s="80"/>
      <c r="HM273" s="80"/>
      <c r="HN273" s="80"/>
      <c r="HO273" s="80"/>
      <c r="HP273" s="80"/>
      <c r="HQ273" s="80"/>
      <c r="HR273" s="80"/>
      <c r="HS273" s="80"/>
      <c r="HT273" s="80"/>
      <c r="HU273" s="80"/>
      <c r="HV273" s="80"/>
      <c r="HW273" s="80"/>
      <c r="HX273" s="80"/>
      <c r="HY273" s="80"/>
      <c r="HZ273" s="80"/>
      <c r="IA273" s="80"/>
      <c r="IB273" s="80"/>
      <c r="IC273" s="80"/>
      <c r="ID273" s="80"/>
      <c r="IE273" s="80"/>
      <c r="IF273" s="80"/>
      <c r="IG273" s="80"/>
      <c r="IH273" s="80"/>
      <c r="II273" s="80"/>
      <c r="IJ273" s="80"/>
      <c r="IK273" s="80"/>
      <c r="IL273" s="80"/>
      <c r="IM273" s="80"/>
      <c r="IN273" s="80"/>
      <c r="IO273" s="80"/>
      <c r="IP273" s="80"/>
      <c r="IQ273" s="80"/>
      <c r="IR273" s="80"/>
      <c r="IS273" s="80"/>
      <c r="IT273" s="80"/>
      <c r="IU273" s="80"/>
      <c r="IV273" s="80"/>
    </row>
    <row r="274" spans="1:256" s="28" customFormat="1" ht="12.75">
      <c r="A274" s="434" t="s">
        <v>610</v>
      </c>
      <c r="B274" s="435"/>
      <c r="C274" s="435"/>
      <c r="D274" s="435"/>
      <c r="E274" s="435"/>
      <c r="F274" s="435"/>
      <c r="G274" s="435"/>
      <c r="H274" s="123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L274" s="80"/>
      <c r="FM274" s="80"/>
      <c r="FN274" s="80"/>
      <c r="FO274" s="80"/>
      <c r="FP274" s="80"/>
      <c r="FQ274" s="80"/>
      <c r="FR274" s="80"/>
      <c r="FS274" s="80"/>
      <c r="FT274" s="80"/>
      <c r="FU274" s="80"/>
      <c r="FV274" s="80"/>
      <c r="FW274" s="80"/>
      <c r="FX274" s="80"/>
      <c r="FY274" s="80"/>
      <c r="FZ274" s="80"/>
      <c r="GA274" s="80"/>
      <c r="GB274" s="80"/>
      <c r="GC274" s="80"/>
      <c r="GD274" s="80"/>
      <c r="GE274" s="80"/>
      <c r="GF274" s="80"/>
      <c r="GG274" s="80"/>
      <c r="GH274" s="80"/>
      <c r="GI274" s="80"/>
      <c r="GJ274" s="80"/>
      <c r="GK274" s="80"/>
      <c r="GL274" s="80"/>
      <c r="GM274" s="80"/>
      <c r="GN274" s="80"/>
      <c r="GO274" s="80"/>
      <c r="GP274" s="80"/>
      <c r="GQ274" s="80"/>
      <c r="GR274" s="80"/>
      <c r="GS274" s="80"/>
      <c r="GT274" s="80"/>
      <c r="GU274" s="80"/>
      <c r="GV274" s="80"/>
      <c r="GW274" s="80"/>
      <c r="GX274" s="80"/>
      <c r="GY274" s="80"/>
      <c r="GZ274" s="80"/>
      <c r="HA274" s="80"/>
      <c r="HB274" s="80"/>
      <c r="HC274" s="80"/>
      <c r="HD274" s="80"/>
      <c r="HE274" s="80"/>
      <c r="HF274" s="80"/>
      <c r="HG274" s="80"/>
      <c r="HH274" s="80"/>
      <c r="HI274" s="80"/>
      <c r="HJ274" s="80"/>
      <c r="HK274" s="80"/>
      <c r="HL274" s="80"/>
      <c r="HM274" s="80"/>
      <c r="HN274" s="80"/>
      <c r="HO274" s="80"/>
      <c r="HP274" s="80"/>
      <c r="HQ274" s="80"/>
      <c r="HR274" s="80"/>
      <c r="HS274" s="80"/>
      <c r="HT274" s="80"/>
      <c r="HU274" s="80"/>
      <c r="HV274" s="80"/>
      <c r="HW274" s="80"/>
      <c r="HX274" s="80"/>
      <c r="HY274" s="80"/>
      <c r="HZ274" s="80"/>
      <c r="IA274" s="80"/>
      <c r="IB274" s="80"/>
      <c r="IC274" s="80"/>
      <c r="ID274" s="80"/>
      <c r="IE274" s="80"/>
      <c r="IF274" s="80"/>
      <c r="IG274" s="80"/>
      <c r="IH274" s="80"/>
      <c r="II274" s="80"/>
      <c r="IJ274" s="80"/>
      <c r="IK274" s="80"/>
      <c r="IL274" s="80"/>
      <c r="IM274" s="80"/>
      <c r="IN274" s="80"/>
      <c r="IO274" s="80"/>
      <c r="IP274" s="80"/>
      <c r="IQ274" s="80"/>
      <c r="IR274" s="80"/>
      <c r="IS274" s="80"/>
      <c r="IT274" s="80"/>
      <c r="IU274" s="80"/>
      <c r="IV274" s="80"/>
    </row>
    <row r="275" spans="1:256" s="28" customFormat="1" ht="12.75">
      <c r="A275" s="434"/>
      <c r="B275" s="435"/>
      <c r="C275" s="435"/>
      <c r="D275" s="435"/>
      <c r="E275" s="435"/>
      <c r="F275" s="435"/>
      <c r="G275" s="435"/>
      <c r="H275" s="123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80"/>
      <c r="DN275" s="80"/>
      <c r="DO275" s="80"/>
      <c r="DP275" s="80"/>
      <c r="DQ275" s="80"/>
      <c r="DR275" s="80"/>
      <c r="DS275" s="80"/>
      <c r="DT275" s="80"/>
      <c r="DU275" s="80"/>
      <c r="DV275" s="80"/>
      <c r="DW275" s="80"/>
      <c r="DX275" s="80"/>
      <c r="DY275" s="80"/>
      <c r="DZ275" s="80"/>
      <c r="EA275" s="80"/>
      <c r="EB275" s="80"/>
      <c r="EC275" s="80"/>
      <c r="ED275" s="80"/>
      <c r="EE275" s="80"/>
      <c r="EF275" s="80"/>
      <c r="EG275" s="80"/>
      <c r="EH275" s="80"/>
      <c r="EI275" s="80"/>
      <c r="EJ275" s="80"/>
      <c r="EK275" s="80"/>
      <c r="EL275" s="80"/>
      <c r="EM275" s="80"/>
      <c r="EN275" s="80"/>
      <c r="EO275" s="80"/>
      <c r="EP275" s="80"/>
      <c r="EQ275" s="80"/>
      <c r="ER275" s="80"/>
      <c r="ES275" s="80"/>
      <c r="ET275" s="80"/>
      <c r="EU275" s="80"/>
      <c r="EV275" s="80"/>
      <c r="EW275" s="80"/>
      <c r="EX275" s="80"/>
      <c r="EY275" s="80"/>
      <c r="EZ275" s="80"/>
      <c r="FA275" s="80"/>
      <c r="FB275" s="80"/>
      <c r="FC275" s="80"/>
      <c r="FD275" s="80"/>
      <c r="FE275" s="80"/>
      <c r="FF275" s="80"/>
      <c r="FG275" s="80"/>
      <c r="FH275" s="80"/>
      <c r="FI275" s="80"/>
      <c r="FJ275" s="80"/>
      <c r="FK275" s="80"/>
      <c r="FL275" s="80"/>
      <c r="FM275" s="80"/>
      <c r="FN275" s="80"/>
      <c r="FO275" s="80"/>
      <c r="FP275" s="80"/>
      <c r="FQ275" s="80"/>
      <c r="FR275" s="80"/>
      <c r="FS275" s="80"/>
      <c r="FT275" s="80"/>
      <c r="FU275" s="80"/>
      <c r="FV275" s="80"/>
      <c r="FW275" s="80"/>
      <c r="FX275" s="80"/>
      <c r="FY275" s="80"/>
      <c r="FZ275" s="80"/>
      <c r="GA275" s="80"/>
      <c r="GB275" s="80"/>
      <c r="GC275" s="80"/>
      <c r="GD275" s="80"/>
      <c r="GE275" s="80"/>
      <c r="GF275" s="80"/>
      <c r="GG275" s="80"/>
      <c r="GH275" s="80"/>
      <c r="GI275" s="80"/>
      <c r="GJ275" s="80"/>
      <c r="GK275" s="80"/>
      <c r="GL275" s="80"/>
      <c r="GM275" s="80"/>
      <c r="GN275" s="80"/>
      <c r="GO275" s="80"/>
      <c r="GP275" s="80"/>
      <c r="GQ275" s="80"/>
      <c r="GR275" s="80"/>
      <c r="GS275" s="80"/>
      <c r="GT275" s="80"/>
      <c r="GU275" s="80"/>
      <c r="GV275" s="80"/>
      <c r="GW275" s="80"/>
      <c r="GX275" s="80"/>
      <c r="GY275" s="80"/>
      <c r="GZ275" s="80"/>
      <c r="HA275" s="80"/>
      <c r="HB275" s="80"/>
      <c r="HC275" s="80"/>
      <c r="HD275" s="80"/>
      <c r="HE275" s="80"/>
      <c r="HF275" s="80"/>
      <c r="HG275" s="80"/>
      <c r="HH275" s="80"/>
      <c r="HI275" s="80"/>
      <c r="HJ275" s="80"/>
      <c r="HK275" s="80"/>
      <c r="HL275" s="80"/>
      <c r="HM275" s="80"/>
      <c r="HN275" s="80"/>
      <c r="HO275" s="80"/>
      <c r="HP275" s="80"/>
      <c r="HQ275" s="80"/>
      <c r="HR275" s="80"/>
      <c r="HS275" s="80"/>
      <c r="HT275" s="80"/>
      <c r="HU275" s="80"/>
      <c r="HV275" s="80"/>
      <c r="HW275" s="80"/>
      <c r="HX275" s="80"/>
      <c r="HY275" s="80"/>
      <c r="HZ275" s="80"/>
      <c r="IA275" s="80"/>
      <c r="IB275" s="80"/>
      <c r="IC275" s="80"/>
      <c r="ID275" s="80"/>
      <c r="IE275" s="80"/>
      <c r="IF275" s="80"/>
      <c r="IG275" s="80"/>
      <c r="IH275" s="80"/>
      <c r="II275" s="80"/>
      <c r="IJ275" s="80"/>
      <c r="IK275" s="80"/>
      <c r="IL275" s="80"/>
      <c r="IM275" s="80"/>
      <c r="IN275" s="80"/>
      <c r="IO275" s="80"/>
      <c r="IP275" s="80"/>
      <c r="IQ275" s="80"/>
      <c r="IR275" s="80"/>
      <c r="IS275" s="80"/>
      <c r="IT275" s="80"/>
      <c r="IU275" s="80"/>
      <c r="IV275" s="80"/>
    </row>
    <row r="276" spans="1:256" s="119" customFormat="1" ht="13.5" customHeight="1">
      <c r="A276" s="695" t="s">
        <v>231</v>
      </c>
      <c r="B276" s="695"/>
      <c r="C276" s="695"/>
      <c r="D276" s="202"/>
      <c r="E276" s="202"/>
      <c r="F276" s="202"/>
      <c r="G276" s="113"/>
      <c r="H276" s="123"/>
      <c r="I276" s="28"/>
      <c r="J276" s="28"/>
      <c r="K276" s="28"/>
      <c r="L276" s="28"/>
      <c r="M276" s="28"/>
      <c r="N276" s="28"/>
      <c r="O276" s="80"/>
      <c r="P276" s="8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19" customFormat="1" ht="13.5" customHeight="1">
      <c r="A277" s="20"/>
      <c r="B277" s="20"/>
      <c r="C277" s="20"/>
      <c r="D277" s="202"/>
      <c r="E277" s="202"/>
      <c r="F277" s="202"/>
      <c r="G277" s="113"/>
      <c r="H277" s="123"/>
      <c r="I277" s="28"/>
      <c r="J277" s="28"/>
      <c r="K277" s="28"/>
      <c r="L277" s="28"/>
      <c r="M277" s="28"/>
      <c r="N277" s="28"/>
      <c r="O277" s="80"/>
      <c r="P277" s="80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7" ht="25.5">
      <c r="A278" s="7" t="s">
        <v>180</v>
      </c>
      <c r="B278" s="7" t="s">
        <v>181</v>
      </c>
      <c r="C278" s="5" t="s">
        <v>182</v>
      </c>
      <c r="D278" s="51" t="s">
        <v>292</v>
      </c>
      <c r="E278" s="58" t="s">
        <v>294</v>
      </c>
      <c r="F278" s="5" t="s">
        <v>151</v>
      </c>
      <c r="G278" s="50" t="s">
        <v>295</v>
      </c>
    </row>
    <row r="279" spans="1:7" ht="23.25" customHeight="1">
      <c r="A279" s="145" t="s">
        <v>236</v>
      </c>
      <c r="B279" s="141">
        <v>3729</v>
      </c>
      <c r="C279" s="142" t="s">
        <v>939</v>
      </c>
      <c r="D279" s="384">
        <v>180</v>
      </c>
      <c r="E279" s="301">
        <v>180</v>
      </c>
      <c r="F279" s="301">
        <v>0</v>
      </c>
      <c r="G279" s="174">
        <f>F279/E279*100</f>
        <v>0</v>
      </c>
    </row>
    <row r="280" spans="1:7" ht="14.25" customHeight="1">
      <c r="A280" s="145" t="s">
        <v>236</v>
      </c>
      <c r="B280" s="141">
        <v>3742</v>
      </c>
      <c r="C280" s="142" t="s">
        <v>895</v>
      </c>
      <c r="D280" s="384">
        <v>0</v>
      </c>
      <c r="E280" s="301">
        <v>434</v>
      </c>
      <c r="F280" s="301">
        <v>0</v>
      </c>
      <c r="G280" s="174">
        <f>F280/E280*100</f>
        <v>0</v>
      </c>
    </row>
    <row r="281" spans="1:256" s="28" customFormat="1" ht="12.75">
      <c r="A281" s="197"/>
      <c r="B281" s="214"/>
      <c r="C281" s="213" t="s">
        <v>434</v>
      </c>
      <c r="D281" s="198">
        <f>SUM(D279:D279)</f>
        <v>180</v>
      </c>
      <c r="E281" s="199">
        <f>SUM(E279:E280)</f>
        <v>614</v>
      </c>
      <c r="F281" s="230">
        <f>SUM(F279:F280)</f>
        <v>0</v>
      </c>
      <c r="G281" s="118">
        <f>F281/E281*100</f>
        <v>0</v>
      </c>
      <c r="O281" s="8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2.75">
      <c r="A282" s="16"/>
      <c r="B282" s="67"/>
      <c r="C282" s="201"/>
      <c r="D282" s="202"/>
      <c r="E282" s="203"/>
      <c r="F282" s="254"/>
      <c r="G282" s="30"/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19" customFormat="1" ht="12.75">
      <c r="A283" s="206"/>
      <c r="B283" s="216"/>
      <c r="C283" s="215" t="s">
        <v>435</v>
      </c>
      <c r="D283" s="207">
        <f>D270+D281</f>
        <v>5480</v>
      </c>
      <c r="E283" s="207">
        <f>E270+E281</f>
        <v>8544</v>
      </c>
      <c r="F283" s="207">
        <f>F270+F281</f>
        <v>198</v>
      </c>
      <c r="G283" s="10">
        <f>G265+G281+G270</f>
        <v>2.4968474148802016</v>
      </c>
      <c r="H283" s="123"/>
      <c r="I283" s="28"/>
      <c r="J283" s="28"/>
      <c r="K283" s="28"/>
      <c r="L283" s="28"/>
      <c r="M283" s="28"/>
      <c r="N283" s="28"/>
      <c r="O283" s="80"/>
      <c r="P283" s="80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2.75">
      <c r="A284" s="255"/>
      <c r="B284" s="256"/>
      <c r="C284" s="257"/>
      <c r="D284" s="258"/>
      <c r="E284" s="259"/>
      <c r="F284" s="254"/>
      <c r="G284" s="253"/>
      <c r="H284" s="123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0"/>
      <c r="DH284" s="80"/>
      <c r="DI284" s="80"/>
      <c r="DJ284" s="80"/>
      <c r="DK284" s="80"/>
      <c r="DL284" s="80"/>
      <c r="DM284" s="80"/>
      <c r="DN284" s="80"/>
      <c r="DO284" s="80"/>
      <c r="DP284" s="80"/>
      <c r="DQ284" s="80"/>
      <c r="DR284" s="80"/>
      <c r="DS284" s="80"/>
      <c r="DT284" s="80"/>
      <c r="DU284" s="80"/>
      <c r="DV284" s="80"/>
      <c r="DW284" s="80"/>
      <c r="DX284" s="80"/>
      <c r="DY284" s="80"/>
      <c r="DZ284" s="80"/>
      <c r="EA284" s="80"/>
      <c r="EB284" s="80"/>
      <c r="EC284" s="80"/>
      <c r="ED284" s="80"/>
      <c r="EE284" s="80"/>
      <c r="EF284" s="80"/>
      <c r="EG284" s="80"/>
      <c r="EH284" s="80"/>
      <c r="EI284" s="80"/>
      <c r="EJ284" s="80"/>
      <c r="EK284" s="80"/>
      <c r="EL284" s="80"/>
      <c r="EM284" s="80"/>
      <c r="EN284" s="80"/>
      <c r="EO284" s="80"/>
      <c r="EP284" s="80"/>
      <c r="EQ284" s="80"/>
      <c r="ER284" s="80"/>
      <c r="ES284" s="80"/>
      <c r="ET284" s="80"/>
      <c r="EU284" s="80"/>
      <c r="EV284" s="80"/>
      <c r="EW284" s="80"/>
      <c r="EX284" s="80"/>
      <c r="EY284" s="80"/>
      <c r="EZ284" s="80"/>
      <c r="FA284" s="80"/>
      <c r="FB284" s="80"/>
      <c r="FC284" s="80"/>
      <c r="FD284" s="80"/>
      <c r="FE284" s="80"/>
      <c r="FF284" s="80"/>
      <c r="FG284" s="80"/>
      <c r="FH284" s="80"/>
      <c r="FI284" s="80"/>
      <c r="FJ284" s="80"/>
      <c r="FK284" s="80"/>
      <c r="FL284" s="80"/>
      <c r="FM284" s="80"/>
      <c r="FN284" s="80"/>
      <c r="FO284" s="80"/>
      <c r="FP284" s="80"/>
      <c r="FQ284" s="80"/>
      <c r="FR284" s="80"/>
      <c r="FS284" s="80"/>
      <c r="FT284" s="80"/>
      <c r="FU284" s="80"/>
      <c r="FV284" s="80"/>
      <c r="FW284" s="80"/>
      <c r="FX284" s="80"/>
      <c r="FY284" s="80"/>
      <c r="FZ284" s="80"/>
      <c r="GA284" s="80"/>
      <c r="GB284" s="80"/>
      <c r="GC284" s="80"/>
      <c r="GD284" s="80"/>
      <c r="GE284" s="80"/>
      <c r="GF284" s="80"/>
      <c r="GG284" s="80"/>
      <c r="GH284" s="80"/>
      <c r="GI284" s="80"/>
      <c r="GJ284" s="80"/>
      <c r="GK284" s="80"/>
      <c r="GL284" s="80"/>
      <c r="GM284" s="80"/>
      <c r="GN284" s="80"/>
      <c r="GO284" s="80"/>
      <c r="GP284" s="80"/>
      <c r="GQ284" s="80"/>
      <c r="GR284" s="80"/>
      <c r="GS284" s="80"/>
      <c r="GT284" s="80"/>
      <c r="GU284" s="80"/>
      <c r="GV284" s="80"/>
      <c r="GW284" s="80"/>
      <c r="GX284" s="80"/>
      <c r="GY284" s="80"/>
      <c r="GZ284" s="80"/>
      <c r="HA284" s="80"/>
      <c r="HB284" s="80"/>
      <c r="HC284" s="80"/>
      <c r="HD284" s="80"/>
      <c r="HE284" s="80"/>
      <c r="HF284" s="80"/>
      <c r="HG284" s="80"/>
      <c r="HH284" s="80"/>
      <c r="HI284" s="80"/>
      <c r="HJ284" s="80"/>
      <c r="HK284" s="80"/>
      <c r="HL284" s="80"/>
      <c r="HM284" s="80"/>
      <c r="HN284" s="80"/>
      <c r="HO284" s="80"/>
      <c r="HP284" s="80"/>
      <c r="HQ284" s="80"/>
      <c r="HR284" s="80"/>
      <c r="HS284" s="80"/>
      <c r="HT284" s="80"/>
      <c r="HU284" s="80"/>
      <c r="HV284" s="80"/>
      <c r="HW284" s="80"/>
      <c r="HX284" s="80"/>
      <c r="HY284" s="80"/>
      <c r="HZ284" s="80"/>
      <c r="IA284" s="80"/>
      <c r="IB284" s="80"/>
      <c r="IC284" s="80"/>
      <c r="ID284" s="80"/>
      <c r="IE284" s="80"/>
      <c r="IF284" s="80"/>
      <c r="IG284" s="80"/>
      <c r="IH284" s="80"/>
      <c r="II284" s="80"/>
      <c r="IJ284" s="80"/>
      <c r="IK284" s="80"/>
      <c r="IL284" s="80"/>
      <c r="IM284" s="80"/>
      <c r="IN284" s="80"/>
      <c r="IO284" s="80"/>
      <c r="IP284" s="80"/>
      <c r="IQ284" s="80"/>
      <c r="IR284" s="80"/>
      <c r="IS284" s="80"/>
      <c r="IT284" s="80"/>
      <c r="IU284" s="80"/>
      <c r="IV284" s="80"/>
    </row>
    <row r="285" spans="1:256" s="28" customFormat="1" ht="15.75">
      <c r="A285" s="72" t="s">
        <v>394</v>
      </c>
      <c r="D285" s="80"/>
      <c r="E285" s="80"/>
      <c r="F285" s="80"/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2:256" s="28" customFormat="1" ht="12.75">
      <c r="B286"/>
      <c r="C286"/>
      <c r="D286" s="15"/>
      <c r="E286" s="15"/>
      <c r="F286" s="15"/>
      <c r="G286"/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15" ht="13.5" customHeight="1">
      <c r="A287" s="63" t="s">
        <v>230</v>
      </c>
      <c r="O287" s="80"/>
    </row>
    <row r="288" spans="1:15" ht="13.5" customHeight="1">
      <c r="A288" s="63"/>
      <c r="O288" s="80"/>
    </row>
    <row r="289" spans="1:15" ht="25.5" customHeight="1">
      <c r="A289" s="7" t="s">
        <v>180</v>
      </c>
      <c r="B289" s="7" t="s">
        <v>181</v>
      </c>
      <c r="C289" s="5" t="s">
        <v>182</v>
      </c>
      <c r="D289" s="51" t="s">
        <v>292</v>
      </c>
      <c r="E289" s="58" t="s">
        <v>294</v>
      </c>
      <c r="F289" s="5" t="s">
        <v>151</v>
      </c>
      <c r="G289" s="50" t="s">
        <v>295</v>
      </c>
      <c r="O289" s="80"/>
    </row>
    <row r="290" spans="1:15" ht="15" customHeight="1">
      <c r="A290" s="145" t="s">
        <v>237</v>
      </c>
      <c r="B290" s="141">
        <v>3635</v>
      </c>
      <c r="C290" s="132" t="s">
        <v>940</v>
      </c>
      <c r="D290" s="218">
        <v>300</v>
      </c>
      <c r="E290" s="301">
        <v>300</v>
      </c>
      <c r="F290" s="301">
        <v>0</v>
      </c>
      <c r="G290" s="174">
        <v>0</v>
      </c>
      <c r="O290" s="80"/>
    </row>
    <row r="291" spans="1:7" ht="12.75">
      <c r="A291" s="197"/>
      <c r="B291" s="214"/>
      <c r="C291" s="213" t="s">
        <v>433</v>
      </c>
      <c r="D291" s="198">
        <f>D290</f>
        <v>300</v>
      </c>
      <c r="E291" s="199">
        <f>E290</f>
        <v>300</v>
      </c>
      <c r="F291" s="230">
        <f>F290</f>
        <v>0</v>
      </c>
      <c r="G291" s="110">
        <v>0</v>
      </c>
    </row>
    <row r="292" spans="1:7" ht="12.75">
      <c r="A292" s="16"/>
      <c r="B292" s="67"/>
      <c r="C292" s="201"/>
      <c r="D292" s="202"/>
      <c r="E292" s="203"/>
      <c r="F292" s="204"/>
      <c r="G292" s="30"/>
    </row>
    <row r="293" spans="1:6" ht="13.5" customHeight="1">
      <c r="A293" s="74" t="s">
        <v>231</v>
      </c>
      <c r="D293" s="80"/>
      <c r="E293" s="80"/>
      <c r="F293" s="80"/>
    </row>
    <row r="294" spans="1:6" ht="12.75">
      <c r="A294" s="74"/>
      <c r="D294" s="80"/>
      <c r="E294" s="80"/>
      <c r="F294" s="80"/>
    </row>
    <row r="295" spans="1:7" ht="25.5">
      <c r="A295" s="7" t="s">
        <v>180</v>
      </c>
      <c r="B295" s="7" t="s">
        <v>181</v>
      </c>
      <c r="C295" s="5" t="s">
        <v>182</v>
      </c>
      <c r="D295" s="51" t="s">
        <v>292</v>
      </c>
      <c r="E295" s="58" t="s">
        <v>294</v>
      </c>
      <c r="F295" s="5" t="s">
        <v>151</v>
      </c>
      <c r="G295" s="50" t="s">
        <v>295</v>
      </c>
    </row>
    <row r="296" spans="1:7" ht="15" customHeight="1">
      <c r="A296" s="145">
        <v>70</v>
      </c>
      <c r="B296" s="141">
        <v>3635</v>
      </c>
      <c r="C296" s="383" t="s">
        <v>941</v>
      </c>
      <c r="D296" s="218">
        <v>10100</v>
      </c>
      <c r="E296" s="301">
        <v>10100</v>
      </c>
      <c r="F296" s="301">
        <v>0</v>
      </c>
      <c r="G296" s="174">
        <f>F296/E296*100</f>
        <v>0</v>
      </c>
    </row>
    <row r="297" spans="1:7" ht="25.5" customHeight="1">
      <c r="A297" s="145" t="s">
        <v>237</v>
      </c>
      <c r="B297" s="141">
        <v>3635</v>
      </c>
      <c r="C297" s="132" t="s">
        <v>536</v>
      </c>
      <c r="D297" s="218">
        <v>2500</v>
      </c>
      <c r="E297" s="301">
        <v>2500</v>
      </c>
      <c r="F297" s="301">
        <v>0</v>
      </c>
      <c r="G297" s="174">
        <f>F297/E297*100</f>
        <v>0</v>
      </c>
    </row>
    <row r="298" spans="1:7" ht="12.75">
      <c r="A298" s="197"/>
      <c r="B298" s="214"/>
      <c r="C298" s="213" t="s">
        <v>434</v>
      </c>
      <c r="D298" s="198">
        <f>SUM(D296:D297)</f>
        <v>12600</v>
      </c>
      <c r="E298" s="199">
        <f>SUM(E296:E297)</f>
        <v>12600</v>
      </c>
      <c r="F298" s="230">
        <f>SUM(F296:F297)</f>
        <v>0</v>
      </c>
      <c r="G298" s="110">
        <f>F298/E298*100</f>
        <v>0</v>
      </c>
    </row>
    <row r="299" spans="1:7" ht="12.75">
      <c r="A299" s="16"/>
      <c r="B299" s="67"/>
      <c r="C299" s="201"/>
      <c r="D299" s="202"/>
      <c r="E299" s="203"/>
      <c r="F299" s="204"/>
      <c r="G299" s="205"/>
    </row>
    <row r="300" spans="1:256" s="119" customFormat="1" ht="12.75">
      <c r="A300" s="206"/>
      <c r="B300" s="216"/>
      <c r="C300" s="215" t="s">
        <v>435</v>
      </c>
      <c r="D300" s="207">
        <f>D298+D291</f>
        <v>12900</v>
      </c>
      <c r="E300" s="208">
        <f>E291+E298</f>
        <v>12900</v>
      </c>
      <c r="F300" s="209">
        <f>F291+F298</f>
        <v>0</v>
      </c>
      <c r="G300" s="26">
        <f>F300/E300*100</f>
        <v>0</v>
      </c>
      <c r="H300" s="123"/>
      <c r="I300" s="28"/>
      <c r="J300" s="28"/>
      <c r="K300" s="28"/>
      <c r="L300" s="28"/>
      <c r="M300" s="28"/>
      <c r="N300" s="28"/>
      <c r="O300" s="80"/>
      <c r="P300" s="80"/>
      <c r="Q300" s="149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ht="12.75">
      <c r="D301" s="80"/>
    </row>
    <row r="302" spans="1:256" s="28" customFormat="1" ht="15.75">
      <c r="A302" s="72" t="s">
        <v>393</v>
      </c>
      <c r="D302" s="80"/>
      <c r="E302" s="80"/>
      <c r="F302" s="80"/>
      <c r="O302" s="80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2:256" s="28" customFormat="1" ht="12.75">
      <c r="B303"/>
      <c r="C303"/>
      <c r="D303" s="15"/>
      <c r="E303" s="15"/>
      <c r="F303" s="15"/>
      <c r="G303"/>
      <c r="O303" s="80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5" customHeight="1">
      <c r="A304" s="63" t="s">
        <v>230</v>
      </c>
      <c r="B304"/>
      <c r="C304"/>
      <c r="D304" s="15"/>
      <c r="E304" s="15"/>
      <c r="F304" s="15"/>
      <c r="G304"/>
      <c r="O304" s="80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63"/>
      <c r="B305"/>
      <c r="C305"/>
      <c r="D305" s="15"/>
      <c r="E305" s="15"/>
      <c r="F305" s="15"/>
      <c r="G305"/>
      <c r="O305" s="80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25.5">
      <c r="A306" s="7" t="s">
        <v>180</v>
      </c>
      <c r="B306" s="7" t="s">
        <v>181</v>
      </c>
      <c r="C306" s="5" t="s">
        <v>182</v>
      </c>
      <c r="D306" s="51" t="s">
        <v>292</v>
      </c>
      <c r="E306" s="58" t="s">
        <v>294</v>
      </c>
      <c r="F306" s="5" t="s">
        <v>151</v>
      </c>
      <c r="G306" s="50" t="s">
        <v>295</v>
      </c>
      <c r="O306" s="80"/>
      <c r="P306" s="15"/>
      <c r="Q306" s="15"/>
      <c r="R306" s="149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5.5" customHeight="1">
      <c r="A307" s="145" t="s">
        <v>238</v>
      </c>
      <c r="B307" s="141">
        <v>2212</v>
      </c>
      <c r="C307" s="132" t="s">
        <v>880</v>
      </c>
      <c r="D307" s="218">
        <v>2790</v>
      </c>
      <c r="E307" s="171">
        <v>2790</v>
      </c>
      <c r="F307" s="301">
        <v>84</v>
      </c>
      <c r="G307" s="174">
        <f aca="true" t="shared" si="11" ref="G307:G313">F307/E307*100</f>
        <v>3.010752688172043</v>
      </c>
      <c r="O307" s="15"/>
      <c r="P307" s="15"/>
      <c r="Q307" s="15"/>
      <c r="R307" s="15"/>
      <c r="S307" s="15"/>
      <c r="T307" s="149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15" customHeight="1">
      <c r="A308" s="145" t="s">
        <v>238</v>
      </c>
      <c r="B308" s="141">
        <v>2221</v>
      </c>
      <c r="C308" s="132" t="s">
        <v>537</v>
      </c>
      <c r="D308" s="218">
        <v>140</v>
      </c>
      <c r="E308" s="171">
        <v>140</v>
      </c>
      <c r="F308" s="301">
        <v>0</v>
      </c>
      <c r="G308" s="174">
        <f t="shared" si="11"/>
        <v>0</v>
      </c>
      <c r="O308" s="15"/>
      <c r="P308" s="15"/>
      <c r="Q308" s="15"/>
      <c r="R308" s="15"/>
      <c r="S308" s="15"/>
      <c r="T308" s="149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14.25" customHeight="1">
      <c r="A309" s="145" t="s">
        <v>238</v>
      </c>
      <c r="B309" s="141">
        <v>2223</v>
      </c>
      <c r="C309" s="132" t="s">
        <v>550</v>
      </c>
      <c r="D309" s="218">
        <v>150</v>
      </c>
      <c r="E309" s="171">
        <v>150</v>
      </c>
      <c r="F309" s="301">
        <v>0</v>
      </c>
      <c r="G309" s="174">
        <f>F309/E309*100</f>
        <v>0</v>
      </c>
      <c r="O309" s="15"/>
      <c r="P309" s="15"/>
      <c r="Q309" s="15"/>
      <c r="R309" s="15"/>
      <c r="S309" s="15"/>
      <c r="T309" s="14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15.75" customHeight="1">
      <c r="A310" s="145" t="s">
        <v>238</v>
      </c>
      <c r="B310" s="141">
        <v>2221</v>
      </c>
      <c r="C310" s="132" t="s">
        <v>109</v>
      </c>
      <c r="D310" s="218">
        <v>239070</v>
      </c>
      <c r="E310" s="171">
        <v>239070</v>
      </c>
      <c r="F310" s="301">
        <v>27117</v>
      </c>
      <c r="G310" s="303">
        <f>F310/E310*100</f>
        <v>11.342702974024345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8" customFormat="1" ht="25.5">
      <c r="A311" s="145" t="s">
        <v>238</v>
      </c>
      <c r="B311" s="141">
        <v>2242</v>
      </c>
      <c r="C311" s="132" t="s">
        <v>107</v>
      </c>
      <c r="D311" s="218">
        <v>263610</v>
      </c>
      <c r="E311" s="171">
        <v>263610</v>
      </c>
      <c r="F311" s="301">
        <v>43838</v>
      </c>
      <c r="G311" s="174">
        <f t="shared" si="11"/>
        <v>16.629869883540078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8" customFormat="1" ht="27.75" customHeight="1">
      <c r="A312" s="145" t="s">
        <v>238</v>
      </c>
      <c r="B312" s="141" t="s">
        <v>110</v>
      </c>
      <c r="C312" s="132" t="s">
        <v>942</v>
      </c>
      <c r="D312" s="218">
        <v>30230</v>
      </c>
      <c r="E312" s="301">
        <v>30230</v>
      </c>
      <c r="F312" s="301">
        <v>2633</v>
      </c>
      <c r="G312" s="174">
        <f t="shared" si="11"/>
        <v>8.70989083691697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7" ht="12.75">
      <c r="A313" s="197"/>
      <c r="B313" s="214"/>
      <c r="C313" s="213" t="s">
        <v>433</v>
      </c>
      <c r="D313" s="198">
        <f>SUM(D307:D312)</f>
        <v>535990</v>
      </c>
      <c r="E313" s="198">
        <f>SUM(E307:E312)</f>
        <v>535990</v>
      </c>
      <c r="F313" s="198">
        <f>SUM(F307:F312)</f>
        <v>73672</v>
      </c>
      <c r="G313" s="110">
        <f t="shared" si="11"/>
        <v>13.745032556577549</v>
      </c>
    </row>
    <row r="314" spans="1:7" ht="12.75">
      <c r="A314" s="180"/>
      <c r="B314" s="181"/>
      <c r="C314" s="427"/>
      <c r="D314" s="202"/>
      <c r="E314" s="203"/>
      <c r="F314" s="254"/>
      <c r="G314" s="113"/>
    </row>
    <row r="315" spans="1:256" s="28" customFormat="1" ht="14.25" customHeight="1">
      <c r="A315" s="695" t="s">
        <v>944</v>
      </c>
      <c r="B315" s="695"/>
      <c r="C315" s="695"/>
      <c r="D315" s="721"/>
      <c r="E315" s="721"/>
      <c r="F315" s="69"/>
      <c r="G315" s="81"/>
      <c r="O315" s="80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14.25" customHeight="1">
      <c r="A316" s="20"/>
      <c r="B316" s="20"/>
      <c r="C316" s="20"/>
      <c r="D316" s="69"/>
      <c r="E316" s="69"/>
      <c r="F316" s="69"/>
      <c r="G316" s="81"/>
      <c r="O316" s="80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25.5" customHeight="1">
      <c r="A317" s="7"/>
      <c r="B317" s="7"/>
      <c r="C317" s="5"/>
      <c r="D317" s="51"/>
      <c r="E317" s="58"/>
      <c r="F317" s="5"/>
      <c r="G317" s="50"/>
      <c r="O317" s="80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8" customFormat="1" ht="13.5" customHeight="1">
      <c r="A318" s="145" t="s">
        <v>238</v>
      </c>
      <c r="B318" s="141">
        <v>2212</v>
      </c>
      <c r="C318" s="132" t="s">
        <v>604</v>
      </c>
      <c r="D318" s="218">
        <v>488000</v>
      </c>
      <c r="E318" s="171">
        <v>488000</v>
      </c>
      <c r="F318" s="301">
        <v>115000</v>
      </c>
      <c r="G318" s="174">
        <f>F318/E318*100</f>
        <v>23.565573770491806</v>
      </c>
      <c r="O318" s="80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8" customFormat="1" ht="15" customHeight="1">
      <c r="A319" s="145" t="s">
        <v>238</v>
      </c>
      <c r="B319" s="141">
        <v>2212</v>
      </c>
      <c r="C319" s="132" t="s">
        <v>605</v>
      </c>
      <c r="D319" s="218">
        <v>22500</v>
      </c>
      <c r="E319" s="301">
        <v>22500</v>
      </c>
      <c r="F319" s="301">
        <v>0</v>
      </c>
      <c r="G319" s="174">
        <f>F319/E319*100</f>
        <v>0</v>
      </c>
      <c r="O319" s="80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14.25" customHeight="1">
      <c r="A320" s="197"/>
      <c r="B320" s="214"/>
      <c r="C320" s="213" t="s">
        <v>881</v>
      </c>
      <c r="D320" s="200">
        <f>SUM(D318:D319)</f>
        <v>510500</v>
      </c>
      <c r="E320" s="200">
        <f>SUM(E318:E319)</f>
        <v>510500</v>
      </c>
      <c r="F320" s="200">
        <f>SUM(F318:F319)</f>
        <v>115000</v>
      </c>
      <c r="G320" s="228">
        <f>F320/E320*100</f>
        <v>22.526934378060727</v>
      </c>
      <c r="O320" s="80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4.25" customHeight="1">
      <c r="A321" s="16"/>
      <c r="B321" s="67"/>
      <c r="C321" s="201"/>
      <c r="D321" s="204"/>
      <c r="E321" s="204"/>
      <c r="F321" s="204"/>
      <c r="G321" s="375"/>
      <c r="O321" s="80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14.25" customHeight="1">
      <c r="A322" s="695" t="s">
        <v>4</v>
      </c>
      <c r="B322" s="695"/>
      <c r="C322" s="695"/>
      <c r="D322" s="69"/>
      <c r="E322" s="69"/>
      <c r="F322" s="69"/>
      <c r="G322" s="81"/>
      <c r="O322" s="80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4.25" customHeight="1">
      <c r="A323" s="20"/>
      <c r="B323" s="20"/>
      <c r="C323" s="20"/>
      <c r="D323" s="69"/>
      <c r="E323" s="69"/>
      <c r="F323" s="69"/>
      <c r="G323" s="81"/>
      <c r="O323" s="8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25.5" customHeight="1">
      <c r="A324" s="7" t="s">
        <v>180</v>
      </c>
      <c r="B324" s="7" t="s">
        <v>181</v>
      </c>
      <c r="C324" s="5" t="s">
        <v>182</v>
      </c>
      <c r="D324" s="51" t="s">
        <v>292</v>
      </c>
      <c r="E324" s="58" t="s">
        <v>294</v>
      </c>
      <c r="F324" s="5" t="s">
        <v>151</v>
      </c>
      <c r="G324" s="50" t="s">
        <v>295</v>
      </c>
      <c r="O324" s="8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4.25" customHeight="1">
      <c r="A325" s="145">
        <v>10</v>
      </c>
      <c r="B325" s="141" t="s">
        <v>599</v>
      </c>
      <c r="C325" s="132" t="s">
        <v>600</v>
      </c>
      <c r="D325" s="218">
        <v>200000</v>
      </c>
      <c r="E325" s="301">
        <v>200000</v>
      </c>
      <c r="F325" s="301">
        <v>0</v>
      </c>
      <c r="G325" s="174">
        <f>F325/E325*100</f>
        <v>0</v>
      </c>
      <c r="O325" s="8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3.5" customHeight="1">
      <c r="A326" s="145">
        <v>10</v>
      </c>
      <c r="B326" s="145" t="s">
        <v>599</v>
      </c>
      <c r="C326" s="132" t="s">
        <v>2</v>
      </c>
      <c r="D326" s="218">
        <v>34000</v>
      </c>
      <c r="E326" s="301">
        <v>34000</v>
      </c>
      <c r="F326" s="301">
        <v>0</v>
      </c>
      <c r="G326" s="174">
        <f>F326/E326*100</f>
        <v>0</v>
      </c>
      <c r="O326" s="8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4.25" customHeight="1">
      <c r="A327" s="197"/>
      <c r="B327" s="214"/>
      <c r="C327" s="213" t="s">
        <v>882</v>
      </c>
      <c r="D327" s="200">
        <f>SUM(D325:D326)</f>
        <v>234000</v>
      </c>
      <c r="E327" s="200">
        <f>SUM(E325:E326)</f>
        <v>234000</v>
      </c>
      <c r="F327" s="200">
        <f>SUM(F325:F326)</f>
        <v>0</v>
      </c>
      <c r="G327" s="228">
        <f>F327/E327*100</f>
        <v>0</v>
      </c>
      <c r="O327" s="80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6"/>
      <c r="B328" s="67"/>
      <c r="C328" s="201"/>
      <c r="D328" s="204"/>
      <c r="E328" s="204"/>
      <c r="F328" s="204"/>
      <c r="G328" s="375"/>
      <c r="O328" s="80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4.25" customHeight="1">
      <c r="A329" s="695" t="s">
        <v>601</v>
      </c>
      <c r="B329" s="695"/>
      <c r="C329" s="695"/>
      <c r="D329" s="204"/>
      <c r="E329" s="204"/>
      <c r="F329" s="204"/>
      <c r="G329" s="375"/>
      <c r="O329" s="80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8.25" customHeight="1">
      <c r="A330" s="20"/>
      <c r="B330" s="20"/>
      <c r="C330" s="20"/>
      <c r="D330" s="204"/>
      <c r="E330" s="204"/>
      <c r="F330" s="204"/>
      <c r="G330" s="375"/>
      <c r="O330" s="80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25.5" customHeight="1">
      <c r="A331" s="7" t="s">
        <v>180</v>
      </c>
      <c r="B331" s="7" t="s">
        <v>181</v>
      </c>
      <c r="C331" s="5" t="s">
        <v>182</v>
      </c>
      <c r="D331" s="51" t="s">
        <v>292</v>
      </c>
      <c r="E331" s="58" t="s">
        <v>294</v>
      </c>
      <c r="F331" s="5" t="s">
        <v>151</v>
      </c>
      <c r="G331" s="50" t="s">
        <v>295</v>
      </c>
      <c r="O331" s="80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45" t="s">
        <v>15</v>
      </c>
      <c r="B332" s="145" t="s">
        <v>599</v>
      </c>
      <c r="C332" s="132" t="s">
        <v>603</v>
      </c>
      <c r="D332" s="218">
        <v>104400</v>
      </c>
      <c r="E332" s="301">
        <v>130626</v>
      </c>
      <c r="F332" s="301">
        <v>82</v>
      </c>
      <c r="G332" s="174">
        <f>F332/E332*100</f>
        <v>0.06277463904582549</v>
      </c>
      <c r="O332" s="80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4.25" customHeight="1">
      <c r="A333" s="145" t="s">
        <v>16</v>
      </c>
      <c r="B333" s="145" t="s">
        <v>599</v>
      </c>
      <c r="C333" s="132" t="s">
        <v>602</v>
      </c>
      <c r="D333" s="218">
        <v>45600</v>
      </c>
      <c r="E333" s="301">
        <v>45600</v>
      </c>
      <c r="F333" s="301">
        <v>0</v>
      </c>
      <c r="G333" s="174">
        <f>F333/E333*100</f>
        <v>0</v>
      </c>
      <c r="O333" s="80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14.25" customHeight="1">
      <c r="A334" s="197"/>
      <c r="B334" s="214"/>
      <c r="C334" s="213" t="s">
        <v>884</v>
      </c>
      <c r="D334" s="200">
        <f>SUM(D332:D333)</f>
        <v>150000</v>
      </c>
      <c r="E334" s="200">
        <f>SUM(E332:E333)</f>
        <v>176226</v>
      </c>
      <c r="F334" s="200">
        <f>SUM(F332:F333)</f>
        <v>82</v>
      </c>
      <c r="G334" s="228">
        <f>F334/E334*100</f>
        <v>0.0465311588528367</v>
      </c>
      <c r="O334" s="80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9" customHeight="1">
      <c r="A335" s="16"/>
      <c r="B335" s="67"/>
      <c r="C335" s="201"/>
      <c r="D335" s="204"/>
      <c r="E335" s="204"/>
      <c r="F335" s="254"/>
      <c r="G335" s="375"/>
      <c r="O335" s="80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119" customFormat="1" ht="14.25" customHeight="1">
      <c r="A336" s="699" t="s">
        <v>3</v>
      </c>
      <c r="B336" s="700"/>
      <c r="C336" s="700"/>
      <c r="D336" s="281"/>
      <c r="E336" s="282"/>
      <c r="F336" s="283"/>
      <c r="G336" s="223"/>
      <c r="H336" s="123"/>
      <c r="I336" s="28"/>
      <c r="J336" s="28"/>
      <c r="K336" s="28"/>
      <c r="L336" s="28"/>
      <c r="M336" s="28"/>
      <c r="N336" s="28"/>
      <c r="O336" s="80"/>
      <c r="P336" s="80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19" customFormat="1" ht="9" customHeight="1">
      <c r="A337" s="558"/>
      <c r="B337" s="559"/>
      <c r="C337" s="559"/>
      <c r="D337" s="281"/>
      <c r="E337" s="282"/>
      <c r="F337" s="283"/>
      <c r="G337" s="223"/>
      <c r="H337" s="123"/>
      <c r="I337" s="28"/>
      <c r="J337" s="28"/>
      <c r="K337" s="28"/>
      <c r="L337" s="28"/>
      <c r="M337" s="28"/>
      <c r="N337" s="28"/>
      <c r="O337" s="80"/>
      <c r="P337" s="80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16" ht="25.5">
      <c r="A338" s="7" t="s">
        <v>180</v>
      </c>
      <c r="B338" s="7" t="s">
        <v>181</v>
      </c>
      <c r="C338" s="5" t="s">
        <v>182</v>
      </c>
      <c r="D338" s="51" t="s">
        <v>292</v>
      </c>
      <c r="E338" s="58" t="s">
        <v>294</v>
      </c>
      <c r="F338" s="5" t="s">
        <v>151</v>
      </c>
      <c r="G338" s="50" t="s">
        <v>295</v>
      </c>
      <c r="P338" s="149"/>
    </row>
    <row r="339" spans="1:16" ht="13.5" customHeight="1">
      <c r="A339" s="145" t="s">
        <v>238</v>
      </c>
      <c r="B339" s="140">
        <v>2223</v>
      </c>
      <c r="C339" s="132" t="s">
        <v>26</v>
      </c>
      <c r="D339" s="218">
        <v>1500</v>
      </c>
      <c r="E339" s="171">
        <v>1500</v>
      </c>
      <c r="F339" s="530">
        <v>0</v>
      </c>
      <c r="G339" s="174">
        <f>F339/E339*100</f>
        <v>0</v>
      </c>
      <c r="P339" s="149"/>
    </row>
    <row r="340" spans="1:7" ht="12.75">
      <c r="A340" s="197"/>
      <c r="B340" s="214"/>
      <c r="C340" s="213" t="s">
        <v>883</v>
      </c>
      <c r="D340" s="299">
        <f>SUM(D339:D339)</f>
        <v>1500</v>
      </c>
      <c r="E340" s="299">
        <f>SUM(E339:E339)</f>
        <v>1500</v>
      </c>
      <c r="F340" s="299">
        <f>SUM(F339:F339)</f>
        <v>0</v>
      </c>
      <c r="G340" s="110">
        <f>F340/E340*100</f>
        <v>0</v>
      </c>
    </row>
    <row r="341" spans="1:7" ht="9" customHeight="1">
      <c r="A341" s="16"/>
      <c r="B341" s="67"/>
      <c r="C341" s="201"/>
      <c r="D341" s="551"/>
      <c r="E341" s="551"/>
      <c r="F341" s="551"/>
      <c r="G341" s="113"/>
    </row>
    <row r="342" spans="1:256" s="28" customFormat="1" ht="14.25" customHeight="1">
      <c r="A342" s="695" t="s">
        <v>453</v>
      </c>
      <c r="B342" s="695"/>
      <c r="C342" s="695"/>
      <c r="D342" s="721"/>
      <c r="E342" s="204"/>
      <c r="F342" s="204"/>
      <c r="G342" s="375"/>
      <c r="O342" s="80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25.5" customHeight="1">
      <c r="A343" s="7" t="s">
        <v>180</v>
      </c>
      <c r="B343" s="7" t="s">
        <v>181</v>
      </c>
      <c r="C343" s="5" t="s">
        <v>182</v>
      </c>
      <c r="D343" s="51" t="s">
        <v>292</v>
      </c>
      <c r="E343" s="58" t="s">
        <v>294</v>
      </c>
      <c r="F343" s="5" t="s">
        <v>151</v>
      </c>
      <c r="G343" s="50" t="s">
        <v>295</v>
      </c>
      <c r="O343" s="80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3.5" customHeight="1">
      <c r="A344" s="145" t="s">
        <v>260</v>
      </c>
      <c r="B344" s="145" t="s">
        <v>611</v>
      </c>
      <c r="C344" s="132" t="s">
        <v>943</v>
      </c>
      <c r="D344" s="218">
        <v>20000</v>
      </c>
      <c r="E344" s="301">
        <v>20000</v>
      </c>
      <c r="F344" s="301">
        <v>0</v>
      </c>
      <c r="G344" s="174">
        <f>F344/E344*100</f>
        <v>0</v>
      </c>
      <c r="O344" s="80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4.25" customHeight="1">
      <c r="A345" s="197"/>
      <c r="B345" s="214"/>
      <c r="C345" s="213" t="s">
        <v>112</v>
      </c>
      <c r="D345" s="200">
        <f>SUM(D344:D344)</f>
        <v>20000</v>
      </c>
      <c r="E345" s="200">
        <f>SUM(E344:E344)</f>
        <v>20000</v>
      </c>
      <c r="F345" s="200">
        <f>SUM(F344:F344)</f>
        <v>0</v>
      </c>
      <c r="G345" s="228">
        <f>F345/E345*100</f>
        <v>0</v>
      </c>
      <c r="O345" s="8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0.5" customHeight="1">
      <c r="A346" s="16"/>
      <c r="B346" s="67"/>
      <c r="C346" s="201"/>
      <c r="D346" s="204"/>
      <c r="E346" s="204"/>
      <c r="F346" s="204"/>
      <c r="G346" s="375"/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72" t="s">
        <v>896</v>
      </c>
      <c r="B347" s="2"/>
      <c r="C347" s="2"/>
      <c r="D347" s="204"/>
      <c r="E347" s="204"/>
      <c r="F347" s="204"/>
      <c r="G347" s="375"/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2.75">
      <c r="A348" s="145" t="s">
        <v>552</v>
      </c>
      <c r="B348" s="145" t="s">
        <v>612</v>
      </c>
      <c r="C348" s="132" t="s">
        <v>613</v>
      </c>
      <c r="D348" s="218">
        <v>12200</v>
      </c>
      <c r="E348" s="301">
        <v>12200</v>
      </c>
      <c r="F348" s="301">
        <v>0</v>
      </c>
      <c r="G348" s="174">
        <f>F348/E348*100</f>
        <v>0</v>
      </c>
    </row>
    <row r="349" spans="1:7" ht="12.75">
      <c r="A349" s="16"/>
      <c r="B349" s="67"/>
      <c r="C349" s="201"/>
      <c r="D349" s="202"/>
      <c r="E349" s="203"/>
      <c r="F349" s="254"/>
      <c r="G349" s="295"/>
    </row>
    <row r="350" spans="1:7" ht="12.75">
      <c r="A350" s="206"/>
      <c r="B350" s="216"/>
      <c r="C350" s="215" t="s">
        <v>435</v>
      </c>
      <c r="D350" s="207">
        <f>D313+D320+D327+D334+D340+D345+E348</f>
        <v>1464190</v>
      </c>
      <c r="E350" s="207">
        <f>E313+E320+E327+E334+E340+E345+E348</f>
        <v>1490416</v>
      </c>
      <c r="F350" s="207">
        <f>F313+F320+F327+F334+F340+F345+F348</f>
        <v>188754</v>
      </c>
      <c r="G350" s="26">
        <f>F350/E350*100</f>
        <v>12.664517825895588</v>
      </c>
    </row>
    <row r="351" spans="1:7" ht="12.75">
      <c r="A351" s="16"/>
      <c r="B351" s="67"/>
      <c r="C351" s="201"/>
      <c r="D351" s="202"/>
      <c r="E351" s="203"/>
      <c r="F351" s="254"/>
      <c r="G351" s="113"/>
    </row>
    <row r="352" spans="1:256" s="28" customFormat="1" ht="15.75">
      <c r="A352" s="72" t="s">
        <v>239</v>
      </c>
      <c r="D352" s="80"/>
      <c r="E352" s="80"/>
      <c r="F352" s="80"/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2" customHeight="1">
      <c r="A353" s="72"/>
      <c r="D353" s="80"/>
      <c r="E353" s="80"/>
      <c r="F353" s="80"/>
      <c r="O353" s="8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7" ht="14.25" customHeight="1">
      <c r="A354" s="63" t="s">
        <v>230</v>
      </c>
      <c r="D354" s="202"/>
      <c r="E354" s="203"/>
      <c r="F354" s="254"/>
      <c r="G354" s="224"/>
    </row>
    <row r="355" spans="1:7" ht="11.25" customHeight="1">
      <c r="A355" s="63"/>
      <c r="D355" s="202"/>
      <c r="E355" s="203"/>
      <c r="F355" s="254"/>
      <c r="G355" s="224"/>
    </row>
    <row r="356" spans="1:256" s="28" customFormat="1" ht="25.5">
      <c r="A356" s="7" t="s">
        <v>180</v>
      </c>
      <c r="B356" s="7" t="s">
        <v>181</v>
      </c>
      <c r="C356" s="5" t="s">
        <v>182</v>
      </c>
      <c r="D356" s="51" t="s">
        <v>292</v>
      </c>
      <c r="E356" s="58" t="s">
        <v>294</v>
      </c>
      <c r="F356" s="5" t="s">
        <v>151</v>
      </c>
      <c r="G356" s="50" t="s">
        <v>295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25.5" customHeight="1">
      <c r="A357" s="145" t="s">
        <v>475</v>
      </c>
      <c r="B357" s="141">
        <v>4332</v>
      </c>
      <c r="C357" s="300" t="s">
        <v>915</v>
      </c>
      <c r="D357" s="488">
        <v>1290</v>
      </c>
      <c r="E357" s="301">
        <v>1290</v>
      </c>
      <c r="F357" s="301">
        <v>83</v>
      </c>
      <c r="G357" s="174">
        <f>F357/E357*100</f>
        <v>6.434108527131784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3.5" customHeight="1">
      <c r="A358" s="145" t="s">
        <v>475</v>
      </c>
      <c r="B358" s="141">
        <v>4339</v>
      </c>
      <c r="C358" s="300" t="s">
        <v>538</v>
      </c>
      <c r="D358" s="488">
        <v>860</v>
      </c>
      <c r="E358" s="301">
        <v>860</v>
      </c>
      <c r="F358" s="301">
        <v>0</v>
      </c>
      <c r="G358" s="174">
        <f>F358/E358*100</f>
        <v>0</v>
      </c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25.5" customHeight="1">
      <c r="A359" s="145" t="s">
        <v>475</v>
      </c>
      <c r="B359" s="141">
        <v>4339</v>
      </c>
      <c r="C359" s="300" t="s">
        <v>189</v>
      </c>
      <c r="D359" s="488">
        <v>400</v>
      </c>
      <c r="E359" s="301">
        <v>400</v>
      </c>
      <c r="F359" s="301">
        <v>0</v>
      </c>
      <c r="G359" s="174">
        <f>F359/E359*100</f>
        <v>0</v>
      </c>
      <c r="O359" s="80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25.5">
      <c r="A360" s="145" t="s">
        <v>475</v>
      </c>
      <c r="B360" s="141">
        <v>4399</v>
      </c>
      <c r="C360" s="300" t="s">
        <v>59</v>
      </c>
      <c r="D360" s="488">
        <v>400</v>
      </c>
      <c r="E360" s="301">
        <v>400</v>
      </c>
      <c r="F360" s="301">
        <v>14</v>
      </c>
      <c r="G360" s="174">
        <f>F360/E360*100</f>
        <v>3.5000000000000004</v>
      </c>
      <c r="O360" s="80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12.75">
      <c r="A361" s="197"/>
      <c r="B361" s="214"/>
      <c r="C361" s="213" t="s">
        <v>433</v>
      </c>
      <c r="D361" s="198">
        <f>SUM(D357:D360)</f>
        <v>2950</v>
      </c>
      <c r="E361" s="198">
        <f>SUM(E357:E360)</f>
        <v>2950</v>
      </c>
      <c r="F361" s="198">
        <f>SUM(F357:F360)</f>
        <v>97</v>
      </c>
      <c r="G361" s="437">
        <f>F361/E361*100</f>
        <v>3.288135593220339</v>
      </c>
      <c r="O361" s="80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2:256" s="28" customFormat="1" ht="9.75" customHeight="1">
      <c r="B362"/>
      <c r="C362"/>
      <c r="D362" s="15"/>
      <c r="E362" s="15"/>
      <c r="F362" s="15"/>
      <c r="G362"/>
      <c r="O362" s="80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8" customFormat="1" ht="12.75">
      <c r="A363" s="382" t="s">
        <v>614</v>
      </c>
      <c r="B363" s="382"/>
      <c r="C363" s="382"/>
      <c r="D363" s="149"/>
      <c r="E363" s="149"/>
      <c r="F363" s="15"/>
      <c r="G363"/>
      <c r="O363" s="80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9" customHeight="1">
      <c r="A364" s="382"/>
      <c r="B364" s="382"/>
      <c r="C364" s="382"/>
      <c r="D364" s="149"/>
      <c r="E364" s="149"/>
      <c r="F364" s="15"/>
      <c r="G364"/>
      <c r="O364" s="80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25.5">
      <c r="A365" s="7" t="s">
        <v>180</v>
      </c>
      <c r="B365" s="7" t="s">
        <v>181</v>
      </c>
      <c r="C365" s="5" t="s">
        <v>182</v>
      </c>
      <c r="D365" s="51" t="s">
        <v>292</v>
      </c>
      <c r="E365" s="58" t="s">
        <v>294</v>
      </c>
      <c r="F365" s="5" t="s">
        <v>151</v>
      </c>
      <c r="G365" s="50" t="s">
        <v>295</v>
      </c>
      <c r="O365" s="80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7" ht="15" customHeight="1">
      <c r="A366" s="145" t="s">
        <v>475</v>
      </c>
      <c r="B366" s="141">
        <v>4339</v>
      </c>
      <c r="C366" s="132" t="s">
        <v>60</v>
      </c>
      <c r="D366" s="337">
        <v>635</v>
      </c>
      <c r="E366" s="301">
        <v>635</v>
      </c>
      <c r="F366" s="301">
        <v>635</v>
      </c>
      <c r="G366" s="308">
        <f>F366/E366*100</f>
        <v>100</v>
      </c>
    </row>
    <row r="367" spans="1:7" ht="36.75" customHeight="1">
      <c r="A367" s="145" t="s">
        <v>475</v>
      </c>
      <c r="B367" s="141">
        <v>4357</v>
      </c>
      <c r="C367" s="132" t="s">
        <v>948</v>
      </c>
      <c r="D367" s="337">
        <v>11590</v>
      </c>
      <c r="E367" s="301">
        <v>11590</v>
      </c>
      <c r="F367" s="301">
        <v>7656</v>
      </c>
      <c r="G367" s="308">
        <f>F367/E367*100</f>
        <v>66.05694564279551</v>
      </c>
    </row>
    <row r="368" spans="1:7" ht="25.5" customHeight="1">
      <c r="A368" s="145" t="s">
        <v>475</v>
      </c>
      <c r="B368" s="141">
        <v>4357</v>
      </c>
      <c r="C368" s="132" t="s">
        <v>24</v>
      </c>
      <c r="D368" s="337">
        <v>10000</v>
      </c>
      <c r="E368" s="301">
        <v>10000</v>
      </c>
      <c r="F368" s="301">
        <v>0</v>
      </c>
      <c r="G368" s="173">
        <f>F368/E368*100</f>
        <v>0</v>
      </c>
    </row>
    <row r="369" spans="1:7" ht="12.75">
      <c r="A369" s="197"/>
      <c r="B369" s="214"/>
      <c r="C369" s="213" t="s">
        <v>61</v>
      </c>
      <c r="D369" s="198">
        <f>SUM(D366:D368)</f>
        <v>22225</v>
      </c>
      <c r="E369" s="198">
        <f>SUM(E366:E368)</f>
        <v>22225</v>
      </c>
      <c r="F369" s="198">
        <f>SUM(F366:F368)</f>
        <v>8291</v>
      </c>
      <c r="G369" s="187">
        <f>F369/E369*100</f>
        <v>37.30483689538808</v>
      </c>
    </row>
    <row r="370" spans="1:7" ht="12.75" customHeight="1" hidden="1">
      <c r="A370" s="731" t="s">
        <v>424</v>
      </c>
      <c r="B370" s="731"/>
      <c r="C370" s="731"/>
      <c r="F370" s="80"/>
      <c r="G370" s="15"/>
    </row>
    <row r="371" spans="1:7" ht="12.75" customHeight="1" hidden="1">
      <c r="A371" s="694" t="s">
        <v>423</v>
      </c>
      <c r="B371" s="694"/>
      <c r="C371" s="694"/>
      <c r="F371" s="80"/>
      <c r="G371" s="15"/>
    </row>
    <row r="372" spans="1:7" ht="12.75" customHeight="1" hidden="1">
      <c r="A372" s="694" t="s">
        <v>425</v>
      </c>
      <c r="B372" s="694"/>
      <c r="C372" s="694"/>
      <c r="F372" s="80"/>
      <c r="G372" s="15"/>
    </row>
    <row r="373" spans="1:7" ht="12.75" customHeight="1">
      <c r="A373" s="66"/>
      <c r="B373" s="66"/>
      <c r="C373" s="66"/>
      <c r="F373" s="80"/>
      <c r="G373" s="15"/>
    </row>
    <row r="374" spans="1:7" ht="12.75" customHeight="1">
      <c r="A374" s="381" t="s">
        <v>947</v>
      </c>
      <c r="B374" s="381"/>
      <c r="C374" s="380"/>
      <c r="F374" s="80"/>
      <c r="G374" s="15"/>
    </row>
    <row r="375" spans="1:7" ht="10.5" customHeight="1">
      <c r="A375" s="381"/>
      <c r="B375" s="381"/>
      <c r="C375" s="380"/>
      <c r="F375" s="80"/>
      <c r="G375" s="15"/>
    </row>
    <row r="376" spans="1:256" s="28" customFormat="1" ht="25.5">
      <c r="A376" s="7" t="s">
        <v>180</v>
      </c>
      <c r="B376" s="7" t="s">
        <v>181</v>
      </c>
      <c r="C376" s="5" t="s">
        <v>182</v>
      </c>
      <c r="D376" s="51" t="s">
        <v>292</v>
      </c>
      <c r="E376" s="58" t="s">
        <v>294</v>
      </c>
      <c r="F376" s="5" t="s">
        <v>151</v>
      </c>
      <c r="G376" s="50" t="s">
        <v>295</v>
      </c>
      <c r="O376" s="80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23.25" customHeight="1">
      <c r="A377" s="145" t="s">
        <v>475</v>
      </c>
      <c r="B377" s="377" t="s">
        <v>563</v>
      </c>
      <c r="C377" s="378" t="s">
        <v>34</v>
      </c>
      <c r="D377" s="379">
        <v>26485</v>
      </c>
      <c r="E377" s="309">
        <v>26485</v>
      </c>
      <c r="F377" s="309">
        <v>7218</v>
      </c>
      <c r="G377" s="303">
        <f>F377/E377*100</f>
        <v>27.253162167264488</v>
      </c>
      <c r="O377" s="8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0" ht="25.5">
      <c r="A378" s="145" t="s">
        <v>475</v>
      </c>
      <c r="B378" s="141">
        <v>4357</v>
      </c>
      <c r="C378" s="378" t="s">
        <v>946</v>
      </c>
      <c r="D378" s="337">
        <v>8020</v>
      </c>
      <c r="E378" s="301">
        <v>8020</v>
      </c>
      <c r="F378" s="301">
        <v>0</v>
      </c>
      <c r="G378" s="173">
        <f>F378/E378*100</f>
        <v>0</v>
      </c>
      <c r="T378" s="149"/>
    </row>
    <row r="379" spans="1:7" ht="12.75">
      <c r="A379" s="197"/>
      <c r="B379" s="214"/>
      <c r="C379" s="213" t="s">
        <v>883</v>
      </c>
      <c r="D379" s="230">
        <f>SUM(D377:D378)</f>
        <v>34505</v>
      </c>
      <c r="E379" s="230">
        <f>SUM(E377:E378)</f>
        <v>34505</v>
      </c>
      <c r="F379" s="230">
        <f>SUM(F377:F378)</f>
        <v>7218</v>
      </c>
      <c r="G379" s="187">
        <f>F379/E379*100</f>
        <v>20.91870743370526</v>
      </c>
    </row>
    <row r="380" spans="1:7" ht="12.75">
      <c r="A380" s="197"/>
      <c r="B380" s="214"/>
      <c r="C380" s="213" t="s">
        <v>436</v>
      </c>
      <c r="D380" s="198">
        <f>D361+D369+D379</f>
        <v>59680</v>
      </c>
      <c r="E380" s="198">
        <f>E361+E369+E379</f>
        <v>59680</v>
      </c>
      <c r="F380" s="198">
        <f>F361+F369+F379</f>
        <v>15606</v>
      </c>
      <c r="G380" s="187">
        <f>F380/E380*100</f>
        <v>26.14946380697051</v>
      </c>
    </row>
    <row r="381" spans="1:7" ht="12" customHeight="1">
      <c r="A381" s="16"/>
      <c r="B381" s="67"/>
      <c r="C381" s="201"/>
      <c r="D381" s="202"/>
      <c r="E381" s="203"/>
      <c r="F381" s="254"/>
      <c r="G381" s="224"/>
    </row>
    <row r="382" spans="1:7" ht="14.25" customHeight="1">
      <c r="A382" s="74" t="s">
        <v>231</v>
      </c>
      <c r="B382" s="14"/>
      <c r="F382" s="80"/>
      <c r="G382" s="15"/>
    </row>
    <row r="383" spans="1:7" ht="12.75" customHeight="1">
      <c r="A383" s="74"/>
      <c r="B383" s="14"/>
      <c r="F383" s="80"/>
      <c r="G383" s="15"/>
    </row>
    <row r="384" spans="1:7" ht="25.5" customHeight="1">
      <c r="A384" s="7" t="s">
        <v>180</v>
      </c>
      <c r="B384" s="7" t="s">
        <v>181</v>
      </c>
      <c r="C384" s="5" t="s">
        <v>182</v>
      </c>
      <c r="D384" s="51" t="s">
        <v>292</v>
      </c>
      <c r="E384" s="58" t="s">
        <v>294</v>
      </c>
      <c r="F384" s="5" t="s">
        <v>151</v>
      </c>
      <c r="G384" s="50" t="s">
        <v>295</v>
      </c>
    </row>
    <row r="385" spans="1:22" ht="25.5" customHeight="1">
      <c r="A385" s="145" t="s">
        <v>475</v>
      </c>
      <c r="B385" s="141">
        <v>4357</v>
      </c>
      <c r="C385" s="132" t="s">
        <v>945</v>
      </c>
      <c r="D385" s="337">
        <v>1800</v>
      </c>
      <c r="E385" s="337">
        <v>1800</v>
      </c>
      <c r="F385" s="337">
        <v>0</v>
      </c>
      <c r="G385" s="173">
        <f>F385/E385*100</f>
        <v>0</v>
      </c>
      <c r="V385" s="339"/>
    </row>
    <row r="386" spans="1:256" s="119" customFormat="1" ht="14.25" customHeight="1">
      <c r="A386" s="197"/>
      <c r="B386" s="214"/>
      <c r="C386" s="213" t="s">
        <v>434</v>
      </c>
      <c r="D386" s="198">
        <f>SUM(D385:D385)</f>
        <v>1800</v>
      </c>
      <c r="E386" s="340">
        <f>SUM(E385:E385)</f>
        <v>1800</v>
      </c>
      <c r="F386" s="230">
        <f>SUM(F385:F385)</f>
        <v>0</v>
      </c>
      <c r="G386" s="187">
        <f>F386/E386*100</f>
        <v>0</v>
      </c>
      <c r="H386" s="123"/>
      <c r="I386" s="28"/>
      <c r="J386" s="28"/>
      <c r="K386" s="28"/>
      <c r="L386" s="28"/>
      <c r="M386" s="28"/>
      <c r="N386" s="28"/>
      <c r="O386" s="80"/>
      <c r="P386" s="80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19" customFormat="1" ht="14.25" customHeight="1">
      <c r="A387" s="558"/>
      <c r="B387" s="559"/>
      <c r="C387" s="559"/>
      <c r="D387" s="202"/>
      <c r="E387" s="203"/>
      <c r="F387" s="254"/>
      <c r="G387" s="30"/>
      <c r="H387" s="123"/>
      <c r="I387" s="28"/>
      <c r="J387" s="28"/>
      <c r="K387" s="28"/>
      <c r="L387" s="28"/>
      <c r="M387" s="28"/>
      <c r="N387" s="28"/>
      <c r="O387" s="80"/>
      <c r="P387" s="80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119" customFormat="1" ht="14.25" customHeight="1">
      <c r="A388" s="206"/>
      <c r="B388" s="216"/>
      <c r="C388" s="215" t="s">
        <v>435</v>
      </c>
      <c r="D388" s="207">
        <f>D380+D386</f>
        <v>61480</v>
      </c>
      <c r="E388" s="207">
        <f>E380+E386</f>
        <v>61480</v>
      </c>
      <c r="F388" s="207">
        <f>F380+F386</f>
        <v>15606</v>
      </c>
      <c r="G388" s="220">
        <f>F388/E388*100</f>
        <v>25.383864671437866</v>
      </c>
      <c r="H388" s="123"/>
      <c r="I388" s="28"/>
      <c r="J388" s="28"/>
      <c r="K388" s="28"/>
      <c r="L388" s="28"/>
      <c r="M388" s="28"/>
      <c r="N388" s="28"/>
      <c r="O388" s="80"/>
      <c r="P388" s="80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119" customFormat="1" ht="8.25" customHeight="1">
      <c r="A389" s="255"/>
      <c r="B389" s="256"/>
      <c r="C389" s="257"/>
      <c r="D389" s="258"/>
      <c r="E389" s="376"/>
      <c r="F389" s="254"/>
      <c r="G389" s="253"/>
      <c r="H389" s="123"/>
      <c r="I389" s="28"/>
      <c r="J389" s="28"/>
      <c r="K389" s="28"/>
      <c r="L389" s="28"/>
      <c r="M389" s="28"/>
      <c r="N389" s="28"/>
      <c r="O389" s="80"/>
      <c r="P389" s="80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5.75">
      <c r="A390" s="72" t="s">
        <v>240</v>
      </c>
      <c r="D390" s="80"/>
      <c r="E390" s="80"/>
      <c r="F390" s="80"/>
      <c r="O390" s="80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9:15" ht="13.5" customHeight="1">
      <c r="I391" s="28"/>
      <c r="O391" s="80"/>
    </row>
    <row r="392" spans="1:15" ht="15" customHeight="1">
      <c r="A392" s="63" t="s">
        <v>230</v>
      </c>
      <c r="I392" s="28"/>
      <c r="O392" s="80"/>
    </row>
    <row r="393" spans="9:15" ht="13.5" customHeight="1">
      <c r="I393" s="28"/>
      <c r="O393" s="80"/>
    </row>
    <row r="394" spans="1:15" ht="25.5">
      <c r="A394" s="7" t="s">
        <v>180</v>
      </c>
      <c r="B394" s="7" t="s">
        <v>181</v>
      </c>
      <c r="C394" s="5" t="s">
        <v>182</v>
      </c>
      <c r="D394" s="51" t="s">
        <v>292</v>
      </c>
      <c r="E394" s="58" t="s">
        <v>294</v>
      </c>
      <c r="F394" s="5" t="s">
        <v>151</v>
      </c>
      <c r="G394" s="50" t="s">
        <v>295</v>
      </c>
      <c r="I394" s="28"/>
      <c r="O394" s="80"/>
    </row>
    <row r="395" spans="1:15" ht="25.5">
      <c r="A395" s="145" t="s">
        <v>299</v>
      </c>
      <c r="B395" s="141">
        <v>5512</v>
      </c>
      <c r="C395" s="132" t="s">
        <v>949</v>
      </c>
      <c r="D395" s="172">
        <v>6000</v>
      </c>
      <c r="E395" s="172">
        <v>6000</v>
      </c>
      <c r="F395" s="337">
        <v>0</v>
      </c>
      <c r="G395" s="173">
        <f>F395/E395*100</f>
        <v>0</v>
      </c>
      <c r="I395" s="28"/>
      <c r="O395" s="80"/>
    </row>
    <row r="396" spans="1:15" ht="25.5">
      <c r="A396" s="145">
        <v>15</v>
      </c>
      <c r="B396" s="141">
        <v>5529</v>
      </c>
      <c r="C396" s="132" t="s">
        <v>55</v>
      </c>
      <c r="D396" s="172">
        <v>300</v>
      </c>
      <c r="E396" s="172">
        <v>300</v>
      </c>
      <c r="F396" s="337">
        <v>13</v>
      </c>
      <c r="G396" s="308">
        <f>F396/E396*100</f>
        <v>4.333333333333334</v>
      </c>
      <c r="I396" s="28"/>
      <c r="O396" s="80"/>
    </row>
    <row r="397" spans="1:256" s="28" customFormat="1" ht="12.75">
      <c r="A397" s="197"/>
      <c r="B397" s="214"/>
      <c r="C397" s="213" t="s">
        <v>433</v>
      </c>
      <c r="D397" s="198">
        <f>SUM(D395:D396)</f>
        <v>6300</v>
      </c>
      <c r="E397" s="198">
        <f>SUM(E395:E396)</f>
        <v>6300</v>
      </c>
      <c r="F397" s="198">
        <f>SUM(F395:F396)</f>
        <v>13</v>
      </c>
      <c r="G397" s="228">
        <f>F397/E397*100</f>
        <v>0.20634920634920637</v>
      </c>
      <c r="O397" s="80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3.5" customHeight="1">
      <c r="A398" s="16"/>
      <c r="B398" s="67"/>
      <c r="C398" s="68"/>
      <c r="D398" s="183"/>
      <c r="E398" s="70"/>
      <c r="F398" s="53"/>
      <c r="G398" s="81"/>
    </row>
    <row r="399" spans="1:7" ht="16.5" customHeight="1">
      <c r="A399" s="74" t="s">
        <v>231</v>
      </c>
      <c r="D399" s="183"/>
      <c r="E399" s="70"/>
      <c r="F399" s="53"/>
      <c r="G399" s="81"/>
    </row>
    <row r="400" spans="1:7" ht="12" customHeight="1">
      <c r="A400" s="74"/>
      <c r="D400" s="183"/>
      <c r="E400" s="70"/>
      <c r="F400" s="53"/>
      <c r="G400" s="81"/>
    </row>
    <row r="401" spans="1:7" ht="25.5">
      <c r="A401" s="7" t="s">
        <v>180</v>
      </c>
      <c r="B401" s="7" t="s">
        <v>181</v>
      </c>
      <c r="C401" s="5" t="s">
        <v>182</v>
      </c>
      <c r="D401" s="51" t="s">
        <v>292</v>
      </c>
      <c r="E401" s="58" t="s">
        <v>294</v>
      </c>
      <c r="F401" s="5" t="s">
        <v>151</v>
      </c>
      <c r="G401" s="50" t="s">
        <v>295</v>
      </c>
    </row>
    <row r="402" spans="1:7" ht="24.75" customHeight="1">
      <c r="A402" s="145" t="s">
        <v>299</v>
      </c>
      <c r="B402" s="141">
        <v>5311</v>
      </c>
      <c r="C402" s="142" t="s">
        <v>950</v>
      </c>
      <c r="D402" s="287">
        <v>1000</v>
      </c>
      <c r="E402" s="288">
        <v>1000</v>
      </c>
      <c r="F402" s="309">
        <v>0</v>
      </c>
      <c r="G402" s="308">
        <f>F402/E402*100</f>
        <v>0</v>
      </c>
    </row>
    <row r="403" spans="1:7" ht="24.75" customHeight="1">
      <c r="A403" s="145" t="s">
        <v>299</v>
      </c>
      <c r="B403" s="141">
        <v>5529</v>
      </c>
      <c r="C403" s="142" t="s">
        <v>108</v>
      </c>
      <c r="D403" s="287">
        <v>0</v>
      </c>
      <c r="E403" s="288">
        <v>553</v>
      </c>
      <c r="F403" s="309">
        <v>0</v>
      </c>
      <c r="G403" s="308">
        <f>F403/E403*100</f>
        <v>0</v>
      </c>
    </row>
    <row r="404" spans="1:7" ht="12.75">
      <c r="A404" s="197"/>
      <c r="B404" s="214"/>
      <c r="C404" s="213" t="s">
        <v>434</v>
      </c>
      <c r="D404" s="198">
        <f>SUM(D402:D403)</f>
        <v>1000</v>
      </c>
      <c r="E404" s="198">
        <f>SUM(E402:E403)</f>
        <v>1553</v>
      </c>
      <c r="F404" s="198">
        <f>SUM(F402:F403)</f>
        <v>0</v>
      </c>
      <c r="G404" s="110">
        <f>F404/E404*100</f>
        <v>0</v>
      </c>
    </row>
    <row r="405" spans="1:7" ht="12.75">
      <c r="A405" s="16"/>
      <c r="B405" s="67"/>
      <c r="C405" s="201"/>
      <c r="D405" s="202"/>
      <c r="E405" s="203"/>
      <c r="F405" s="254"/>
      <c r="G405" s="113"/>
    </row>
    <row r="406" spans="1:7" ht="14.25" customHeight="1">
      <c r="A406" s="699" t="s">
        <v>885</v>
      </c>
      <c r="B406" s="700"/>
      <c r="C406" s="700"/>
      <c r="D406" s="725"/>
      <c r="E406" s="203"/>
      <c r="F406" s="254"/>
      <c r="G406" s="375"/>
    </row>
    <row r="407" spans="1:7" ht="14.25" customHeight="1">
      <c r="A407" s="558"/>
      <c r="B407" s="559"/>
      <c r="C407" s="559"/>
      <c r="D407" s="562"/>
      <c r="E407" s="203"/>
      <c r="F407" s="254"/>
      <c r="G407" s="375"/>
    </row>
    <row r="408" spans="1:7" ht="25.5">
      <c r="A408" s="7" t="s">
        <v>180</v>
      </c>
      <c r="B408" s="7" t="s">
        <v>181</v>
      </c>
      <c r="C408" s="5" t="s">
        <v>182</v>
      </c>
      <c r="D408" s="51" t="s">
        <v>292</v>
      </c>
      <c r="E408" s="58" t="s">
        <v>294</v>
      </c>
      <c r="F408" s="5" t="s">
        <v>151</v>
      </c>
      <c r="G408" s="50" t="s">
        <v>295</v>
      </c>
    </row>
    <row r="409" spans="1:7" ht="25.5">
      <c r="A409" s="145" t="s">
        <v>299</v>
      </c>
      <c r="B409" s="141">
        <v>5511</v>
      </c>
      <c r="C409" s="142" t="s">
        <v>539</v>
      </c>
      <c r="D409" s="287">
        <v>4400</v>
      </c>
      <c r="E409" s="288">
        <v>4400</v>
      </c>
      <c r="F409" s="309">
        <v>4400</v>
      </c>
      <c r="G409" s="308">
        <f>F409/E409*100</f>
        <v>100</v>
      </c>
    </row>
    <row r="410" spans="1:7" ht="14.25" customHeight="1">
      <c r="A410" s="145" t="s">
        <v>299</v>
      </c>
      <c r="B410" s="141">
        <v>5269</v>
      </c>
      <c r="C410" s="142" t="s">
        <v>21</v>
      </c>
      <c r="D410" s="287">
        <v>0</v>
      </c>
      <c r="E410" s="288">
        <v>38</v>
      </c>
      <c r="F410" s="309">
        <v>38</v>
      </c>
      <c r="G410" s="308">
        <f>F410/E410*100</f>
        <v>100</v>
      </c>
    </row>
    <row r="411" spans="1:7" ht="12.75">
      <c r="A411" s="197"/>
      <c r="B411" s="214"/>
      <c r="C411" s="213" t="s">
        <v>56</v>
      </c>
      <c r="D411" s="198">
        <f>SUM(D409:D410)</f>
        <v>4400</v>
      </c>
      <c r="E411" s="198">
        <f>SUM(E409:E410)</f>
        <v>4438</v>
      </c>
      <c r="F411" s="198">
        <f>SUM(F409:F410)</f>
        <v>4438</v>
      </c>
      <c r="G411" s="228">
        <f>F411/E411*100</f>
        <v>100</v>
      </c>
    </row>
    <row r="412" spans="1:7" ht="12" customHeight="1">
      <c r="A412" s="16"/>
      <c r="B412" s="67"/>
      <c r="C412" s="201"/>
      <c r="D412" s="202"/>
      <c r="E412" s="203"/>
      <c r="F412" s="254"/>
      <c r="G412" s="375"/>
    </row>
    <row r="413" spans="1:256" s="28" customFormat="1" ht="12.75">
      <c r="A413" s="206"/>
      <c r="B413" s="216"/>
      <c r="C413" s="215" t="s">
        <v>435</v>
      </c>
      <c r="D413" s="207">
        <f>D397+D411+D404</f>
        <v>11700</v>
      </c>
      <c r="E413" s="207">
        <f>E397+E411+E404</f>
        <v>12291</v>
      </c>
      <c r="F413" s="207">
        <f>F397+F411+F404</f>
        <v>4451</v>
      </c>
      <c r="G413" s="229">
        <f>F413/E413*100</f>
        <v>36.21348954519567</v>
      </c>
      <c r="H413" s="123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  <c r="DK413" s="80"/>
      <c r="DL413" s="80"/>
      <c r="DM413" s="80"/>
      <c r="DN413" s="80"/>
      <c r="DO413" s="80"/>
      <c r="DP413" s="80"/>
      <c r="DQ413" s="80"/>
      <c r="DR413" s="80"/>
      <c r="DS413" s="80"/>
      <c r="DT413" s="80"/>
      <c r="DU413" s="80"/>
      <c r="DV413" s="80"/>
      <c r="DW413" s="80"/>
      <c r="DX413" s="80"/>
      <c r="DY413" s="80"/>
      <c r="DZ413" s="80"/>
      <c r="EA413" s="80"/>
      <c r="EB413" s="80"/>
      <c r="EC413" s="80"/>
      <c r="ED413" s="80"/>
      <c r="EE413" s="80"/>
      <c r="EF413" s="80"/>
      <c r="EG413" s="80"/>
      <c r="EH413" s="80"/>
      <c r="EI413" s="80"/>
      <c r="EJ413" s="80"/>
      <c r="EK413" s="80"/>
      <c r="EL413" s="80"/>
      <c r="EM413" s="80"/>
      <c r="EN413" s="80"/>
      <c r="EO413" s="80"/>
      <c r="EP413" s="80"/>
      <c r="EQ413" s="80"/>
      <c r="ER413" s="80"/>
      <c r="ES413" s="80"/>
      <c r="ET413" s="80"/>
      <c r="EU413" s="80"/>
      <c r="EV413" s="80"/>
      <c r="EW413" s="80"/>
      <c r="EX413" s="80"/>
      <c r="EY413" s="80"/>
      <c r="EZ413" s="80"/>
      <c r="FA413" s="80"/>
      <c r="FB413" s="80"/>
      <c r="FC413" s="80"/>
      <c r="FD413" s="80"/>
      <c r="FE413" s="80"/>
      <c r="FF413" s="80"/>
      <c r="FG413" s="80"/>
      <c r="FH413" s="80"/>
      <c r="FI413" s="80"/>
      <c r="FJ413" s="80"/>
      <c r="FK413" s="80"/>
      <c r="FL413" s="80"/>
      <c r="FM413" s="80"/>
      <c r="FN413" s="80"/>
      <c r="FO413" s="80"/>
      <c r="FP413" s="80"/>
      <c r="FQ413" s="80"/>
      <c r="FR413" s="80"/>
      <c r="FS413" s="80"/>
      <c r="FT413" s="80"/>
      <c r="FU413" s="80"/>
      <c r="FV413" s="80"/>
      <c r="FW413" s="80"/>
      <c r="FX413" s="80"/>
      <c r="FY413" s="80"/>
      <c r="FZ413" s="80"/>
      <c r="GA413" s="80"/>
      <c r="GB413" s="80"/>
      <c r="GC413" s="80"/>
      <c r="GD413" s="80"/>
      <c r="GE413" s="80"/>
      <c r="GF413" s="80"/>
      <c r="GG413" s="80"/>
      <c r="GH413" s="80"/>
      <c r="GI413" s="80"/>
      <c r="GJ413" s="80"/>
      <c r="GK413" s="80"/>
      <c r="GL413" s="80"/>
      <c r="GM413" s="80"/>
      <c r="GN413" s="80"/>
      <c r="GO413" s="80"/>
      <c r="GP413" s="80"/>
      <c r="GQ413" s="80"/>
      <c r="GR413" s="80"/>
      <c r="GS413" s="80"/>
      <c r="GT413" s="80"/>
      <c r="GU413" s="80"/>
      <c r="GV413" s="80"/>
      <c r="GW413" s="80"/>
      <c r="GX413" s="80"/>
      <c r="GY413" s="80"/>
      <c r="GZ413" s="80"/>
      <c r="HA413" s="80"/>
      <c r="HB413" s="80"/>
      <c r="HC413" s="80"/>
      <c r="HD413" s="80"/>
      <c r="HE413" s="80"/>
      <c r="HF413" s="80"/>
      <c r="HG413" s="80"/>
      <c r="HH413" s="80"/>
      <c r="HI413" s="80"/>
      <c r="HJ413" s="80"/>
      <c r="HK413" s="80"/>
      <c r="HL413" s="80"/>
      <c r="HM413" s="80"/>
      <c r="HN413" s="80"/>
      <c r="HO413" s="80"/>
      <c r="HP413" s="80"/>
      <c r="HQ413" s="80"/>
      <c r="HR413" s="80"/>
      <c r="HS413" s="80"/>
      <c r="HT413" s="80"/>
      <c r="HU413" s="80"/>
      <c r="HV413" s="80"/>
      <c r="HW413" s="80"/>
      <c r="HX413" s="80"/>
      <c r="HY413" s="80"/>
      <c r="HZ413" s="80"/>
      <c r="IA413" s="80"/>
      <c r="IB413" s="80"/>
      <c r="IC413" s="80"/>
      <c r="ID413" s="80"/>
      <c r="IE413" s="80"/>
      <c r="IF413" s="80"/>
      <c r="IG413" s="80"/>
      <c r="IH413" s="80"/>
      <c r="II413" s="80"/>
      <c r="IJ413" s="80"/>
      <c r="IK413" s="80"/>
      <c r="IL413" s="80"/>
      <c r="IM413" s="80"/>
      <c r="IN413" s="80"/>
      <c r="IO413" s="80"/>
      <c r="IP413" s="80"/>
      <c r="IQ413" s="80"/>
      <c r="IR413" s="80"/>
      <c r="IS413" s="80"/>
      <c r="IT413" s="80"/>
      <c r="IU413" s="80"/>
      <c r="IV413" s="80"/>
    </row>
    <row r="414" spans="1:23" s="227" customFormat="1" ht="12" customHeight="1">
      <c r="A414" s="16"/>
      <c r="B414" s="67"/>
      <c r="C414" s="201"/>
      <c r="D414" s="202"/>
      <c r="E414" s="285"/>
      <c r="F414" s="204"/>
      <c r="G414" s="81"/>
      <c r="W414" s="227" t="s">
        <v>312</v>
      </c>
    </row>
    <row r="415" spans="1:256" s="28" customFormat="1" ht="15.75">
      <c r="A415" s="226" t="s">
        <v>259</v>
      </c>
      <c r="B415" s="227"/>
      <c r="C415" s="227"/>
      <c r="D415" s="341"/>
      <c r="E415" s="227"/>
      <c r="F415" s="227"/>
      <c r="G415" s="227"/>
      <c r="O415" s="80" t="s">
        <v>403</v>
      </c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2" customHeight="1">
      <c r="A416" s="66"/>
      <c r="B416" s="14"/>
      <c r="C416"/>
      <c r="D416" s="15"/>
      <c r="E416" s="15"/>
      <c r="F416" s="15"/>
      <c r="G416"/>
      <c r="O416" s="80" t="s">
        <v>404</v>
      </c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15" customHeight="1">
      <c r="A417" s="74" t="s">
        <v>230</v>
      </c>
      <c r="B417" s="14"/>
      <c r="C417"/>
      <c r="D417" s="15"/>
      <c r="E417" s="15"/>
      <c r="F417" s="15"/>
      <c r="G417"/>
      <c r="O417" s="80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2.75">
      <c r="A418" s="74"/>
      <c r="B418" s="14"/>
      <c r="C418"/>
      <c r="D418" s="15"/>
      <c r="E418" s="15"/>
      <c r="F418" s="15"/>
      <c r="G418"/>
      <c r="O418" s="80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25.5" customHeight="1">
      <c r="A419" s="7" t="s">
        <v>180</v>
      </c>
      <c r="B419" s="7" t="s">
        <v>181</v>
      </c>
      <c r="C419" s="5" t="s">
        <v>182</v>
      </c>
      <c r="D419" s="51" t="s">
        <v>292</v>
      </c>
      <c r="E419" s="58" t="s">
        <v>294</v>
      </c>
      <c r="F419" s="5" t="s">
        <v>151</v>
      </c>
      <c r="G419" s="50" t="s">
        <v>295</v>
      </c>
      <c r="O419" s="80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25.5" customHeight="1">
      <c r="A420" s="145" t="s">
        <v>241</v>
      </c>
      <c r="B420" s="141">
        <v>6113</v>
      </c>
      <c r="C420" s="132" t="s">
        <v>62</v>
      </c>
      <c r="D420" s="172">
        <v>34490</v>
      </c>
      <c r="E420" s="172">
        <v>34490</v>
      </c>
      <c r="F420" s="337">
        <v>3797</v>
      </c>
      <c r="G420" s="173">
        <f aca="true" t="shared" si="12" ref="G420:G425">F420/E420*100</f>
        <v>11.008988112496375</v>
      </c>
      <c r="O420" s="80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14.25" customHeight="1">
      <c r="A421" s="145" t="s">
        <v>241</v>
      </c>
      <c r="B421" s="141">
        <v>6113</v>
      </c>
      <c r="C421" s="132" t="s">
        <v>951</v>
      </c>
      <c r="D421" s="172">
        <v>700</v>
      </c>
      <c r="E421" s="172">
        <v>700</v>
      </c>
      <c r="F421" s="337">
        <v>700</v>
      </c>
      <c r="G421" s="173">
        <f t="shared" si="12"/>
        <v>100</v>
      </c>
      <c r="O421" s="80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26.25" customHeight="1">
      <c r="A422" s="145" t="s">
        <v>241</v>
      </c>
      <c r="B422" s="141">
        <v>6223</v>
      </c>
      <c r="C422" s="132" t="s">
        <v>0</v>
      </c>
      <c r="D422" s="172">
        <v>5500</v>
      </c>
      <c r="E422" s="172">
        <v>5500</v>
      </c>
      <c r="F422" s="337">
        <v>0</v>
      </c>
      <c r="G422" s="173">
        <f t="shared" si="12"/>
        <v>0</v>
      </c>
      <c r="O422" s="80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14.25" customHeight="1">
      <c r="A423" s="145" t="s">
        <v>263</v>
      </c>
      <c r="B423" s="141">
        <v>6113</v>
      </c>
      <c r="C423" s="132" t="s">
        <v>953</v>
      </c>
      <c r="D423" s="172">
        <v>300</v>
      </c>
      <c r="E423" s="172">
        <v>300</v>
      </c>
      <c r="F423" s="337">
        <v>0</v>
      </c>
      <c r="G423" s="173">
        <f t="shared" si="12"/>
        <v>0</v>
      </c>
      <c r="O423" s="80"/>
      <c r="P423" s="15"/>
      <c r="Q423" s="15"/>
      <c r="R423" s="15"/>
      <c r="S423" s="15"/>
      <c r="T423" s="15"/>
      <c r="U423" s="184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3.5" customHeight="1">
      <c r="A424" s="145" t="s">
        <v>243</v>
      </c>
      <c r="B424" s="141">
        <v>6113</v>
      </c>
      <c r="C424" s="407" t="s">
        <v>952</v>
      </c>
      <c r="D424" s="172">
        <v>25</v>
      </c>
      <c r="E424" s="172">
        <v>25</v>
      </c>
      <c r="F424" s="337">
        <v>25</v>
      </c>
      <c r="G424" s="173">
        <f t="shared" si="12"/>
        <v>100</v>
      </c>
      <c r="O424" s="80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8" customFormat="1" ht="14.25" customHeight="1">
      <c r="A425" s="197"/>
      <c r="B425" s="214"/>
      <c r="C425" s="213" t="s">
        <v>433</v>
      </c>
      <c r="D425" s="200">
        <f>SUM(D420:D424)</f>
        <v>41015</v>
      </c>
      <c r="E425" s="200">
        <f>SUM(E420:E424)</f>
        <v>41015</v>
      </c>
      <c r="F425" s="200">
        <f>SUM(F420:F424)</f>
        <v>4522</v>
      </c>
      <c r="G425" s="228">
        <f t="shared" si="12"/>
        <v>11.025234670242593</v>
      </c>
      <c r="O425" s="80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8" customFormat="1" ht="14.25" customHeight="1">
      <c r="A426" s="695"/>
      <c r="B426" s="695"/>
      <c r="C426" s="695"/>
      <c r="D426" s="69"/>
      <c r="E426" s="69"/>
      <c r="F426" s="69"/>
      <c r="G426" s="81"/>
      <c r="O426" s="80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8" customFormat="1" ht="14.25" customHeight="1">
      <c r="A427" s="695" t="s">
        <v>231</v>
      </c>
      <c r="B427" s="695"/>
      <c r="C427" s="695"/>
      <c r="D427" s="69"/>
      <c r="E427" s="69"/>
      <c r="F427" s="69"/>
      <c r="G427" s="81"/>
      <c r="O427" s="80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28" customFormat="1" ht="14.25" customHeight="1">
      <c r="A428" s="261"/>
      <c r="B428" s="67"/>
      <c r="C428" s="68"/>
      <c r="D428" s="69"/>
      <c r="E428" s="69"/>
      <c r="F428" s="69"/>
      <c r="G428" s="81"/>
      <c r="O428" s="80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8" customFormat="1" ht="25.5" customHeight="1">
      <c r="A429" s="7" t="s">
        <v>180</v>
      </c>
      <c r="B429" s="7" t="s">
        <v>181</v>
      </c>
      <c r="C429" s="5" t="s">
        <v>182</v>
      </c>
      <c r="D429" s="51" t="s">
        <v>292</v>
      </c>
      <c r="E429" s="58" t="s">
        <v>294</v>
      </c>
      <c r="F429" s="5" t="s">
        <v>151</v>
      </c>
      <c r="G429" s="50" t="s">
        <v>295</v>
      </c>
      <c r="O429" s="80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256" s="28" customFormat="1" ht="14.25" customHeight="1">
      <c r="A430" s="130" t="s">
        <v>241</v>
      </c>
      <c r="B430" s="131">
        <v>6113</v>
      </c>
      <c r="C430" s="132" t="s">
        <v>19</v>
      </c>
      <c r="D430" s="169">
        <v>100</v>
      </c>
      <c r="E430" s="169">
        <v>100</v>
      </c>
      <c r="F430" s="460">
        <v>0</v>
      </c>
      <c r="G430" s="173">
        <f>F430/E430*100</f>
        <v>0</v>
      </c>
      <c r="O430" s="80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  <c r="IT430" s="15"/>
      <c r="IU430" s="15"/>
      <c r="IV430" s="15"/>
    </row>
    <row r="431" spans="1:256" s="28" customFormat="1" ht="14.25" customHeight="1">
      <c r="A431" s="197"/>
      <c r="B431" s="214"/>
      <c r="C431" s="213" t="s">
        <v>434</v>
      </c>
      <c r="D431" s="200">
        <f>D430</f>
        <v>100</v>
      </c>
      <c r="E431" s="200">
        <f>E430</f>
        <v>100</v>
      </c>
      <c r="F431" s="302">
        <f>F430</f>
        <v>0</v>
      </c>
      <c r="G431" s="187">
        <f>F431/E431*100</f>
        <v>0</v>
      </c>
      <c r="O431" s="80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  <c r="IT431" s="15"/>
      <c r="IU431" s="15"/>
      <c r="IV431" s="15"/>
    </row>
    <row r="432" spans="1:256" s="28" customFormat="1" ht="14.25" customHeight="1">
      <c r="A432" s="180"/>
      <c r="B432" s="181"/>
      <c r="C432" s="373"/>
      <c r="D432" s="374"/>
      <c r="E432" s="374"/>
      <c r="F432" s="69"/>
      <c r="G432" s="81"/>
      <c r="O432" s="80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25.5">
      <c r="A433" s="7" t="s">
        <v>180</v>
      </c>
      <c r="B433" s="7" t="s">
        <v>181</v>
      </c>
      <c r="C433" s="5" t="s">
        <v>182</v>
      </c>
      <c r="D433" s="51" t="s">
        <v>292</v>
      </c>
      <c r="E433" s="58" t="s">
        <v>294</v>
      </c>
      <c r="F433" s="5" t="s">
        <v>151</v>
      </c>
      <c r="G433" s="50" t="s">
        <v>295</v>
      </c>
    </row>
    <row r="434" spans="1:7" ht="15" customHeight="1">
      <c r="A434" s="145" t="s">
        <v>260</v>
      </c>
      <c r="B434" s="141">
        <v>6330</v>
      </c>
      <c r="C434" s="132" t="s">
        <v>47</v>
      </c>
      <c r="D434" s="431">
        <v>190</v>
      </c>
      <c r="E434" s="172">
        <v>190</v>
      </c>
      <c r="F434" s="337">
        <v>48</v>
      </c>
      <c r="G434" s="173">
        <f>F434/E434*100</f>
        <v>25.263157894736842</v>
      </c>
    </row>
    <row r="435" spans="1:7" s="196" customFormat="1" ht="14.25" customHeight="1">
      <c r="A435" s="16"/>
      <c r="B435" s="67"/>
      <c r="C435" s="201"/>
      <c r="D435" s="202"/>
      <c r="E435" s="203"/>
      <c r="F435" s="204"/>
      <c r="G435" s="260"/>
    </row>
    <row r="436" spans="1:256" s="28" customFormat="1" ht="14.25" customHeight="1">
      <c r="A436" s="206"/>
      <c r="B436" s="216"/>
      <c r="C436" s="215" t="s">
        <v>52</v>
      </c>
      <c r="D436" s="207">
        <f>D425+D431+D434</f>
        <v>41305</v>
      </c>
      <c r="E436" s="207">
        <f>E425+E431+E434</f>
        <v>41305</v>
      </c>
      <c r="F436" s="207">
        <f>F425+F431+F434</f>
        <v>4570</v>
      </c>
      <c r="G436" s="220">
        <f>F436/E436*100</f>
        <v>11.064035831013195</v>
      </c>
      <c r="O436" s="80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7" s="196" customFormat="1" ht="14.25" customHeight="1">
      <c r="A437" s="16"/>
      <c r="B437" s="67"/>
      <c r="C437" s="201"/>
      <c r="D437" s="202"/>
      <c r="E437" s="203"/>
      <c r="F437" s="204"/>
      <c r="G437" s="260"/>
    </row>
    <row r="438" spans="1:6" s="196" customFormat="1" ht="14.25" customHeight="1">
      <c r="A438" s="696" t="s">
        <v>53</v>
      </c>
      <c r="B438" s="695"/>
      <c r="C438" s="695"/>
      <c r="D438" s="697"/>
      <c r="E438" s="697"/>
      <c r="F438" s="291"/>
    </row>
    <row r="439" spans="1:6" s="196" customFormat="1" ht="14.25" customHeight="1">
      <c r="A439" s="42"/>
      <c r="B439" s="20"/>
      <c r="C439" s="20"/>
      <c r="D439" s="353"/>
      <c r="E439" s="353"/>
      <c r="F439" s="291"/>
    </row>
    <row r="440" spans="1:256" s="28" customFormat="1" ht="25.5" customHeight="1">
      <c r="A440" s="7" t="s">
        <v>180</v>
      </c>
      <c r="B440" s="7" t="s">
        <v>181</v>
      </c>
      <c r="C440" s="5" t="s">
        <v>182</v>
      </c>
      <c r="D440" s="51" t="s">
        <v>292</v>
      </c>
      <c r="E440" s="58" t="s">
        <v>294</v>
      </c>
      <c r="F440" s="5" t="s">
        <v>151</v>
      </c>
      <c r="G440" s="50" t="s">
        <v>295</v>
      </c>
      <c r="O440" s="80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8" customFormat="1" ht="38.25" customHeight="1">
      <c r="A441" s="145" t="s">
        <v>241</v>
      </c>
      <c r="B441" s="141" t="s">
        <v>563</v>
      </c>
      <c r="C441" s="132" t="s">
        <v>27</v>
      </c>
      <c r="D441" s="431">
        <v>5150</v>
      </c>
      <c r="E441" s="172">
        <v>5150</v>
      </c>
      <c r="F441" s="337">
        <v>275</v>
      </c>
      <c r="G441" s="173">
        <f>F441/E441*100</f>
        <v>5.339805825242718</v>
      </c>
      <c r="O441" s="80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8" customFormat="1" ht="15" customHeight="1">
      <c r="A442" s="145" t="s">
        <v>241</v>
      </c>
      <c r="B442" s="141" t="s">
        <v>563</v>
      </c>
      <c r="C442" s="132" t="s">
        <v>540</v>
      </c>
      <c r="D442" s="431">
        <v>0</v>
      </c>
      <c r="E442" s="172">
        <v>146</v>
      </c>
      <c r="F442" s="337">
        <v>105</v>
      </c>
      <c r="G442" s="173">
        <f>F442/E442*100</f>
        <v>71.91780821917808</v>
      </c>
      <c r="O442" s="80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8" customFormat="1" ht="14.25" customHeight="1">
      <c r="A443" s="197"/>
      <c r="B443" s="214"/>
      <c r="C443" s="213" t="s">
        <v>58</v>
      </c>
      <c r="D443" s="200">
        <f>SUM(D441:D442)</f>
        <v>5150</v>
      </c>
      <c r="E443" s="200">
        <f>SUM(E441:E442)</f>
        <v>5296</v>
      </c>
      <c r="F443" s="230">
        <f>SUM(F441:F442)</f>
        <v>380</v>
      </c>
      <c r="G443" s="228">
        <f>F443/E443*100</f>
        <v>7.175226586102719</v>
      </c>
      <c r="O443" s="80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6" s="196" customFormat="1" ht="14.25" customHeight="1">
      <c r="A444" s="42"/>
      <c r="B444" s="20"/>
      <c r="C444" s="20"/>
      <c r="D444" s="353"/>
      <c r="E444" s="353"/>
      <c r="F444" s="291"/>
    </row>
    <row r="445" spans="1:6" s="196" customFormat="1" ht="14.25" customHeight="1">
      <c r="A445" s="696" t="s">
        <v>25</v>
      </c>
      <c r="B445" s="698"/>
      <c r="C445" s="698"/>
      <c r="D445" s="353"/>
      <c r="E445" s="353"/>
      <c r="F445" s="291"/>
    </row>
    <row r="446" spans="1:6" s="196" customFormat="1" ht="14.25" customHeight="1">
      <c r="A446" s="560"/>
      <c r="B446" s="561"/>
      <c r="C446" s="561"/>
      <c r="D446" s="353"/>
      <c r="E446" s="353"/>
      <c r="F446" s="291"/>
    </row>
    <row r="447" spans="1:7" ht="25.5">
      <c r="A447" s="7" t="s">
        <v>180</v>
      </c>
      <c r="B447" s="7" t="s">
        <v>181</v>
      </c>
      <c r="C447" s="5" t="s">
        <v>182</v>
      </c>
      <c r="D447" s="51" t="s">
        <v>292</v>
      </c>
      <c r="E447" s="58" t="s">
        <v>294</v>
      </c>
      <c r="F447" s="5" t="s">
        <v>151</v>
      </c>
      <c r="G447" s="50" t="s">
        <v>295</v>
      </c>
    </row>
    <row r="448" spans="1:7" ht="25.5">
      <c r="A448" s="145">
        <v>14</v>
      </c>
      <c r="B448" s="141">
        <v>3636</v>
      </c>
      <c r="C448" s="132" t="s">
        <v>45</v>
      </c>
      <c r="D448" s="172">
        <v>175</v>
      </c>
      <c r="E448" s="172">
        <v>175</v>
      </c>
      <c r="F448" s="337">
        <v>0</v>
      </c>
      <c r="G448" s="173">
        <f>F448/E448*100</f>
        <v>0</v>
      </c>
    </row>
    <row r="449" spans="1:7" ht="25.5">
      <c r="A449" s="145" t="s">
        <v>559</v>
      </c>
      <c r="B449" s="141">
        <v>6171</v>
      </c>
      <c r="C449" s="132" t="s">
        <v>46</v>
      </c>
      <c r="D449" s="172">
        <v>525</v>
      </c>
      <c r="E449" s="172">
        <v>525</v>
      </c>
      <c r="F449" s="337">
        <v>0</v>
      </c>
      <c r="G449" s="173">
        <f>F449/E449*100</f>
        <v>0</v>
      </c>
    </row>
    <row r="450" spans="1:256" s="119" customFormat="1" ht="12.75">
      <c r="A450" s="16"/>
      <c r="B450" s="67"/>
      <c r="C450" s="68"/>
      <c r="D450" s="69"/>
      <c r="E450" s="70"/>
      <c r="F450" s="53"/>
      <c r="G450" s="263"/>
      <c r="H450" s="123"/>
      <c r="I450" s="28"/>
      <c r="J450" s="28"/>
      <c r="K450" s="28"/>
      <c r="L450" s="28"/>
      <c r="M450" s="28"/>
      <c r="N450" s="28"/>
      <c r="O450" s="80"/>
      <c r="P450" s="80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7" ht="12.75">
      <c r="A451" s="206"/>
      <c r="B451" s="216"/>
      <c r="C451" s="215" t="s">
        <v>461</v>
      </c>
      <c r="D451" s="207">
        <f>D425+D431+D434+D443+D448+D449</f>
        <v>47155</v>
      </c>
      <c r="E451" s="207">
        <f>E425+E431+E434+E443+E448+E449</f>
        <v>47301</v>
      </c>
      <c r="F451" s="207">
        <f>F425+F431+F434+F443+F448+F449</f>
        <v>4950</v>
      </c>
      <c r="G451" s="220">
        <f>F451/E451*100</f>
        <v>10.46489503393163</v>
      </c>
    </row>
    <row r="452" spans="1:256" s="28" customFormat="1" ht="13.5" customHeight="1">
      <c r="A452" s="66"/>
      <c r="B452" s="14"/>
      <c r="C452"/>
      <c r="D452" s="80"/>
      <c r="E452" s="80"/>
      <c r="F452" s="80"/>
      <c r="G452"/>
      <c r="O452" s="80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5.75">
      <c r="A453" s="147" t="s">
        <v>261</v>
      </c>
      <c r="B453" s="66"/>
      <c r="D453" s="80"/>
      <c r="E453" s="80"/>
      <c r="F453" s="80"/>
      <c r="O453" s="80" t="s">
        <v>405</v>
      </c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2.75" customHeight="1">
      <c r="A454" s="66"/>
      <c r="B454" s="14"/>
      <c r="C454"/>
      <c r="D454" s="80"/>
      <c r="E454" s="80"/>
      <c r="F454" s="80"/>
      <c r="G454"/>
      <c r="O454" s="80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6" ht="15" customHeight="1">
      <c r="A455" s="74" t="s">
        <v>230</v>
      </c>
      <c r="B455" s="14"/>
      <c r="D455" s="80"/>
      <c r="E455" s="80"/>
      <c r="F455" s="80"/>
    </row>
    <row r="456" spans="1:6" ht="12" customHeight="1">
      <c r="A456" s="66"/>
      <c r="B456" s="14"/>
      <c r="D456" s="80" t="s">
        <v>437</v>
      </c>
      <c r="E456" s="80"/>
      <c r="F456" s="80"/>
    </row>
    <row r="457" spans="1:256" s="28" customFormat="1" ht="25.5">
      <c r="A457" s="7" t="s">
        <v>180</v>
      </c>
      <c r="B457" s="7" t="s">
        <v>181</v>
      </c>
      <c r="C457" s="5" t="s">
        <v>182</v>
      </c>
      <c r="D457" s="51" t="s">
        <v>292</v>
      </c>
      <c r="E457" s="58" t="s">
        <v>294</v>
      </c>
      <c r="F457" s="5" t="s">
        <v>151</v>
      </c>
      <c r="G457" s="50" t="s">
        <v>295</v>
      </c>
      <c r="O457" s="80" t="s">
        <v>412</v>
      </c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25.5">
      <c r="A458" s="145" t="s">
        <v>262</v>
      </c>
      <c r="B458" s="141">
        <v>6172</v>
      </c>
      <c r="C458" s="132" t="s">
        <v>542</v>
      </c>
      <c r="D458" s="172">
        <v>254255</v>
      </c>
      <c r="E458" s="172">
        <v>254563</v>
      </c>
      <c r="F458" s="337">
        <v>34605</v>
      </c>
      <c r="G458" s="173">
        <f>F458/E458*100</f>
        <v>13.593884421538085</v>
      </c>
      <c r="O458" s="80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45" t="s">
        <v>262</v>
      </c>
      <c r="B459" s="141">
        <v>6115</v>
      </c>
      <c r="C459" s="132" t="s">
        <v>541</v>
      </c>
      <c r="D459" s="172">
        <v>100</v>
      </c>
      <c r="E459" s="172">
        <v>100</v>
      </c>
      <c r="F459" s="337">
        <v>0</v>
      </c>
      <c r="G459" s="173">
        <f>F459/E459*100</f>
        <v>0</v>
      </c>
      <c r="O459" s="80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7" ht="14.25" customHeight="1">
      <c r="A460" s="197"/>
      <c r="B460" s="214"/>
      <c r="C460" s="213" t="s">
        <v>433</v>
      </c>
      <c r="D460" s="198">
        <f>SUM(D458:D459)</f>
        <v>254355</v>
      </c>
      <c r="E460" s="199">
        <f>SUM(E458:E459)</f>
        <v>254663</v>
      </c>
      <c r="F460" s="230">
        <f>SUM(F458:F459)</f>
        <v>34605</v>
      </c>
      <c r="G460" s="110">
        <f>F460/E460*100</f>
        <v>13.588546431951245</v>
      </c>
    </row>
    <row r="461" spans="1:18" ht="12.75" customHeight="1">
      <c r="A461" s="16"/>
      <c r="B461" s="67"/>
      <c r="C461" s="201"/>
      <c r="D461" s="202"/>
      <c r="E461" s="203"/>
      <c r="F461" s="204"/>
      <c r="G461" s="30"/>
      <c r="R461" s="149"/>
    </row>
    <row r="462" spans="1:18" ht="13.5" customHeight="1">
      <c r="A462" s="42" t="s">
        <v>231</v>
      </c>
      <c r="B462" s="19"/>
      <c r="C462" s="41"/>
      <c r="D462" s="56"/>
      <c r="E462" s="59"/>
      <c r="F462" s="53"/>
      <c r="G462" s="37"/>
      <c r="R462" s="149"/>
    </row>
    <row r="463" spans="1:18" ht="12.75">
      <c r="A463" s="16"/>
      <c r="B463" s="19"/>
      <c r="C463" s="41"/>
      <c r="D463" s="56"/>
      <c r="E463" s="59"/>
      <c r="F463" s="53"/>
      <c r="G463" s="37"/>
      <c r="R463" s="149"/>
    </row>
    <row r="464" spans="1:256" s="28" customFormat="1" ht="25.5">
      <c r="A464" s="7" t="s">
        <v>180</v>
      </c>
      <c r="B464" s="7" t="s">
        <v>181</v>
      </c>
      <c r="C464" s="5" t="s">
        <v>182</v>
      </c>
      <c r="D464" s="51" t="s">
        <v>292</v>
      </c>
      <c r="E464" s="58" t="s">
        <v>294</v>
      </c>
      <c r="F464" s="5" t="s">
        <v>151</v>
      </c>
      <c r="G464" s="50" t="s">
        <v>295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7" ht="14.25" customHeight="1">
      <c r="A465" s="145" t="s">
        <v>262</v>
      </c>
      <c r="B465" s="141">
        <v>6172</v>
      </c>
      <c r="C465" s="132" t="s">
        <v>20</v>
      </c>
      <c r="D465" s="172">
        <v>3000</v>
      </c>
      <c r="E465" s="172">
        <v>3000</v>
      </c>
      <c r="F465" s="337">
        <v>0</v>
      </c>
      <c r="G465" s="173">
        <f>F465/E465*100</f>
        <v>0</v>
      </c>
    </row>
    <row r="466" spans="1:7" ht="12.75">
      <c r="A466" s="197"/>
      <c r="B466" s="214"/>
      <c r="C466" s="213" t="s">
        <v>434</v>
      </c>
      <c r="D466" s="198">
        <f>SUM(D465:D465)</f>
        <v>3000</v>
      </c>
      <c r="E466" s="199">
        <f>SUM(E465:E465)</f>
        <v>3000</v>
      </c>
      <c r="F466" s="230">
        <f>SUM(F465:F465)</f>
        <v>0</v>
      </c>
      <c r="G466" s="118">
        <f>F466/E466*100</f>
        <v>0</v>
      </c>
    </row>
    <row r="467" spans="1:7" ht="12.75">
      <c r="A467" s="56"/>
      <c r="B467" s="59"/>
      <c r="C467" s="36"/>
      <c r="D467" s="37"/>
      <c r="E467" s="56"/>
      <c r="F467" s="59"/>
      <c r="G467" s="36"/>
    </row>
    <row r="468" spans="1:7" ht="25.5">
      <c r="A468" s="7" t="s">
        <v>180</v>
      </c>
      <c r="B468" s="7" t="s">
        <v>181</v>
      </c>
      <c r="C468" s="5" t="s">
        <v>182</v>
      </c>
      <c r="D468" s="51" t="s">
        <v>292</v>
      </c>
      <c r="E468" s="58" t="s">
        <v>294</v>
      </c>
      <c r="F468" s="5" t="s">
        <v>151</v>
      </c>
      <c r="G468" s="50" t="s">
        <v>295</v>
      </c>
    </row>
    <row r="469" spans="1:7" ht="12.75">
      <c r="A469" s="130" t="s">
        <v>260</v>
      </c>
      <c r="B469" s="131">
        <v>6330</v>
      </c>
      <c r="C469" s="132" t="s">
        <v>47</v>
      </c>
      <c r="D469" s="169">
        <v>4405</v>
      </c>
      <c r="E469" s="164">
        <v>4405</v>
      </c>
      <c r="F469" s="316">
        <v>1101</v>
      </c>
      <c r="G469" s="163">
        <f>F469/E469*100</f>
        <v>24.994324631101023</v>
      </c>
    </row>
    <row r="470" spans="1:7" ht="12.75">
      <c r="A470" s="16"/>
      <c r="B470" s="67"/>
      <c r="C470" s="68"/>
      <c r="D470" s="69"/>
      <c r="E470" s="70"/>
      <c r="F470" s="53"/>
      <c r="G470" s="263"/>
    </row>
    <row r="471" spans="1:256" s="28" customFormat="1" ht="12" customHeight="1">
      <c r="A471" s="206"/>
      <c r="B471" s="216"/>
      <c r="C471" s="215" t="s">
        <v>461</v>
      </c>
      <c r="D471" s="207">
        <f>D460+D466+D469</f>
        <v>261760</v>
      </c>
      <c r="E471" s="207">
        <f>E460+E466+E469</f>
        <v>262068</v>
      </c>
      <c r="F471" s="207">
        <f>F460+F466+F469</f>
        <v>35706</v>
      </c>
      <c r="G471" s="220">
        <f>F471/E471*100</f>
        <v>13.624708091029808</v>
      </c>
      <c r="H471" s="123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0"/>
      <c r="DH471" s="80"/>
      <c r="DI471" s="80"/>
      <c r="DJ471" s="80"/>
      <c r="DK471" s="80"/>
      <c r="DL471" s="80"/>
      <c r="DM471" s="80"/>
      <c r="DN471" s="80"/>
      <c r="DO471" s="80"/>
      <c r="DP471" s="80"/>
      <c r="DQ471" s="80"/>
      <c r="DR471" s="80"/>
      <c r="DS471" s="80"/>
      <c r="DT471" s="80"/>
      <c r="DU471" s="80"/>
      <c r="DV471" s="80"/>
      <c r="DW471" s="80"/>
      <c r="DX471" s="80"/>
      <c r="DY471" s="80"/>
      <c r="DZ471" s="80"/>
      <c r="EA471" s="80"/>
      <c r="EB471" s="80"/>
      <c r="EC471" s="80"/>
      <c r="ED471" s="80"/>
      <c r="EE471" s="80"/>
      <c r="EF471" s="80"/>
      <c r="EG471" s="80"/>
      <c r="EH471" s="80"/>
      <c r="EI471" s="80"/>
      <c r="EJ471" s="80"/>
      <c r="EK471" s="80"/>
      <c r="EL471" s="80"/>
      <c r="EM471" s="80"/>
      <c r="EN471" s="80"/>
      <c r="EO471" s="80"/>
      <c r="EP471" s="80"/>
      <c r="EQ471" s="80"/>
      <c r="ER471" s="80"/>
      <c r="ES471" s="80"/>
      <c r="ET471" s="80"/>
      <c r="EU471" s="80"/>
      <c r="EV471" s="80"/>
      <c r="EW471" s="80"/>
      <c r="EX471" s="80"/>
      <c r="EY471" s="80"/>
      <c r="EZ471" s="80"/>
      <c r="FA471" s="80"/>
      <c r="FB471" s="80"/>
      <c r="FC471" s="80"/>
      <c r="FD471" s="80"/>
      <c r="FE471" s="80"/>
      <c r="FF471" s="80"/>
      <c r="FG471" s="80"/>
      <c r="FH471" s="80"/>
      <c r="FI471" s="80"/>
      <c r="FJ471" s="80"/>
      <c r="FK471" s="80"/>
      <c r="FL471" s="80"/>
      <c r="FM471" s="80"/>
      <c r="FN471" s="80"/>
      <c r="FO471" s="80"/>
      <c r="FP471" s="80"/>
      <c r="FQ471" s="80"/>
      <c r="FR471" s="80"/>
      <c r="FS471" s="80"/>
      <c r="FT471" s="80"/>
      <c r="FU471" s="80"/>
      <c r="FV471" s="80"/>
      <c r="FW471" s="80"/>
      <c r="FX471" s="80"/>
      <c r="FY471" s="80"/>
      <c r="FZ471" s="80"/>
      <c r="GA471" s="80"/>
      <c r="GB471" s="80"/>
      <c r="GC471" s="80"/>
      <c r="GD471" s="80"/>
      <c r="GE471" s="80"/>
      <c r="GF471" s="80"/>
      <c r="GG471" s="80"/>
      <c r="GH471" s="80"/>
      <c r="GI471" s="80"/>
      <c r="GJ471" s="80"/>
      <c r="GK471" s="80"/>
      <c r="GL471" s="80"/>
      <c r="GM471" s="80"/>
      <c r="GN471" s="80"/>
      <c r="GO471" s="80"/>
      <c r="GP471" s="80"/>
      <c r="GQ471" s="80"/>
      <c r="GR471" s="80"/>
      <c r="GS471" s="80"/>
      <c r="GT471" s="80"/>
      <c r="GU471" s="80"/>
      <c r="GV471" s="80"/>
      <c r="GW471" s="80"/>
      <c r="GX471" s="80"/>
      <c r="GY471" s="80"/>
      <c r="GZ471" s="80"/>
      <c r="HA471" s="80"/>
      <c r="HB471" s="80"/>
      <c r="HC471" s="80"/>
      <c r="HD471" s="80"/>
      <c r="HE471" s="80"/>
      <c r="HF471" s="80"/>
      <c r="HG471" s="80"/>
      <c r="HH471" s="80"/>
      <c r="HI471" s="80"/>
      <c r="HJ471" s="80"/>
      <c r="HK471" s="80"/>
      <c r="HL471" s="80"/>
      <c r="HM471" s="80"/>
      <c r="HN471" s="80"/>
      <c r="HO471" s="80"/>
      <c r="HP471" s="80"/>
      <c r="HQ471" s="80"/>
      <c r="HR471" s="80"/>
      <c r="HS471" s="80"/>
      <c r="HT471" s="80"/>
      <c r="HU471" s="80"/>
      <c r="HV471" s="80"/>
      <c r="HW471" s="80"/>
      <c r="HX471" s="80"/>
      <c r="HY471" s="80"/>
      <c r="HZ471" s="80"/>
      <c r="IA471" s="80"/>
      <c r="IB471" s="80"/>
      <c r="IC471" s="80"/>
      <c r="ID471" s="80"/>
      <c r="IE471" s="80"/>
      <c r="IF471" s="80"/>
      <c r="IG471" s="80"/>
      <c r="IH471" s="80"/>
      <c r="II471" s="80"/>
      <c r="IJ471" s="80"/>
      <c r="IK471" s="80"/>
      <c r="IL471" s="80"/>
      <c r="IM471" s="80"/>
      <c r="IN471" s="80"/>
      <c r="IO471" s="80"/>
      <c r="IP471" s="80"/>
      <c r="IQ471" s="80"/>
      <c r="IR471" s="80"/>
      <c r="IS471" s="80"/>
      <c r="IT471" s="80"/>
      <c r="IU471" s="80"/>
      <c r="IV471" s="80"/>
    </row>
    <row r="472" spans="1:256" s="120" customFormat="1" ht="12" customHeight="1">
      <c r="A472" s="255"/>
      <c r="B472" s="256"/>
      <c r="C472" s="257"/>
      <c r="D472" s="258"/>
      <c r="E472" s="258"/>
      <c r="F472" s="258"/>
      <c r="G472" s="260"/>
      <c r="H472" s="266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  <c r="AA472" s="149"/>
      <c r="AB472" s="149"/>
      <c r="AC472" s="149"/>
      <c r="AD472" s="149"/>
      <c r="AE472" s="149"/>
      <c r="AF472" s="149"/>
      <c r="AG472" s="149"/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149"/>
      <c r="BF472" s="149"/>
      <c r="BG472" s="149"/>
      <c r="BH472" s="149"/>
      <c r="BI472" s="149"/>
      <c r="BJ472" s="149"/>
      <c r="BK472" s="149"/>
      <c r="BL472" s="149"/>
      <c r="BM472" s="149"/>
      <c r="BN472" s="149"/>
      <c r="BO472" s="149"/>
      <c r="BP472" s="149"/>
      <c r="BQ472" s="149"/>
      <c r="BR472" s="149"/>
      <c r="BS472" s="149"/>
      <c r="BT472" s="149"/>
      <c r="BU472" s="149"/>
      <c r="BV472" s="149"/>
      <c r="BW472" s="149"/>
      <c r="BX472" s="149"/>
      <c r="BY472" s="149"/>
      <c r="BZ472" s="149"/>
      <c r="CA472" s="149"/>
      <c r="CB472" s="149"/>
      <c r="CC472" s="149"/>
      <c r="CD472" s="149"/>
      <c r="CE472" s="149"/>
      <c r="CF472" s="149"/>
      <c r="CG472" s="149"/>
      <c r="CH472" s="149"/>
      <c r="CI472" s="149"/>
      <c r="CJ472" s="149"/>
      <c r="CK472" s="149"/>
      <c r="CL472" s="149"/>
      <c r="CM472" s="149"/>
      <c r="CN472" s="149"/>
      <c r="CO472" s="149"/>
      <c r="CP472" s="149"/>
      <c r="CQ472" s="149"/>
      <c r="CR472" s="149"/>
      <c r="CS472" s="149"/>
      <c r="CT472" s="149"/>
      <c r="CU472" s="149"/>
      <c r="CV472" s="149"/>
      <c r="CW472" s="149"/>
      <c r="CX472" s="149"/>
      <c r="CY472" s="149"/>
      <c r="CZ472" s="149"/>
      <c r="DA472" s="149"/>
      <c r="DB472" s="149"/>
      <c r="DC472" s="149"/>
      <c r="DD472" s="149"/>
      <c r="DE472" s="149"/>
      <c r="DF472" s="149"/>
      <c r="DG472" s="149"/>
      <c r="DH472" s="149"/>
      <c r="DI472" s="149"/>
      <c r="DJ472" s="149"/>
      <c r="DK472" s="149"/>
      <c r="DL472" s="149"/>
      <c r="DM472" s="149"/>
      <c r="DN472" s="149"/>
      <c r="DO472" s="149"/>
      <c r="DP472" s="149"/>
      <c r="DQ472" s="149"/>
      <c r="DR472" s="149"/>
      <c r="DS472" s="149"/>
      <c r="DT472" s="149"/>
      <c r="DU472" s="149"/>
      <c r="DV472" s="149"/>
      <c r="DW472" s="149"/>
      <c r="DX472" s="149"/>
      <c r="DY472" s="149"/>
      <c r="DZ472" s="149"/>
      <c r="EA472" s="149"/>
      <c r="EB472" s="149"/>
      <c r="EC472" s="149"/>
      <c r="ED472" s="149"/>
      <c r="EE472" s="149"/>
      <c r="EF472" s="149"/>
      <c r="EG472" s="149"/>
      <c r="EH472" s="149"/>
      <c r="EI472" s="149"/>
      <c r="EJ472" s="149"/>
      <c r="EK472" s="149"/>
      <c r="EL472" s="149"/>
      <c r="EM472" s="149"/>
      <c r="EN472" s="149"/>
      <c r="EO472" s="149"/>
      <c r="EP472" s="149"/>
      <c r="EQ472" s="149"/>
      <c r="ER472" s="149"/>
      <c r="ES472" s="149"/>
      <c r="ET472" s="149"/>
      <c r="EU472" s="149"/>
      <c r="EV472" s="149"/>
      <c r="EW472" s="149"/>
      <c r="EX472" s="149"/>
      <c r="EY472" s="149"/>
      <c r="EZ472" s="149"/>
      <c r="FA472" s="149"/>
      <c r="FB472" s="149"/>
      <c r="FC472" s="149"/>
      <c r="FD472" s="149"/>
      <c r="FE472" s="149"/>
      <c r="FF472" s="149"/>
      <c r="FG472" s="149"/>
      <c r="FH472" s="149"/>
      <c r="FI472" s="149"/>
      <c r="FJ472" s="149"/>
      <c r="FK472" s="149"/>
      <c r="FL472" s="149"/>
      <c r="FM472" s="149"/>
      <c r="FN472" s="149"/>
      <c r="FO472" s="149"/>
      <c r="FP472" s="149"/>
      <c r="FQ472" s="149"/>
      <c r="FR472" s="149"/>
      <c r="FS472" s="149"/>
      <c r="FT472" s="149"/>
      <c r="FU472" s="149"/>
      <c r="FV472" s="149"/>
      <c r="FW472" s="149"/>
      <c r="FX472" s="149"/>
      <c r="FY472" s="149"/>
      <c r="FZ472" s="149"/>
      <c r="GA472" s="149"/>
      <c r="GB472" s="149"/>
      <c r="GC472" s="149"/>
      <c r="GD472" s="149"/>
      <c r="GE472" s="149"/>
      <c r="GF472" s="149"/>
      <c r="GG472" s="149"/>
      <c r="GH472" s="149"/>
      <c r="GI472" s="149"/>
      <c r="GJ472" s="149"/>
      <c r="GK472" s="149"/>
      <c r="GL472" s="149"/>
      <c r="GM472" s="149"/>
      <c r="GN472" s="149"/>
      <c r="GO472" s="149"/>
      <c r="GP472" s="149"/>
      <c r="GQ472" s="149"/>
      <c r="GR472" s="149"/>
      <c r="GS472" s="149"/>
      <c r="GT472" s="149"/>
      <c r="GU472" s="149"/>
      <c r="GV472" s="149"/>
      <c r="GW472" s="149"/>
      <c r="GX472" s="149"/>
      <c r="GY472" s="149"/>
      <c r="GZ472" s="149"/>
      <c r="HA472" s="149"/>
      <c r="HB472" s="149"/>
      <c r="HC472" s="149"/>
      <c r="HD472" s="149"/>
      <c r="HE472" s="149"/>
      <c r="HF472" s="149"/>
      <c r="HG472" s="149"/>
      <c r="HH472" s="149"/>
      <c r="HI472" s="149"/>
      <c r="HJ472" s="149"/>
      <c r="HK472" s="149"/>
      <c r="HL472" s="149"/>
      <c r="HM472" s="149"/>
      <c r="HN472" s="149"/>
      <c r="HO472" s="149"/>
      <c r="HP472" s="149"/>
      <c r="HQ472" s="149"/>
      <c r="HR472" s="149"/>
      <c r="HS472" s="149"/>
      <c r="HT472" s="149"/>
      <c r="HU472" s="149"/>
      <c r="HV472" s="149"/>
      <c r="HW472" s="149"/>
      <c r="HX472" s="149"/>
      <c r="HY472" s="149"/>
      <c r="HZ472" s="149"/>
      <c r="IA472" s="149"/>
      <c r="IB472" s="149"/>
      <c r="IC472" s="149"/>
      <c r="ID472" s="149"/>
      <c r="IE472" s="149"/>
      <c r="IF472" s="149"/>
      <c r="IG472" s="149"/>
      <c r="IH472" s="149"/>
      <c r="II472" s="149"/>
      <c r="IJ472" s="149"/>
      <c r="IK472" s="149"/>
      <c r="IL472" s="149"/>
      <c r="IM472" s="149"/>
      <c r="IN472" s="149"/>
      <c r="IO472" s="149"/>
      <c r="IP472" s="149"/>
      <c r="IQ472" s="149"/>
      <c r="IR472" s="149"/>
      <c r="IS472" s="149"/>
      <c r="IT472" s="149"/>
      <c r="IU472" s="149"/>
      <c r="IV472" s="149"/>
    </row>
    <row r="473" spans="1:256" s="28" customFormat="1" ht="15.75">
      <c r="A473" s="72" t="s">
        <v>242</v>
      </c>
      <c r="D473" s="80"/>
      <c r="E473" s="80"/>
      <c r="F473" s="80"/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2:256" s="28" customFormat="1" ht="12.75">
      <c r="B474"/>
      <c r="C474"/>
      <c r="D474" s="15"/>
      <c r="E474" s="15"/>
      <c r="F474" s="15"/>
      <c r="G474"/>
      <c r="O474" s="80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5.75" customHeight="1">
      <c r="A475" s="63" t="s">
        <v>1</v>
      </c>
      <c r="B475"/>
      <c r="C475"/>
      <c r="D475" s="15"/>
      <c r="E475" s="15"/>
      <c r="F475" s="15"/>
      <c r="G475"/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" customHeight="1">
      <c r="A476" s="63"/>
      <c r="B476"/>
      <c r="C476"/>
      <c r="D476" s="15"/>
      <c r="E476" s="15"/>
      <c r="F476" s="15"/>
      <c r="G476"/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25.5">
      <c r="A477" s="7" t="s">
        <v>180</v>
      </c>
      <c r="B477" s="7" t="s">
        <v>181</v>
      </c>
      <c r="C477" s="5" t="s">
        <v>182</v>
      </c>
      <c r="D477" s="51" t="s">
        <v>292</v>
      </c>
      <c r="E477" s="58" t="s">
        <v>294</v>
      </c>
      <c r="F477" s="5" t="s">
        <v>151</v>
      </c>
      <c r="G477" s="50" t="s">
        <v>295</v>
      </c>
      <c r="O477" s="80" t="s">
        <v>406</v>
      </c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15" ht="24">
      <c r="A478" s="145" t="s">
        <v>243</v>
      </c>
      <c r="B478" s="141">
        <v>2139</v>
      </c>
      <c r="C478" s="407" t="s">
        <v>51</v>
      </c>
      <c r="D478" s="172">
        <v>850</v>
      </c>
      <c r="E478" s="301">
        <v>850</v>
      </c>
      <c r="F478" s="530">
        <v>81</v>
      </c>
      <c r="G478" s="303">
        <f aca="true" t="shared" si="13" ref="G478:G488">F478/E478*100</f>
        <v>9.529411764705882</v>
      </c>
      <c r="H478" s="28"/>
      <c r="O478" s="149"/>
    </row>
    <row r="479" spans="1:18" ht="23.25" customHeight="1">
      <c r="A479" s="145" t="s">
        <v>243</v>
      </c>
      <c r="B479" s="141">
        <v>2141</v>
      </c>
      <c r="C479" s="407" t="s">
        <v>496</v>
      </c>
      <c r="D479" s="172">
        <v>900</v>
      </c>
      <c r="E479" s="301">
        <v>1369</v>
      </c>
      <c r="F479" s="530">
        <v>54</v>
      </c>
      <c r="G479" s="303">
        <f t="shared" si="13"/>
        <v>3.9444850255661064</v>
      </c>
      <c r="H479" s="28"/>
      <c r="R479" s="150"/>
    </row>
    <row r="480" spans="1:18" ht="24" customHeight="1">
      <c r="A480" s="145" t="s">
        <v>243</v>
      </c>
      <c r="B480" s="141">
        <v>2143</v>
      </c>
      <c r="C480" s="407" t="s">
        <v>543</v>
      </c>
      <c r="D480" s="172">
        <v>700</v>
      </c>
      <c r="E480" s="301">
        <v>700</v>
      </c>
      <c r="F480" s="530">
        <v>0</v>
      </c>
      <c r="G480" s="303">
        <f t="shared" si="13"/>
        <v>0</v>
      </c>
      <c r="H480" s="28"/>
      <c r="R480" s="150"/>
    </row>
    <row r="481" spans="1:256" s="13" customFormat="1" ht="25.5">
      <c r="A481" s="145" t="s">
        <v>243</v>
      </c>
      <c r="B481" s="141">
        <v>2199</v>
      </c>
      <c r="C481" s="132" t="s">
        <v>50</v>
      </c>
      <c r="D481" s="172">
        <v>1550</v>
      </c>
      <c r="E481" s="171">
        <v>1550</v>
      </c>
      <c r="F481" s="301">
        <v>197</v>
      </c>
      <c r="G481" s="303">
        <f t="shared" si="13"/>
        <v>12.70967741935484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4">
      <c r="A482" s="145" t="s">
        <v>243</v>
      </c>
      <c r="B482" s="141">
        <v>3299</v>
      </c>
      <c r="C482" s="407" t="s">
        <v>91</v>
      </c>
      <c r="D482" s="172">
        <v>450</v>
      </c>
      <c r="E482" s="301">
        <v>450</v>
      </c>
      <c r="F482" s="530">
        <v>43</v>
      </c>
      <c r="G482" s="303">
        <f t="shared" si="13"/>
        <v>9.555555555555555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25.5">
      <c r="A483" s="145" t="s">
        <v>243</v>
      </c>
      <c r="B483" s="141">
        <v>3699</v>
      </c>
      <c r="C483" s="132" t="s">
        <v>916</v>
      </c>
      <c r="D483" s="172">
        <v>3500</v>
      </c>
      <c r="E483" s="301">
        <v>3500</v>
      </c>
      <c r="F483" s="530">
        <v>9</v>
      </c>
      <c r="G483" s="303">
        <f t="shared" si="13"/>
        <v>0.2571428571428571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25.5">
      <c r="A484" s="145" t="s">
        <v>243</v>
      </c>
      <c r="B484" s="141">
        <v>3699</v>
      </c>
      <c r="C484" s="132" t="s">
        <v>23</v>
      </c>
      <c r="D484" s="287">
        <v>69000</v>
      </c>
      <c r="E484" s="288">
        <v>71274</v>
      </c>
      <c r="F484" s="309">
        <v>0</v>
      </c>
      <c r="G484" s="303">
        <f t="shared" si="13"/>
        <v>0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13" customFormat="1" ht="24">
      <c r="A485" s="145" t="s">
        <v>243</v>
      </c>
      <c r="B485" s="141">
        <v>6174</v>
      </c>
      <c r="C485" s="407" t="s">
        <v>37</v>
      </c>
      <c r="D485" s="172">
        <v>7839</v>
      </c>
      <c r="E485" s="301">
        <v>7839</v>
      </c>
      <c r="F485" s="530">
        <v>2613</v>
      </c>
      <c r="G485" s="303">
        <f t="shared" si="13"/>
        <v>33.33333333333333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13" customFormat="1" ht="12.75">
      <c r="A486" s="145" t="s">
        <v>243</v>
      </c>
      <c r="B486" s="141">
        <v>6223</v>
      </c>
      <c r="C486" s="407" t="s">
        <v>38</v>
      </c>
      <c r="D486" s="172">
        <v>4830</v>
      </c>
      <c r="E486" s="301">
        <v>4830</v>
      </c>
      <c r="F486" s="530">
        <v>280</v>
      </c>
      <c r="G486" s="303">
        <f t="shared" si="13"/>
        <v>5.797101449275362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13" customFormat="1" ht="12.75">
      <c r="A487" s="145" t="s">
        <v>243</v>
      </c>
      <c r="B487" s="141">
        <v>3636</v>
      </c>
      <c r="C487" s="407" t="s">
        <v>22</v>
      </c>
      <c r="D487" s="172">
        <v>0</v>
      </c>
      <c r="E487" s="301">
        <v>502</v>
      </c>
      <c r="F487" s="530">
        <v>0</v>
      </c>
      <c r="G487" s="303">
        <f t="shared" si="13"/>
        <v>0</v>
      </c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7" ht="13.5" customHeight="1">
      <c r="A488" s="197"/>
      <c r="B488" s="214"/>
      <c r="C488" s="213" t="s">
        <v>433</v>
      </c>
      <c r="D488" s="198">
        <f>SUM(D478:D487)</f>
        <v>89619</v>
      </c>
      <c r="E488" s="199">
        <f>SUM(E478:E487)</f>
        <v>92864</v>
      </c>
      <c r="F488" s="230">
        <f>SUM(F478:F487)</f>
        <v>3277</v>
      </c>
      <c r="G488" s="110">
        <f t="shared" si="13"/>
        <v>3.52881633356306</v>
      </c>
    </row>
    <row r="489" spans="1:7" ht="12.75">
      <c r="A489" s="16"/>
      <c r="B489" s="67"/>
      <c r="C489" s="201"/>
      <c r="D489" s="202"/>
      <c r="E489" s="203"/>
      <c r="F489" s="254"/>
      <c r="G489" s="113"/>
    </row>
    <row r="490" spans="1:16" ht="25.5">
      <c r="A490" s="7" t="s">
        <v>180</v>
      </c>
      <c r="B490" s="7" t="s">
        <v>181</v>
      </c>
      <c r="C490" s="5" t="s">
        <v>182</v>
      </c>
      <c r="D490" s="51" t="s">
        <v>292</v>
      </c>
      <c r="E490" s="58" t="s">
        <v>294</v>
      </c>
      <c r="F490" s="5" t="s">
        <v>151</v>
      </c>
      <c r="G490" s="50" t="s">
        <v>295</v>
      </c>
      <c r="P490" s="149"/>
    </row>
    <row r="491" spans="1:14" s="149" customFormat="1" ht="25.5">
      <c r="A491" s="145" t="s">
        <v>243</v>
      </c>
      <c r="B491" s="141">
        <v>2199</v>
      </c>
      <c r="C491" s="132" t="s">
        <v>190</v>
      </c>
      <c r="D491" s="172">
        <v>300</v>
      </c>
      <c r="E491" s="301">
        <v>300</v>
      </c>
      <c r="F491" s="530">
        <v>242</v>
      </c>
      <c r="G491" s="174">
        <f>F491/E491*100</f>
        <v>80.66666666666666</v>
      </c>
      <c r="H491" s="120"/>
      <c r="I491" s="120"/>
      <c r="J491" s="120"/>
      <c r="K491" s="120"/>
      <c r="L491" s="120"/>
      <c r="M491" s="120"/>
      <c r="N491" s="120"/>
    </row>
    <row r="492" spans="1:14" s="149" customFormat="1" ht="25.5">
      <c r="A492" s="145" t="s">
        <v>243</v>
      </c>
      <c r="B492" s="141">
        <v>3699</v>
      </c>
      <c r="C492" s="132" t="s">
        <v>908</v>
      </c>
      <c r="D492" s="172">
        <v>100</v>
      </c>
      <c r="E492" s="301">
        <v>100</v>
      </c>
      <c r="F492" s="530">
        <v>0</v>
      </c>
      <c r="G492" s="174">
        <f>F492/E492*100</f>
        <v>0</v>
      </c>
      <c r="H492" s="120"/>
      <c r="I492" s="120"/>
      <c r="J492" s="120"/>
      <c r="K492" s="120"/>
      <c r="L492" s="120"/>
      <c r="M492" s="120"/>
      <c r="N492" s="120"/>
    </row>
    <row r="493" spans="1:16" ht="24">
      <c r="A493" s="145" t="s">
        <v>243</v>
      </c>
      <c r="B493" s="141">
        <v>6174</v>
      </c>
      <c r="C493" s="407" t="s">
        <v>37</v>
      </c>
      <c r="D493" s="172">
        <v>1161</v>
      </c>
      <c r="E493" s="301">
        <v>1161</v>
      </c>
      <c r="F493" s="530">
        <v>387</v>
      </c>
      <c r="G493" s="174">
        <f>F493/E493*100</f>
        <v>33.33333333333333</v>
      </c>
      <c r="P493" s="149"/>
    </row>
    <row r="494" spans="1:16" ht="12.75">
      <c r="A494" s="145" t="s">
        <v>243</v>
      </c>
      <c r="B494" s="141">
        <v>6223</v>
      </c>
      <c r="C494" s="407" t="s">
        <v>38</v>
      </c>
      <c r="D494" s="172">
        <v>170</v>
      </c>
      <c r="E494" s="301">
        <v>170</v>
      </c>
      <c r="F494" s="530">
        <v>0</v>
      </c>
      <c r="G494" s="174">
        <f>F494/E494*100</f>
        <v>0</v>
      </c>
      <c r="P494" s="149"/>
    </row>
    <row r="495" spans="1:7" ht="12.75">
      <c r="A495" s="197"/>
      <c r="B495" s="214"/>
      <c r="C495" s="213" t="s">
        <v>434</v>
      </c>
      <c r="D495" s="299">
        <f>SUM(D491:D494)</f>
        <v>1731</v>
      </c>
      <c r="E495" s="299">
        <f>SUM(E491:E494)</f>
        <v>1731</v>
      </c>
      <c r="F495" s="299">
        <f>SUM(F491:F494)</f>
        <v>629</v>
      </c>
      <c r="G495" s="174">
        <f>F495/E495*100</f>
        <v>36.33737723859041</v>
      </c>
    </row>
    <row r="496" spans="1:7" ht="12.75">
      <c r="A496" s="180"/>
      <c r="B496" s="181"/>
      <c r="C496" s="427"/>
      <c r="D496" s="636"/>
      <c r="E496" s="636"/>
      <c r="F496" s="637"/>
      <c r="G496" s="638"/>
    </row>
    <row r="497" spans="1:7" ht="12.75">
      <c r="A497" s="382" t="s">
        <v>905</v>
      </c>
      <c r="B497" s="202"/>
      <c r="C497" s="203"/>
      <c r="D497" s="254"/>
      <c r="E497" s="203"/>
      <c r="F497" s="643"/>
      <c r="G497" s="113"/>
    </row>
    <row r="498" spans="1:7" ht="12.75">
      <c r="A498" s="382"/>
      <c r="B498" s="202"/>
      <c r="C498" s="203"/>
      <c r="D498" s="254"/>
      <c r="E498" s="203"/>
      <c r="F498" s="643"/>
      <c r="G498" s="113"/>
    </row>
    <row r="499" spans="1:7" ht="25.5">
      <c r="A499" s="7" t="s">
        <v>180</v>
      </c>
      <c r="B499" s="7" t="s">
        <v>181</v>
      </c>
      <c r="C499" s="5" t="s">
        <v>182</v>
      </c>
      <c r="D499" s="51" t="s">
        <v>292</v>
      </c>
      <c r="E499" s="58" t="s">
        <v>294</v>
      </c>
      <c r="F499" s="5" t="s">
        <v>151</v>
      </c>
      <c r="G499" s="50" t="s">
        <v>295</v>
      </c>
    </row>
    <row r="500" spans="1:7" ht="12.75">
      <c r="A500" s="145" t="s">
        <v>243</v>
      </c>
      <c r="B500" s="141">
        <v>2143</v>
      </c>
      <c r="C500" s="132" t="s">
        <v>906</v>
      </c>
      <c r="D500" s="172">
        <v>9230</v>
      </c>
      <c r="E500" s="172">
        <v>9230</v>
      </c>
      <c r="F500" s="337">
        <v>1538</v>
      </c>
      <c r="G500" s="173">
        <f>F500/E500*100</f>
        <v>16.66305525460455</v>
      </c>
    </row>
    <row r="501" spans="1:7" ht="12.75">
      <c r="A501" s="145" t="s">
        <v>243</v>
      </c>
      <c r="B501" s="141">
        <v>2143</v>
      </c>
      <c r="C501" s="132" t="s">
        <v>907</v>
      </c>
      <c r="D501" s="172">
        <v>1770</v>
      </c>
      <c r="E501" s="172">
        <v>1770</v>
      </c>
      <c r="F501" s="337">
        <v>0</v>
      </c>
      <c r="G501" s="173">
        <f>F501/E501*100</f>
        <v>0</v>
      </c>
    </row>
    <row r="502" spans="1:7" ht="12.75">
      <c r="A502" s="261"/>
      <c r="B502" s="360"/>
      <c r="C502" s="639"/>
      <c r="D502" s="640"/>
      <c r="E502" s="640"/>
      <c r="F502" s="641"/>
      <c r="G502" s="642"/>
    </row>
    <row r="503" spans="1:7" ht="12.75">
      <c r="A503" s="206"/>
      <c r="B503" s="216"/>
      <c r="C503" s="215" t="s">
        <v>435</v>
      </c>
      <c r="D503" s="207">
        <f>D488+D495+D500+D501</f>
        <v>102350</v>
      </c>
      <c r="E503" s="207">
        <f>E488+E495+E500+E501</f>
        <v>105595</v>
      </c>
      <c r="F503" s="207">
        <f>F488+F495+F500+F501</f>
        <v>5444</v>
      </c>
      <c r="G503" s="26">
        <f>F503/E503*100</f>
        <v>5.155547137648562</v>
      </c>
    </row>
    <row r="504" spans="1:256" s="120" customFormat="1" ht="13.5" customHeight="1">
      <c r="A504" s="255"/>
      <c r="B504" s="256"/>
      <c r="C504" s="257"/>
      <c r="D504" s="258"/>
      <c r="E504" s="258"/>
      <c r="F504" s="258"/>
      <c r="G504" s="260"/>
      <c r="H504" s="266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  <c r="AA504" s="149"/>
      <c r="AB504" s="149"/>
      <c r="AC504" s="149"/>
      <c r="AD504" s="149"/>
      <c r="AE504" s="149"/>
      <c r="AF504" s="149"/>
      <c r="AG504" s="149"/>
      <c r="AH504" s="149"/>
      <c r="AI504" s="149"/>
      <c r="AJ504" s="149"/>
      <c r="AK504" s="149"/>
      <c r="AL504" s="149"/>
      <c r="AM504" s="149"/>
      <c r="AN504" s="149"/>
      <c r="AO504" s="149"/>
      <c r="AP504" s="149"/>
      <c r="AQ504" s="149"/>
      <c r="AR504" s="149"/>
      <c r="AS504" s="149"/>
      <c r="AT504" s="149"/>
      <c r="AU504" s="149"/>
      <c r="AV504" s="149"/>
      <c r="AW504" s="149"/>
      <c r="AX504" s="149"/>
      <c r="AY504" s="149"/>
      <c r="AZ504" s="149"/>
      <c r="BA504" s="149"/>
      <c r="BB504" s="149"/>
      <c r="BC504" s="149"/>
      <c r="BD504" s="149"/>
      <c r="BE504" s="149"/>
      <c r="BF504" s="149"/>
      <c r="BG504" s="149"/>
      <c r="BH504" s="149"/>
      <c r="BI504" s="149"/>
      <c r="BJ504" s="149"/>
      <c r="BK504" s="149"/>
      <c r="BL504" s="149"/>
      <c r="BM504" s="149"/>
      <c r="BN504" s="149"/>
      <c r="BO504" s="149"/>
      <c r="BP504" s="149"/>
      <c r="BQ504" s="149"/>
      <c r="BR504" s="149"/>
      <c r="BS504" s="149"/>
      <c r="BT504" s="149"/>
      <c r="BU504" s="149"/>
      <c r="BV504" s="149"/>
      <c r="BW504" s="149"/>
      <c r="BX504" s="149"/>
      <c r="BY504" s="149"/>
      <c r="BZ504" s="149"/>
      <c r="CA504" s="149"/>
      <c r="CB504" s="149"/>
      <c r="CC504" s="149"/>
      <c r="CD504" s="149"/>
      <c r="CE504" s="149"/>
      <c r="CF504" s="149"/>
      <c r="CG504" s="149"/>
      <c r="CH504" s="149"/>
      <c r="CI504" s="149"/>
      <c r="CJ504" s="149"/>
      <c r="CK504" s="149"/>
      <c r="CL504" s="149"/>
      <c r="CM504" s="149"/>
      <c r="CN504" s="149"/>
      <c r="CO504" s="149"/>
      <c r="CP504" s="149"/>
      <c r="CQ504" s="149"/>
      <c r="CR504" s="149"/>
      <c r="CS504" s="149"/>
      <c r="CT504" s="149"/>
      <c r="CU504" s="149"/>
      <c r="CV504" s="149"/>
      <c r="CW504" s="149"/>
      <c r="CX504" s="149"/>
      <c r="CY504" s="149"/>
      <c r="CZ504" s="149"/>
      <c r="DA504" s="149"/>
      <c r="DB504" s="149"/>
      <c r="DC504" s="149"/>
      <c r="DD504" s="149"/>
      <c r="DE504" s="149"/>
      <c r="DF504" s="149"/>
      <c r="DG504" s="149"/>
      <c r="DH504" s="149"/>
      <c r="DI504" s="149"/>
      <c r="DJ504" s="149"/>
      <c r="DK504" s="149"/>
      <c r="DL504" s="149"/>
      <c r="DM504" s="149"/>
      <c r="DN504" s="149"/>
      <c r="DO504" s="149"/>
      <c r="DP504" s="149"/>
      <c r="DQ504" s="149"/>
      <c r="DR504" s="149"/>
      <c r="DS504" s="149"/>
      <c r="DT504" s="149"/>
      <c r="DU504" s="149"/>
      <c r="DV504" s="149"/>
      <c r="DW504" s="149"/>
      <c r="DX504" s="149"/>
      <c r="DY504" s="149"/>
      <c r="DZ504" s="149"/>
      <c r="EA504" s="149"/>
      <c r="EB504" s="149"/>
      <c r="EC504" s="149"/>
      <c r="ED504" s="149"/>
      <c r="EE504" s="149"/>
      <c r="EF504" s="149"/>
      <c r="EG504" s="149"/>
      <c r="EH504" s="149"/>
      <c r="EI504" s="149"/>
      <c r="EJ504" s="149"/>
      <c r="EK504" s="149"/>
      <c r="EL504" s="149"/>
      <c r="EM504" s="149"/>
      <c r="EN504" s="149"/>
      <c r="EO504" s="149"/>
      <c r="EP504" s="149"/>
      <c r="EQ504" s="149"/>
      <c r="ER504" s="149"/>
      <c r="ES504" s="149"/>
      <c r="ET504" s="149"/>
      <c r="EU504" s="149"/>
      <c r="EV504" s="149"/>
      <c r="EW504" s="149"/>
      <c r="EX504" s="149"/>
      <c r="EY504" s="149"/>
      <c r="EZ504" s="149"/>
      <c r="FA504" s="149"/>
      <c r="FB504" s="149"/>
      <c r="FC504" s="149"/>
      <c r="FD504" s="149"/>
      <c r="FE504" s="149"/>
      <c r="FF504" s="149"/>
      <c r="FG504" s="149"/>
      <c r="FH504" s="149"/>
      <c r="FI504" s="149"/>
      <c r="FJ504" s="149"/>
      <c r="FK504" s="149"/>
      <c r="FL504" s="149"/>
      <c r="FM504" s="149"/>
      <c r="FN504" s="149"/>
      <c r="FO504" s="149"/>
      <c r="FP504" s="149"/>
      <c r="FQ504" s="149"/>
      <c r="FR504" s="149"/>
      <c r="FS504" s="149"/>
      <c r="FT504" s="149"/>
      <c r="FU504" s="149"/>
      <c r="FV504" s="149"/>
      <c r="FW504" s="149"/>
      <c r="FX504" s="149"/>
      <c r="FY504" s="149"/>
      <c r="FZ504" s="149"/>
      <c r="GA504" s="149"/>
      <c r="GB504" s="149"/>
      <c r="GC504" s="149"/>
      <c r="GD504" s="149"/>
      <c r="GE504" s="149"/>
      <c r="GF504" s="149"/>
      <c r="GG504" s="149"/>
      <c r="GH504" s="149"/>
      <c r="GI504" s="149"/>
      <c r="GJ504" s="149"/>
      <c r="GK504" s="149"/>
      <c r="GL504" s="149"/>
      <c r="GM504" s="149"/>
      <c r="GN504" s="149"/>
      <c r="GO504" s="149"/>
      <c r="GP504" s="149"/>
      <c r="GQ504" s="149"/>
      <c r="GR504" s="149"/>
      <c r="GS504" s="149"/>
      <c r="GT504" s="149"/>
      <c r="GU504" s="149"/>
      <c r="GV504" s="149"/>
      <c r="GW504" s="149"/>
      <c r="GX504" s="149"/>
      <c r="GY504" s="149"/>
      <c r="GZ504" s="149"/>
      <c r="HA504" s="149"/>
      <c r="HB504" s="149"/>
      <c r="HC504" s="149"/>
      <c r="HD504" s="149"/>
      <c r="HE504" s="149"/>
      <c r="HF504" s="149"/>
      <c r="HG504" s="149"/>
      <c r="HH504" s="149"/>
      <c r="HI504" s="149"/>
      <c r="HJ504" s="149"/>
      <c r="HK504" s="149"/>
      <c r="HL504" s="149"/>
      <c r="HM504" s="149"/>
      <c r="HN504" s="149"/>
      <c r="HO504" s="149"/>
      <c r="HP504" s="149"/>
      <c r="HQ504" s="149"/>
      <c r="HR504" s="149"/>
      <c r="HS504" s="149"/>
      <c r="HT504" s="149"/>
      <c r="HU504" s="149"/>
      <c r="HV504" s="149"/>
      <c r="HW504" s="149"/>
      <c r="HX504" s="149"/>
      <c r="HY504" s="149"/>
      <c r="HZ504" s="149"/>
      <c r="IA504" s="149"/>
      <c r="IB504" s="149"/>
      <c r="IC504" s="149"/>
      <c r="ID504" s="149"/>
      <c r="IE504" s="149"/>
      <c r="IF504" s="149"/>
      <c r="IG504" s="149"/>
      <c r="IH504" s="149"/>
      <c r="II504" s="149"/>
      <c r="IJ504" s="149"/>
      <c r="IK504" s="149"/>
      <c r="IL504" s="149"/>
      <c r="IM504" s="149"/>
      <c r="IN504" s="149"/>
      <c r="IO504" s="149"/>
      <c r="IP504" s="149"/>
      <c r="IQ504" s="149"/>
      <c r="IR504" s="149"/>
      <c r="IS504" s="149"/>
      <c r="IT504" s="149"/>
      <c r="IU504" s="149"/>
      <c r="IV504" s="149"/>
    </row>
    <row r="505" spans="1:256" s="28" customFormat="1" ht="14.25" customHeight="1">
      <c r="A505" s="147" t="s">
        <v>301</v>
      </c>
      <c r="B505" s="67"/>
      <c r="C505" s="41"/>
      <c r="D505" s="69"/>
      <c r="E505" s="70"/>
      <c r="F505" s="53"/>
      <c r="G505" s="71"/>
      <c r="O505" s="80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28" customFormat="1" ht="14.25" customHeight="1">
      <c r="A506" s="75"/>
      <c r="B506" s="19"/>
      <c r="C506" s="68"/>
      <c r="D506" s="56"/>
      <c r="E506" s="59"/>
      <c r="F506" s="430"/>
      <c r="G506" s="37"/>
      <c r="O506" s="80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5" customHeight="1">
      <c r="A507" s="63" t="s">
        <v>1</v>
      </c>
      <c r="B507"/>
      <c r="C507" s="41"/>
      <c r="D507" s="15"/>
      <c r="E507" s="15"/>
      <c r="F507" s="15"/>
      <c r="G507"/>
      <c r="O507" s="8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2" customHeight="1">
      <c r="A508" s="63"/>
      <c r="B508"/>
      <c r="C508" s="41"/>
      <c r="D508" s="15"/>
      <c r="E508" s="15"/>
      <c r="F508" s="15"/>
      <c r="G508"/>
      <c r="O508" s="80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16" ht="25.5">
      <c r="A509" s="82" t="s">
        <v>180</v>
      </c>
      <c r="B509" s="7" t="s">
        <v>181</v>
      </c>
      <c r="C509" s="5" t="s">
        <v>182</v>
      </c>
      <c r="D509" s="51" t="s">
        <v>292</v>
      </c>
      <c r="E509" s="58" t="s">
        <v>294</v>
      </c>
      <c r="F509" s="5" t="s">
        <v>151</v>
      </c>
      <c r="G509" s="50" t="s">
        <v>295</v>
      </c>
      <c r="P509" s="80"/>
    </row>
    <row r="510" spans="1:16" ht="25.5">
      <c r="A510" s="145" t="s">
        <v>553</v>
      </c>
      <c r="B510" s="148">
        <v>3639</v>
      </c>
      <c r="C510" s="142" t="s">
        <v>439</v>
      </c>
      <c r="D510" s="172">
        <v>4050</v>
      </c>
      <c r="E510" s="337">
        <v>4050</v>
      </c>
      <c r="F510" s="540">
        <v>344</v>
      </c>
      <c r="G510" s="174">
        <f aca="true" t="shared" si="14" ref="G510:G526">F510/E510*100</f>
        <v>8.493827160493828</v>
      </c>
      <c r="P510" s="193"/>
    </row>
    <row r="511" spans="1:16" ht="25.5">
      <c r="A511" s="145" t="s">
        <v>553</v>
      </c>
      <c r="B511" s="141">
        <v>3639</v>
      </c>
      <c r="C511" s="142" t="s">
        <v>35</v>
      </c>
      <c r="D511" s="218">
        <v>9000</v>
      </c>
      <c r="E511" s="488">
        <v>9000</v>
      </c>
      <c r="F511" s="530">
        <v>592</v>
      </c>
      <c r="G511" s="303">
        <f t="shared" si="14"/>
        <v>6.577777777777778</v>
      </c>
      <c r="P511" s="193"/>
    </row>
    <row r="512" spans="1:16" ht="12.75">
      <c r="A512" s="145" t="s">
        <v>553</v>
      </c>
      <c r="B512" s="148">
        <v>6172</v>
      </c>
      <c r="C512" s="142" t="s">
        <v>36</v>
      </c>
      <c r="D512" s="172">
        <v>950</v>
      </c>
      <c r="E512" s="337">
        <v>950</v>
      </c>
      <c r="F512" s="540">
        <v>0</v>
      </c>
      <c r="G512" s="174">
        <f t="shared" si="14"/>
        <v>0</v>
      </c>
      <c r="P512" s="193"/>
    </row>
    <row r="513" spans="1:16" ht="14.25" customHeight="1">
      <c r="A513" s="145" t="s">
        <v>554</v>
      </c>
      <c r="B513" s="148" t="s">
        <v>229</v>
      </c>
      <c r="C513" s="132" t="s">
        <v>302</v>
      </c>
      <c r="D513" s="172">
        <v>104000</v>
      </c>
      <c r="E513" s="337">
        <v>107471</v>
      </c>
      <c r="F513" s="540">
        <v>1265</v>
      </c>
      <c r="G513" s="174">
        <f t="shared" si="14"/>
        <v>1.1770617189753516</v>
      </c>
      <c r="P513" s="149"/>
    </row>
    <row r="514" spans="1:18" ht="25.5">
      <c r="A514" s="145" t="s">
        <v>555</v>
      </c>
      <c r="B514" s="141" t="s">
        <v>229</v>
      </c>
      <c r="C514" s="132" t="s">
        <v>471</v>
      </c>
      <c r="D514" s="172">
        <v>40700</v>
      </c>
      <c r="E514" s="337">
        <v>43000</v>
      </c>
      <c r="F514" s="530">
        <v>569</v>
      </c>
      <c r="G514" s="174">
        <f t="shared" si="14"/>
        <v>1.3232558139534885</v>
      </c>
      <c r="P514" s="80"/>
      <c r="R514" s="182"/>
    </row>
    <row r="515" spans="1:18" ht="25.5">
      <c r="A515" s="145" t="s">
        <v>555</v>
      </c>
      <c r="B515" s="141" t="s">
        <v>229</v>
      </c>
      <c r="C515" s="132" t="s">
        <v>917</v>
      </c>
      <c r="D515" s="218">
        <v>2000</v>
      </c>
      <c r="E515" s="488">
        <v>2000</v>
      </c>
      <c r="F515" s="530">
        <v>0</v>
      </c>
      <c r="G515" s="303">
        <f t="shared" si="14"/>
        <v>0</v>
      </c>
      <c r="P515" s="80"/>
      <c r="R515" s="182"/>
    </row>
    <row r="516" spans="1:18" ht="25.5">
      <c r="A516" s="145" t="s">
        <v>556</v>
      </c>
      <c r="B516" s="141" t="s">
        <v>229</v>
      </c>
      <c r="C516" s="132" t="s">
        <v>303</v>
      </c>
      <c r="D516" s="172">
        <v>14300</v>
      </c>
      <c r="E516" s="337">
        <v>14300</v>
      </c>
      <c r="F516" s="530">
        <v>0</v>
      </c>
      <c r="G516" s="174">
        <f t="shared" si="14"/>
        <v>0</v>
      </c>
      <c r="P516" s="80"/>
      <c r="R516" s="182"/>
    </row>
    <row r="517" spans="1:18" ht="12.75">
      <c r="A517" s="130" t="s">
        <v>557</v>
      </c>
      <c r="B517" s="131" t="s">
        <v>229</v>
      </c>
      <c r="C517" s="132" t="s">
        <v>305</v>
      </c>
      <c r="D517" s="218">
        <v>69000</v>
      </c>
      <c r="E517" s="488">
        <v>69000</v>
      </c>
      <c r="F517" s="530">
        <v>0</v>
      </c>
      <c r="G517" s="303">
        <f aca="true" t="shared" si="15" ref="G517:G525">F517/E517*100</f>
        <v>0</v>
      </c>
      <c r="P517" s="80"/>
      <c r="R517" s="182"/>
    </row>
    <row r="518" spans="1:18" ht="12.75">
      <c r="A518" s="130" t="s">
        <v>553</v>
      </c>
      <c r="B518" s="131" t="s">
        <v>229</v>
      </c>
      <c r="C518" s="132" t="s">
        <v>304</v>
      </c>
      <c r="D518" s="218">
        <v>10000</v>
      </c>
      <c r="E518" s="488">
        <v>10000</v>
      </c>
      <c r="F518" s="530">
        <v>1134</v>
      </c>
      <c r="G518" s="303">
        <f t="shared" si="15"/>
        <v>11.34</v>
      </c>
      <c r="P518" s="80"/>
      <c r="R518" s="182"/>
    </row>
    <row r="519" spans="1:18" ht="12.75">
      <c r="A519" s="130" t="s">
        <v>553</v>
      </c>
      <c r="B519" s="131" t="s">
        <v>229</v>
      </c>
      <c r="C519" s="132" t="s">
        <v>468</v>
      </c>
      <c r="D519" s="218">
        <v>70100</v>
      </c>
      <c r="E519" s="488">
        <v>71954</v>
      </c>
      <c r="F519" s="530">
        <v>3912</v>
      </c>
      <c r="G519" s="303">
        <f t="shared" si="15"/>
        <v>5.43680684882008</v>
      </c>
      <c r="P519" s="80"/>
      <c r="R519" s="182"/>
    </row>
    <row r="520" spans="1:18" ht="12.75">
      <c r="A520" s="130" t="s">
        <v>553</v>
      </c>
      <c r="B520" s="131" t="s">
        <v>229</v>
      </c>
      <c r="C520" s="132" t="s">
        <v>476</v>
      </c>
      <c r="D520" s="218">
        <v>1000</v>
      </c>
      <c r="E520" s="488">
        <v>1000</v>
      </c>
      <c r="F520" s="530">
        <v>0</v>
      </c>
      <c r="G520" s="303">
        <f t="shared" si="15"/>
        <v>0</v>
      </c>
      <c r="P520" s="80"/>
      <c r="R520" s="182"/>
    </row>
    <row r="521" spans="1:18" ht="25.5">
      <c r="A521" s="145" t="s">
        <v>553</v>
      </c>
      <c r="B521" s="141">
        <v>6172</v>
      </c>
      <c r="C521" s="142" t="s">
        <v>44</v>
      </c>
      <c r="D521" s="218">
        <v>5000</v>
      </c>
      <c r="E521" s="488">
        <v>5060</v>
      </c>
      <c r="F521" s="530">
        <v>0</v>
      </c>
      <c r="G521" s="303">
        <f t="shared" si="15"/>
        <v>0</v>
      </c>
      <c r="P521" s="80"/>
      <c r="R521" s="182"/>
    </row>
    <row r="522" spans="1:18" ht="25.5">
      <c r="A522" s="145" t="s">
        <v>553</v>
      </c>
      <c r="B522" s="141">
        <v>6172</v>
      </c>
      <c r="C522" s="142" t="s">
        <v>43</v>
      </c>
      <c r="D522" s="218">
        <v>7000</v>
      </c>
      <c r="E522" s="488">
        <v>7000</v>
      </c>
      <c r="F522" s="530">
        <v>0</v>
      </c>
      <c r="G522" s="303">
        <f t="shared" si="15"/>
        <v>0</v>
      </c>
      <c r="P522" s="80"/>
      <c r="R522" s="182"/>
    </row>
    <row r="523" spans="1:18" ht="12.75">
      <c r="A523" s="145" t="s">
        <v>553</v>
      </c>
      <c r="B523" s="141">
        <v>3522</v>
      </c>
      <c r="C523" s="132" t="s">
        <v>215</v>
      </c>
      <c r="D523" s="172">
        <v>150</v>
      </c>
      <c r="E523" s="337">
        <v>150</v>
      </c>
      <c r="F523" s="530">
        <v>26</v>
      </c>
      <c r="G523" s="174">
        <f t="shared" si="15"/>
        <v>17.333333333333336</v>
      </c>
      <c r="P523" s="80"/>
      <c r="R523" s="182"/>
    </row>
    <row r="524" spans="1:18" ht="12.75">
      <c r="A524" s="145" t="s">
        <v>553</v>
      </c>
      <c r="B524" s="141">
        <v>3639</v>
      </c>
      <c r="C524" s="472" t="s">
        <v>18</v>
      </c>
      <c r="D524" s="218">
        <v>0</v>
      </c>
      <c r="E524" s="488">
        <v>888</v>
      </c>
      <c r="F524" s="530">
        <v>888</v>
      </c>
      <c r="G524" s="303">
        <f t="shared" si="15"/>
        <v>100</v>
      </c>
      <c r="P524" s="80"/>
      <c r="R524" s="182"/>
    </row>
    <row r="525" spans="1:18" ht="25.5">
      <c r="A525" s="145" t="s">
        <v>553</v>
      </c>
      <c r="B525" s="141">
        <v>3639</v>
      </c>
      <c r="C525" s="472" t="s">
        <v>17</v>
      </c>
      <c r="D525" s="218">
        <v>0</v>
      </c>
      <c r="E525" s="488">
        <v>32162</v>
      </c>
      <c r="F525" s="530">
        <v>0</v>
      </c>
      <c r="G525" s="303">
        <f t="shared" si="15"/>
        <v>0</v>
      </c>
      <c r="P525" s="80"/>
      <c r="R525" s="182"/>
    </row>
    <row r="526" spans="1:256" s="28" customFormat="1" ht="13.5" customHeight="1">
      <c r="A526" s="197"/>
      <c r="B526" s="214"/>
      <c r="C526" s="213" t="s">
        <v>606</v>
      </c>
      <c r="D526" s="278">
        <f>SUM(D510:D525)</f>
        <v>337250</v>
      </c>
      <c r="E526" s="278">
        <f>SUM(E510:E525)</f>
        <v>377985</v>
      </c>
      <c r="F526" s="278">
        <f>SUM(F510:F525)</f>
        <v>8730</v>
      </c>
      <c r="G526" s="221">
        <f t="shared" si="14"/>
        <v>2.3096154609309894</v>
      </c>
      <c r="O526" s="80"/>
      <c r="P526" s="15"/>
      <c r="Q526" s="15"/>
      <c r="R526" s="15"/>
      <c r="S526" s="15"/>
      <c r="T526" s="15"/>
      <c r="U526" s="15"/>
      <c r="V526" s="149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28" customFormat="1" ht="13.5" customHeight="1">
      <c r="A527" s="180"/>
      <c r="B527" s="181"/>
      <c r="C527" s="427"/>
      <c r="D527" s="369"/>
      <c r="E527" s="370"/>
      <c r="F527" s="371"/>
      <c r="G527" s="372"/>
      <c r="O527" s="80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256" s="28" customFormat="1" ht="14.25" customHeight="1">
      <c r="A528" s="206"/>
      <c r="B528" s="216"/>
      <c r="C528" s="215" t="s">
        <v>435</v>
      </c>
      <c r="D528" s="209">
        <f>D526</f>
        <v>337250</v>
      </c>
      <c r="E528" s="209">
        <f>E526</f>
        <v>377985</v>
      </c>
      <c r="F528" s="209">
        <f>F526</f>
        <v>8730</v>
      </c>
      <c r="G528" s="222">
        <f>F528/E528*100</f>
        <v>2.3096154609309894</v>
      </c>
      <c r="H528" s="123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  <c r="DK528" s="80"/>
      <c r="DL528" s="80"/>
      <c r="DM528" s="80"/>
      <c r="DN528" s="80"/>
      <c r="DO528" s="80"/>
      <c r="DP528" s="80"/>
      <c r="DQ528" s="80"/>
      <c r="DR528" s="80"/>
      <c r="DS528" s="80"/>
      <c r="DT528" s="80"/>
      <c r="DU528" s="80"/>
      <c r="DV528" s="80"/>
      <c r="DW528" s="80"/>
      <c r="DX528" s="80"/>
      <c r="DY528" s="80"/>
      <c r="DZ528" s="80"/>
      <c r="EA528" s="80"/>
      <c r="EB528" s="80"/>
      <c r="EC528" s="80"/>
      <c r="ED528" s="80"/>
      <c r="EE528" s="80"/>
      <c r="EF528" s="80"/>
      <c r="EG528" s="80"/>
      <c r="EH528" s="80"/>
      <c r="EI528" s="80"/>
      <c r="EJ528" s="80"/>
      <c r="EK528" s="80"/>
      <c r="EL528" s="80"/>
      <c r="EM528" s="80"/>
      <c r="EN528" s="80"/>
      <c r="EO528" s="80"/>
      <c r="EP528" s="80"/>
      <c r="EQ528" s="80"/>
      <c r="ER528" s="80"/>
      <c r="ES528" s="80"/>
      <c r="ET528" s="80"/>
      <c r="EU528" s="80"/>
      <c r="EV528" s="80"/>
      <c r="EW528" s="80"/>
      <c r="EX528" s="80"/>
      <c r="EY528" s="80"/>
      <c r="EZ528" s="80"/>
      <c r="FA528" s="80"/>
      <c r="FB528" s="80"/>
      <c r="FC528" s="80"/>
      <c r="FD528" s="80"/>
      <c r="FE528" s="80"/>
      <c r="FF528" s="80"/>
      <c r="FG528" s="80"/>
      <c r="FH528" s="80"/>
      <c r="FI528" s="80"/>
      <c r="FJ528" s="80"/>
      <c r="FK528" s="80"/>
      <c r="FL528" s="80"/>
      <c r="FM528" s="80"/>
      <c r="FN528" s="80"/>
      <c r="FO528" s="80"/>
      <c r="FP528" s="80"/>
      <c r="FQ528" s="80"/>
      <c r="FR528" s="80"/>
      <c r="FS528" s="80"/>
      <c r="FT528" s="80"/>
      <c r="FU528" s="80"/>
      <c r="FV528" s="80"/>
      <c r="FW528" s="80"/>
      <c r="FX528" s="80"/>
      <c r="FY528" s="80"/>
      <c r="FZ528" s="80"/>
      <c r="GA528" s="80"/>
      <c r="GB528" s="80"/>
      <c r="GC528" s="80"/>
      <c r="GD528" s="80"/>
      <c r="GE528" s="80"/>
      <c r="GF528" s="80"/>
      <c r="GG528" s="80"/>
      <c r="GH528" s="80"/>
      <c r="GI528" s="80"/>
      <c r="GJ528" s="80"/>
      <c r="GK528" s="80"/>
      <c r="GL528" s="80"/>
      <c r="GM528" s="80"/>
      <c r="GN528" s="80"/>
      <c r="GO528" s="80"/>
      <c r="GP528" s="80"/>
      <c r="GQ528" s="80"/>
      <c r="GR528" s="80"/>
      <c r="GS528" s="80"/>
      <c r="GT528" s="80"/>
      <c r="GU528" s="80"/>
      <c r="GV528" s="80"/>
      <c r="GW528" s="80"/>
      <c r="GX528" s="80"/>
      <c r="GY528" s="80"/>
      <c r="GZ528" s="80"/>
      <c r="HA528" s="80"/>
      <c r="HB528" s="80"/>
      <c r="HC528" s="80"/>
      <c r="HD528" s="80"/>
      <c r="HE528" s="80"/>
      <c r="HF528" s="80"/>
      <c r="HG528" s="80"/>
      <c r="HH528" s="80"/>
      <c r="HI528" s="80"/>
      <c r="HJ528" s="80"/>
      <c r="HK528" s="80"/>
      <c r="HL528" s="80"/>
      <c r="HM528" s="80"/>
      <c r="HN528" s="80"/>
      <c r="HO528" s="80"/>
      <c r="HP528" s="80"/>
      <c r="HQ528" s="80"/>
      <c r="HR528" s="80"/>
      <c r="HS528" s="80"/>
      <c r="HT528" s="80"/>
      <c r="HU528" s="80"/>
      <c r="HV528" s="80"/>
      <c r="HW528" s="80"/>
      <c r="HX528" s="80"/>
      <c r="HY528" s="80"/>
      <c r="HZ528" s="80"/>
      <c r="IA528" s="80"/>
      <c r="IB528" s="80"/>
      <c r="IC528" s="80"/>
      <c r="ID528" s="80"/>
      <c r="IE528" s="80"/>
      <c r="IF528" s="80"/>
      <c r="IG528" s="80"/>
      <c r="IH528" s="80"/>
      <c r="II528" s="80"/>
      <c r="IJ528" s="80"/>
      <c r="IK528" s="80"/>
      <c r="IL528" s="80"/>
      <c r="IM528" s="80"/>
      <c r="IN528" s="80"/>
      <c r="IO528" s="80"/>
      <c r="IP528" s="80"/>
      <c r="IQ528" s="80"/>
      <c r="IR528" s="80"/>
      <c r="IS528" s="80"/>
      <c r="IT528" s="80"/>
      <c r="IU528" s="80"/>
      <c r="IV528" s="80"/>
    </row>
    <row r="529" spans="1:256" s="28" customFormat="1" ht="11.25" customHeight="1">
      <c r="A529" s="16"/>
      <c r="B529" s="67"/>
      <c r="C529" s="201"/>
      <c r="D529" s="202"/>
      <c r="E529" s="80"/>
      <c r="F529" s="204"/>
      <c r="G529" s="30"/>
      <c r="O529" s="80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  <c r="IT529" s="15"/>
      <c r="IU529" s="15"/>
      <c r="IV529" s="15"/>
    </row>
    <row r="530" spans="1:7" ht="15.75">
      <c r="A530" s="72" t="s">
        <v>474</v>
      </c>
      <c r="B530" s="28"/>
      <c r="C530" s="28"/>
      <c r="G530" s="15"/>
    </row>
    <row r="531" spans="1:7" ht="12.75">
      <c r="A531" s="16"/>
      <c r="B531" s="67"/>
      <c r="C531" s="201"/>
      <c r="G531" s="15"/>
    </row>
    <row r="532" spans="1:7" ht="12.75">
      <c r="A532" s="74" t="s">
        <v>230</v>
      </c>
      <c r="B532" s="14"/>
      <c r="G532" s="15"/>
    </row>
    <row r="533" spans="1:4" ht="9" customHeight="1">
      <c r="A533" s="66"/>
      <c r="B533" s="14"/>
      <c r="D533" s="15" t="s">
        <v>437</v>
      </c>
    </row>
    <row r="534" spans="1:16" ht="25.5">
      <c r="A534" s="7" t="s">
        <v>180</v>
      </c>
      <c r="B534" s="7" t="s">
        <v>181</v>
      </c>
      <c r="C534" s="5" t="s">
        <v>182</v>
      </c>
      <c r="D534" s="51" t="s">
        <v>292</v>
      </c>
      <c r="E534" s="58" t="s">
        <v>294</v>
      </c>
      <c r="F534" s="5" t="s">
        <v>151</v>
      </c>
      <c r="G534" s="50" t="s">
        <v>295</v>
      </c>
      <c r="P534" s="149"/>
    </row>
    <row r="535" spans="1:16" ht="24.75" customHeight="1">
      <c r="A535" s="324" t="s">
        <v>263</v>
      </c>
      <c r="B535" s="141">
        <v>3636</v>
      </c>
      <c r="C535" s="132" t="s">
        <v>48</v>
      </c>
      <c r="D535" s="172">
        <v>5330</v>
      </c>
      <c r="E535" s="172">
        <v>5330</v>
      </c>
      <c r="F535" s="301">
        <v>797</v>
      </c>
      <c r="G535" s="174">
        <f>F535/E535*100</f>
        <v>14.953095684803003</v>
      </c>
      <c r="P535" s="149"/>
    </row>
    <row r="536" spans="1:16" ht="25.5" customHeight="1">
      <c r="A536" s="145" t="s">
        <v>263</v>
      </c>
      <c r="B536" s="140">
        <v>6172</v>
      </c>
      <c r="C536" s="132" t="s">
        <v>49</v>
      </c>
      <c r="D536" s="172">
        <v>13235</v>
      </c>
      <c r="E536" s="172">
        <v>13235</v>
      </c>
      <c r="F536" s="301">
        <v>1261</v>
      </c>
      <c r="G536" s="174">
        <f>F536/E536*100</f>
        <v>9.527767283717417</v>
      </c>
      <c r="P536" s="149"/>
    </row>
    <row r="537" spans="1:20" ht="12.75">
      <c r="A537" s="197"/>
      <c r="B537" s="214"/>
      <c r="C537" s="213" t="s">
        <v>433</v>
      </c>
      <c r="D537" s="299">
        <f>SUM(D535:D536)</f>
        <v>18565</v>
      </c>
      <c r="E537" s="299">
        <f>SUM(E535:E536)</f>
        <v>18565</v>
      </c>
      <c r="F537" s="333">
        <f>SUM(F535:F536)</f>
        <v>2058</v>
      </c>
      <c r="G537" s="110">
        <f>F537/E537*100</f>
        <v>11.085375706975492</v>
      </c>
      <c r="T537" s="15" t="s">
        <v>312</v>
      </c>
    </row>
    <row r="538" spans="1:7" ht="8.25" customHeight="1">
      <c r="A538" s="16"/>
      <c r="B538" s="67"/>
      <c r="C538" s="201"/>
      <c r="D538" s="202"/>
      <c r="E538" s="203"/>
      <c r="F538" s="254"/>
      <c r="G538" s="30"/>
    </row>
    <row r="539" spans="1:7" ht="12.75">
      <c r="A539" s="42" t="s">
        <v>231</v>
      </c>
      <c r="B539" s="19"/>
      <c r="C539" s="41"/>
      <c r="D539" s="56"/>
      <c r="E539" s="59"/>
      <c r="F539" s="53"/>
      <c r="G539" s="37"/>
    </row>
    <row r="540" spans="1:7" ht="9" customHeight="1">
      <c r="A540" s="16"/>
      <c r="B540" s="19"/>
      <c r="C540" s="41"/>
      <c r="D540" s="56"/>
      <c r="E540" s="59"/>
      <c r="F540" s="53"/>
      <c r="G540" s="37"/>
    </row>
    <row r="541" spans="1:7" ht="25.5">
      <c r="A541" s="7" t="s">
        <v>180</v>
      </c>
      <c r="B541" s="7" t="s">
        <v>181</v>
      </c>
      <c r="C541" s="5" t="s">
        <v>182</v>
      </c>
      <c r="D541" s="51" t="s">
        <v>292</v>
      </c>
      <c r="E541" s="58" t="s">
        <v>294</v>
      </c>
      <c r="F541" s="5" t="s">
        <v>151</v>
      </c>
      <c r="G541" s="50" t="s">
        <v>295</v>
      </c>
    </row>
    <row r="542" spans="1:7" ht="25.5">
      <c r="A542" s="145" t="s">
        <v>263</v>
      </c>
      <c r="B542" s="140">
        <v>3636</v>
      </c>
      <c r="C542" s="132" t="s">
        <v>48</v>
      </c>
      <c r="D542" s="172">
        <v>4740</v>
      </c>
      <c r="E542" s="172">
        <v>5195</v>
      </c>
      <c r="F542" s="301">
        <v>644</v>
      </c>
      <c r="G542" s="174">
        <f>F542/E542*100</f>
        <v>12.396535129932627</v>
      </c>
    </row>
    <row r="543" spans="1:7" ht="26.25" customHeight="1">
      <c r="A543" s="145" t="s">
        <v>263</v>
      </c>
      <c r="B543" s="140">
        <v>6172</v>
      </c>
      <c r="C543" s="132" t="s">
        <v>49</v>
      </c>
      <c r="D543" s="172">
        <v>5200</v>
      </c>
      <c r="E543" s="172">
        <v>5200</v>
      </c>
      <c r="F543" s="301">
        <v>0</v>
      </c>
      <c r="G543" s="174">
        <f>F543/E543*100</f>
        <v>0</v>
      </c>
    </row>
    <row r="544" spans="1:7" ht="12.75">
      <c r="A544" s="197"/>
      <c r="B544" s="214"/>
      <c r="C544" s="280" t="s">
        <v>434</v>
      </c>
      <c r="D544" s="278">
        <f>SUM(D542:D543)</f>
        <v>9940</v>
      </c>
      <c r="E544" s="279">
        <f>SUM(E542:E543)</f>
        <v>10395</v>
      </c>
      <c r="F544" s="279">
        <f>SUM(F542:F543)</f>
        <v>644</v>
      </c>
      <c r="G544" s="221">
        <f>F544/E544*100</f>
        <v>6.1952861952861955</v>
      </c>
    </row>
    <row r="545" spans="1:22" ht="12.75">
      <c r="A545" s="16"/>
      <c r="B545" s="67"/>
      <c r="C545" s="201"/>
      <c r="D545" s="202"/>
      <c r="E545" s="203"/>
      <c r="F545" s="254"/>
      <c r="G545" s="113"/>
      <c r="V545" s="411"/>
    </row>
    <row r="546" spans="1:256" s="13" customFormat="1" ht="12.75">
      <c r="A546" s="206"/>
      <c r="B546" s="216"/>
      <c r="C546" s="215" t="s">
        <v>435</v>
      </c>
      <c r="D546" s="207">
        <f>D537+D544</f>
        <v>28505</v>
      </c>
      <c r="E546" s="208">
        <f>E537+E544</f>
        <v>28960</v>
      </c>
      <c r="F546" s="209">
        <f>F537+F544</f>
        <v>2702</v>
      </c>
      <c r="G546" s="26">
        <f>F546/E546*100</f>
        <v>9.33011049723757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256" s="13" customFormat="1" ht="9" customHeight="1">
      <c r="A547" s="15"/>
      <c r="B547" s="15"/>
      <c r="C547" s="15"/>
      <c r="D547" s="15"/>
      <c r="E547" s="15"/>
      <c r="F547" s="15"/>
      <c r="G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  <c r="IT547" s="15"/>
      <c r="IU547" s="15"/>
      <c r="IV547" s="15"/>
    </row>
    <row r="548" spans="1:256" s="28" customFormat="1" ht="17.25" customHeight="1">
      <c r="A548" s="72" t="s">
        <v>264</v>
      </c>
      <c r="D548" s="80"/>
      <c r="E548" s="80"/>
      <c r="F548" s="80"/>
      <c r="O548" s="80"/>
      <c r="P548" s="15"/>
      <c r="Q548" s="15"/>
      <c r="R548" s="149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  <c r="IT548" s="15"/>
      <c r="IU548" s="15"/>
      <c r="IV548" s="15"/>
    </row>
    <row r="549" ht="10.5" customHeight="1">
      <c r="R549" s="149"/>
    </row>
    <row r="550" spans="1:7" ht="25.5">
      <c r="A550" s="7" t="s">
        <v>180</v>
      </c>
      <c r="B550" s="7" t="s">
        <v>181</v>
      </c>
      <c r="C550" s="5" t="s">
        <v>182</v>
      </c>
      <c r="D550" s="51" t="s">
        <v>292</v>
      </c>
      <c r="E550" s="58" t="s">
        <v>294</v>
      </c>
      <c r="F550" s="5" t="s">
        <v>151</v>
      </c>
      <c r="G550" s="50" t="s">
        <v>295</v>
      </c>
    </row>
    <row r="551" spans="1:7" ht="16.5" customHeight="1">
      <c r="A551" s="145" t="s">
        <v>260</v>
      </c>
      <c r="B551" s="141">
        <v>6409</v>
      </c>
      <c r="C551" s="142" t="s">
        <v>39</v>
      </c>
      <c r="D551" s="488">
        <v>100000</v>
      </c>
      <c r="E551" s="541">
        <v>98000</v>
      </c>
      <c r="F551" s="303" t="s">
        <v>432</v>
      </c>
      <c r="G551" s="303" t="s">
        <v>432</v>
      </c>
    </row>
    <row r="552" spans="1:7" ht="25.5">
      <c r="A552" s="145" t="s">
        <v>260</v>
      </c>
      <c r="B552" s="141">
        <v>6409</v>
      </c>
      <c r="C552" s="142" t="s">
        <v>40</v>
      </c>
      <c r="D552" s="488">
        <v>30000</v>
      </c>
      <c r="E552" s="541">
        <v>23282</v>
      </c>
      <c r="F552" s="303" t="s">
        <v>432</v>
      </c>
      <c r="G552" s="303" t="s">
        <v>432</v>
      </c>
    </row>
    <row r="553" spans="1:7" ht="25.5" customHeight="1">
      <c r="A553" s="145" t="s">
        <v>260</v>
      </c>
      <c r="B553" s="141">
        <v>6409</v>
      </c>
      <c r="C553" s="142" t="s">
        <v>41</v>
      </c>
      <c r="D553" s="488">
        <v>10000</v>
      </c>
      <c r="E553" s="541">
        <v>9566</v>
      </c>
      <c r="F553" s="303" t="s">
        <v>432</v>
      </c>
      <c r="G553" s="303" t="s">
        <v>432</v>
      </c>
    </row>
    <row r="554" spans="1:7" ht="12.75">
      <c r="A554" s="206"/>
      <c r="B554" s="216"/>
      <c r="C554" s="215" t="s">
        <v>435</v>
      </c>
      <c r="D554" s="207">
        <f>SUM(D551:D553)</f>
        <v>140000</v>
      </c>
      <c r="E554" s="208">
        <f>SUM(E551:E553)</f>
        <v>130848</v>
      </c>
      <c r="F554" s="209">
        <f>SUM(F551:F553)</f>
        <v>0</v>
      </c>
      <c r="G554" s="26">
        <f>F554/E554*100</f>
        <v>0</v>
      </c>
    </row>
    <row r="555" ht="9.75" customHeight="1"/>
    <row r="556" spans="1:3" ht="15.75">
      <c r="A556" s="72" t="s">
        <v>440</v>
      </c>
      <c r="B556" s="2"/>
      <c r="C556" s="2"/>
    </row>
    <row r="557" spans="1:19" ht="11.25" customHeight="1">
      <c r="A557" s="72"/>
      <c r="B557" s="2"/>
      <c r="C557" s="2"/>
      <c r="S557" s="149"/>
    </row>
    <row r="558" spans="1:7" ht="25.5">
      <c r="A558" s="7" t="s">
        <v>180</v>
      </c>
      <c r="B558" s="7" t="s">
        <v>181</v>
      </c>
      <c r="C558" s="5" t="s">
        <v>182</v>
      </c>
      <c r="D558" s="51" t="s">
        <v>292</v>
      </c>
      <c r="E558" s="58" t="s">
        <v>294</v>
      </c>
      <c r="F558" s="5" t="s">
        <v>151</v>
      </c>
      <c r="G558" s="50" t="s">
        <v>295</v>
      </c>
    </row>
    <row r="559" spans="1:7" ht="12.75">
      <c r="A559" s="145" t="s">
        <v>552</v>
      </c>
      <c r="B559" s="141">
        <v>6402</v>
      </c>
      <c r="C559" s="142" t="s">
        <v>42</v>
      </c>
      <c r="D559" s="172">
        <v>0</v>
      </c>
      <c r="E559" s="301">
        <v>0</v>
      </c>
      <c r="F559" s="309">
        <v>732</v>
      </c>
      <c r="G559" s="174" t="s">
        <v>432</v>
      </c>
    </row>
    <row r="560" spans="1:7" ht="12.75">
      <c r="A560" s="644"/>
      <c r="B560" s="645"/>
      <c r="C560" s="646"/>
      <c r="D560" s="647"/>
      <c r="E560" s="411"/>
      <c r="F560" s="648"/>
      <c r="G560" s="428"/>
    </row>
    <row r="561" spans="1:7" ht="13.5" customHeight="1">
      <c r="A561" s="728" t="s">
        <v>924</v>
      </c>
      <c r="B561" s="719"/>
      <c r="C561" s="711"/>
      <c r="D561" s="208">
        <f>D19+D20</f>
        <v>7325545</v>
      </c>
      <c r="E561" s="208">
        <f>E19+E20</f>
        <v>7443795</v>
      </c>
      <c r="F561" s="208">
        <f>F19+F24+F25</f>
        <v>1061692</v>
      </c>
      <c r="G561" s="313">
        <f>G19</f>
        <v>14.507967854819679</v>
      </c>
    </row>
    <row r="562" spans="1:7" ht="9" customHeight="1">
      <c r="A562" s="644"/>
      <c r="B562" s="645"/>
      <c r="C562" s="646"/>
      <c r="D562" s="647"/>
      <c r="E562" s="411"/>
      <c r="F562" s="648"/>
      <c r="G562" s="428"/>
    </row>
    <row r="563" spans="1:7" ht="15" customHeight="1">
      <c r="A563" s="72" t="s">
        <v>896</v>
      </c>
      <c r="B563" s="2"/>
      <c r="C563" s="2"/>
      <c r="D563" s="647"/>
      <c r="E563" s="411"/>
      <c r="F563" s="648"/>
      <c r="G563" s="428"/>
    </row>
    <row r="564" spans="1:7" ht="9" customHeight="1">
      <c r="A564" s="644"/>
      <c r="B564" s="645"/>
      <c r="C564" s="646"/>
      <c r="D564" s="647"/>
      <c r="E564" s="411"/>
      <c r="F564" s="648"/>
      <c r="G564" s="428"/>
    </row>
    <row r="565" spans="1:7" ht="25.5">
      <c r="A565" s="706" t="s">
        <v>919</v>
      </c>
      <c r="B565" s="729"/>
      <c r="C565" s="730"/>
      <c r="D565" s="49" t="s">
        <v>292</v>
      </c>
      <c r="E565" s="58" t="s">
        <v>294</v>
      </c>
      <c r="F565" s="5" t="s">
        <v>151</v>
      </c>
      <c r="G565" s="50" t="s">
        <v>295</v>
      </c>
    </row>
    <row r="566" spans="1:7" ht="16.5" customHeight="1">
      <c r="A566" s="712" t="s">
        <v>921</v>
      </c>
      <c r="B566" s="713"/>
      <c r="C566" s="714"/>
      <c r="D566" s="488">
        <v>200000</v>
      </c>
      <c r="E566" s="541">
        <v>200000</v>
      </c>
      <c r="F566" s="309">
        <v>0</v>
      </c>
      <c r="G566" s="303">
        <f>F566/E566*100</f>
        <v>0</v>
      </c>
    </row>
    <row r="567" spans="1:7" ht="12.75">
      <c r="A567" s="644"/>
      <c r="B567" s="645"/>
      <c r="C567" s="646"/>
      <c r="D567" s="647"/>
      <c r="E567" s="411"/>
      <c r="F567" s="648"/>
      <c r="G567" s="428"/>
    </row>
    <row r="568" spans="1:7" ht="12.75">
      <c r="A568" s="728" t="s">
        <v>853</v>
      </c>
      <c r="B568" s="719"/>
      <c r="C568" s="711"/>
      <c r="D568" s="208">
        <f>D561+D566</f>
        <v>7525545</v>
      </c>
      <c r="E568" s="208">
        <f>E561+E566</f>
        <v>7643795</v>
      </c>
      <c r="F568" s="208">
        <f>F561+F566</f>
        <v>1061692</v>
      </c>
      <c r="G568" s="313">
        <f>G26</f>
        <v>13.889592800434864</v>
      </c>
    </row>
    <row r="570" spans="1:3" ht="19.5" customHeight="1">
      <c r="A570" s="709" t="s">
        <v>844</v>
      </c>
      <c r="B570" s="710"/>
      <c r="C570" s="710"/>
    </row>
    <row r="572" spans="1:7" ht="25.5" customHeight="1">
      <c r="A572" s="706" t="s">
        <v>845</v>
      </c>
      <c r="B572" s="707"/>
      <c r="C572" s="708"/>
      <c r="D572" s="49" t="s">
        <v>292</v>
      </c>
      <c r="E572" s="58" t="s">
        <v>294</v>
      </c>
      <c r="F572" s="5" t="s">
        <v>151</v>
      </c>
      <c r="G572" s="50" t="s">
        <v>295</v>
      </c>
    </row>
    <row r="573" spans="1:7" ht="16.5" customHeight="1">
      <c r="A573" s="712" t="s">
        <v>730</v>
      </c>
      <c r="B573" s="713"/>
      <c r="C573" s="714"/>
      <c r="D573" s="488">
        <v>3431507</v>
      </c>
      <c r="E573" s="541">
        <v>3431507</v>
      </c>
      <c r="F573" s="541">
        <v>727863</v>
      </c>
      <c r="G573" s="303">
        <f>F573/E573*100</f>
        <v>21.21117631408008</v>
      </c>
    </row>
    <row r="574" spans="1:7" ht="15" customHeight="1">
      <c r="A574" s="712" t="s">
        <v>846</v>
      </c>
      <c r="B574" s="713"/>
      <c r="C574" s="714"/>
      <c r="D574" s="488">
        <v>252130</v>
      </c>
      <c r="E574" s="541">
        <v>253630</v>
      </c>
      <c r="F574" s="309">
        <v>19640</v>
      </c>
      <c r="G574" s="303">
        <f>F574/E574*100</f>
        <v>7.743563458581399</v>
      </c>
    </row>
    <row r="575" spans="1:7" ht="15.75" customHeight="1">
      <c r="A575" s="712" t="s">
        <v>731</v>
      </c>
      <c r="B575" s="713"/>
      <c r="C575" s="714"/>
      <c r="D575" s="488">
        <v>8000</v>
      </c>
      <c r="E575" s="541">
        <v>8000</v>
      </c>
      <c r="F575" s="309">
        <v>2787</v>
      </c>
      <c r="G575" s="303">
        <f>F575/E575*100</f>
        <v>34.8375</v>
      </c>
    </row>
    <row r="576" spans="1:7" ht="15.75" customHeight="1">
      <c r="A576" s="712" t="s">
        <v>847</v>
      </c>
      <c r="B576" s="713"/>
      <c r="C576" s="714"/>
      <c r="D576" s="488">
        <v>3814888</v>
      </c>
      <c r="E576" s="541">
        <v>3851861</v>
      </c>
      <c r="F576" s="309">
        <v>998931</v>
      </c>
      <c r="G576" s="303">
        <f>F576/E576*100</f>
        <v>25.933723984328616</v>
      </c>
    </row>
    <row r="577" spans="1:7" ht="16.5" customHeight="1">
      <c r="A577" s="718" t="s">
        <v>848</v>
      </c>
      <c r="B577" s="701"/>
      <c r="C577" s="702"/>
      <c r="D577" s="684">
        <f>SUM(D573:D576)</f>
        <v>7506525</v>
      </c>
      <c r="E577" s="685">
        <f>SUM(E573:E576)</f>
        <v>7544998</v>
      </c>
      <c r="F577" s="686">
        <f>SUM(F573:F576)</f>
        <v>1749221</v>
      </c>
      <c r="G577" s="687">
        <f>F577/E577*100</f>
        <v>23.183849750523457</v>
      </c>
    </row>
    <row r="579" spans="1:7" ht="23.25" customHeight="1">
      <c r="A579" s="703" t="s">
        <v>922</v>
      </c>
      <c r="B579" s="704"/>
      <c r="C579" s="705"/>
      <c r="D579" s="690" t="s">
        <v>292</v>
      </c>
      <c r="E579" s="521" t="s">
        <v>294</v>
      </c>
      <c r="F579" s="691" t="s">
        <v>151</v>
      </c>
      <c r="G579" s="692" t="s">
        <v>295</v>
      </c>
    </row>
    <row r="580" spans="1:7" ht="16.5" customHeight="1">
      <c r="A580" s="712" t="s">
        <v>920</v>
      </c>
      <c r="B580" s="713"/>
      <c r="C580" s="714"/>
      <c r="D580" s="488">
        <v>19020</v>
      </c>
      <c r="E580" s="541">
        <v>98797</v>
      </c>
      <c r="F580" s="309">
        <v>0</v>
      </c>
      <c r="G580" s="303">
        <f>F580/E580*100</f>
        <v>0</v>
      </c>
    </row>
    <row r="581" spans="1:7" ht="12.75">
      <c r="A581" s="644"/>
      <c r="B581" s="645"/>
      <c r="C581" s="646"/>
      <c r="D581" s="647"/>
      <c r="E581" s="411"/>
      <c r="F581" s="648"/>
      <c r="G581" s="428"/>
    </row>
    <row r="582" spans="1:7" ht="12.75">
      <c r="A582" s="728" t="s">
        <v>849</v>
      </c>
      <c r="B582" s="719"/>
      <c r="C582" s="711"/>
      <c r="D582" s="208">
        <f>D577+D580</f>
        <v>7525545</v>
      </c>
      <c r="E582" s="208">
        <f>E577+E580</f>
        <v>7643795</v>
      </c>
      <c r="F582" s="208">
        <f>F577+F580</f>
        <v>1749221</v>
      </c>
      <c r="G582" s="313">
        <f>G42</f>
        <v>0</v>
      </c>
    </row>
    <row r="585" spans="1:7" ht="25.5" customHeight="1">
      <c r="A585" s="706" t="s">
        <v>850</v>
      </c>
      <c r="B585" s="707"/>
      <c r="C585" s="708"/>
      <c r="D585" s="49" t="s">
        <v>292</v>
      </c>
      <c r="E585" s="58" t="s">
        <v>294</v>
      </c>
      <c r="F585" s="5" t="s">
        <v>151</v>
      </c>
      <c r="G585" s="50" t="s">
        <v>295</v>
      </c>
    </row>
    <row r="586" spans="1:7" ht="16.5" customHeight="1">
      <c r="A586" s="712" t="s">
        <v>851</v>
      </c>
      <c r="B586" s="713"/>
      <c r="C586" s="714"/>
      <c r="D586" s="488">
        <v>6685304</v>
      </c>
      <c r="E586" s="541">
        <v>6763657</v>
      </c>
      <c r="F586" s="541">
        <v>1046720</v>
      </c>
      <c r="G586" s="303">
        <f>F586/E586*100</f>
        <v>15.475651707352988</v>
      </c>
    </row>
    <row r="587" spans="1:7" ht="15" customHeight="1">
      <c r="A587" s="712" t="s">
        <v>852</v>
      </c>
      <c r="B587" s="713"/>
      <c r="C587" s="714"/>
      <c r="D587" s="488">
        <v>628041</v>
      </c>
      <c r="E587" s="541">
        <v>667938</v>
      </c>
      <c r="F587" s="309">
        <v>14972</v>
      </c>
      <c r="G587" s="303">
        <f>F587/E587*100</f>
        <v>2.2415254110411444</v>
      </c>
    </row>
    <row r="588" spans="1:7" ht="16.5" customHeight="1">
      <c r="A588" s="718" t="s">
        <v>112</v>
      </c>
      <c r="B588" s="701"/>
      <c r="C588" s="702"/>
      <c r="D588" s="684">
        <f>SUM(D586:D587)</f>
        <v>7313345</v>
      </c>
      <c r="E588" s="685">
        <f>SUM(E586:E587)</f>
        <v>7431595</v>
      </c>
      <c r="F588" s="686">
        <f>SUM(F586:F587)</f>
        <v>1061692</v>
      </c>
      <c r="G588" s="687">
        <f>F588/E588*100</f>
        <v>14.286192937047835</v>
      </c>
    </row>
    <row r="590" spans="1:7" ht="26.25" customHeight="1">
      <c r="A590" s="703" t="s">
        <v>896</v>
      </c>
      <c r="B590" s="704"/>
      <c r="C590" s="705"/>
      <c r="D590" s="690" t="s">
        <v>292</v>
      </c>
      <c r="E590" s="521" t="s">
        <v>294</v>
      </c>
      <c r="F590" s="691" t="s">
        <v>151</v>
      </c>
      <c r="G590" s="692" t="s">
        <v>295</v>
      </c>
    </row>
    <row r="591" spans="1:7" ht="16.5" customHeight="1">
      <c r="A591" s="712" t="s">
        <v>919</v>
      </c>
      <c r="B591" s="713"/>
      <c r="C591" s="714"/>
      <c r="D591" s="488">
        <v>212200</v>
      </c>
      <c r="E591" s="541">
        <v>212200</v>
      </c>
      <c r="F591" s="309">
        <v>0</v>
      </c>
      <c r="G591" s="303">
        <f>F591/E591*100</f>
        <v>0</v>
      </c>
    </row>
    <row r="592" spans="1:7" ht="12.75">
      <c r="A592" s="644"/>
      <c r="B592" s="645"/>
      <c r="C592" s="646"/>
      <c r="D592" s="647"/>
      <c r="E592" s="411"/>
      <c r="F592" s="648"/>
      <c r="G592" s="428"/>
    </row>
    <row r="593" spans="1:7" ht="12.75">
      <c r="A593" s="728" t="s">
        <v>854</v>
      </c>
      <c r="B593" s="719"/>
      <c r="C593" s="711"/>
      <c r="D593" s="208">
        <f>D588+D591</f>
        <v>7525545</v>
      </c>
      <c r="E593" s="208">
        <f>E588+E591</f>
        <v>7643795</v>
      </c>
      <c r="F593" s="208">
        <f>F588+F591</f>
        <v>1061692</v>
      </c>
      <c r="G593" s="313">
        <f>G55</f>
        <v>0</v>
      </c>
    </row>
    <row r="595" spans="1:7" ht="18" customHeight="1">
      <c r="A595" s="715" t="s">
        <v>904</v>
      </c>
      <c r="B595" s="716"/>
      <c r="C595" s="717"/>
      <c r="D595" s="688">
        <v>0</v>
      </c>
      <c r="E595" s="689">
        <v>0</v>
      </c>
      <c r="F595" s="275">
        <f>F582-F593</f>
        <v>687529</v>
      </c>
      <c r="G595" s="222" t="s">
        <v>432</v>
      </c>
    </row>
  </sheetData>
  <mergeCells count="83">
    <mergeCell ref="A561:C561"/>
    <mergeCell ref="A143:C143"/>
    <mergeCell ref="A187:D187"/>
    <mergeCell ref="A108:C108"/>
    <mergeCell ref="A185:D185"/>
    <mergeCell ref="A151:C151"/>
    <mergeCell ref="A166:C166"/>
    <mergeCell ref="A159:C159"/>
    <mergeCell ref="A149:C149"/>
    <mergeCell ref="A127:C127"/>
    <mergeCell ref="A186:D186"/>
    <mergeCell ref="A168:E168"/>
    <mergeCell ref="A11:C11"/>
    <mergeCell ref="A12:C12"/>
    <mergeCell ref="A184:D184"/>
    <mergeCell ref="A96:A107"/>
    <mergeCell ref="A92:G92"/>
    <mergeCell ref="A75:A90"/>
    <mergeCell ref="A30:B30"/>
    <mergeCell ref="A91:C91"/>
    <mergeCell ref="A56:B56"/>
    <mergeCell ref="A60:A69"/>
    <mergeCell ref="A20:C20"/>
    <mergeCell ref="A21:C21"/>
    <mergeCell ref="A23:C23"/>
    <mergeCell ref="A25:C25"/>
    <mergeCell ref="A24:C24"/>
    <mergeCell ref="A10:C10"/>
    <mergeCell ref="A43:C43"/>
    <mergeCell ref="A16:C16"/>
    <mergeCell ref="A15:C15"/>
    <mergeCell ref="A70:C70"/>
    <mergeCell ref="A1:G1"/>
    <mergeCell ref="A22:C22"/>
    <mergeCell ref="A26:C26"/>
    <mergeCell ref="A4:C4"/>
    <mergeCell ref="A5:C5"/>
    <mergeCell ref="A6:C6"/>
    <mergeCell ref="A7:C7"/>
    <mergeCell ref="A17:C17"/>
    <mergeCell ref="A9:C9"/>
    <mergeCell ref="A276:C276"/>
    <mergeCell ref="A329:C329"/>
    <mergeCell ref="A322:C322"/>
    <mergeCell ref="A8:C8"/>
    <mergeCell ref="A212:C212"/>
    <mergeCell ref="A188:D188"/>
    <mergeCell ref="A202:G202"/>
    <mergeCell ref="A14:C14"/>
    <mergeCell ref="A13:C13"/>
    <mergeCell ref="A93:G93"/>
    <mergeCell ref="A336:C336"/>
    <mergeCell ref="A370:C370"/>
    <mergeCell ref="A315:E315"/>
    <mergeCell ref="A342:D342"/>
    <mergeCell ref="A568:C568"/>
    <mergeCell ref="A371:C371"/>
    <mergeCell ref="A372:C372"/>
    <mergeCell ref="A426:C426"/>
    <mergeCell ref="A438:E438"/>
    <mergeCell ref="A445:C445"/>
    <mergeCell ref="A406:D406"/>
    <mergeCell ref="A427:C427"/>
    <mergeCell ref="A565:C565"/>
    <mergeCell ref="A566:C566"/>
    <mergeCell ref="A572:C572"/>
    <mergeCell ref="A577:C577"/>
    <mergeCell ref="A570:C570"/>
    <mergeCell ref="A573:C573"/>
    <mergeCell ref="A574:C574"/>
    <mergeCell ref="A575:C575"/>
    <mergeCell ref="A576:C576"/>
    <mergeCell ref="A579:C579"/>
    <mergeCell ref="A580:C580"/>
    <mergeCell ref="A582:C582"/>
    <mergeCell ref="A585:C585"/>
    <mergeCell ref="A593:C593"/>
    <mergeCell ref="A586:C586"/>
    <mergeCell ref="A587:C587"/>
    <mergeCell ref="A595:C595"/>
    <mergeCell ref="A588:C588"/>
    <mergeCell ref="A590:C590"/>
    <mergeCell ref="A591:C591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0" r:id="rId1"/>
  <headerFooter alignWithMargins="0">
    <oddFooter>&amp;C&amp;P</oddFooter>
  </headerFooter>
  <rowBreaks count="10" manualBreakCount="10">
    <brk id="52" max="6" man="1"/>
    <brk id="108" max="6" man="1"/>
    <brk id="157" max="6" man="1"/>
    <brk id="219" max="6" man="1"/>
    <brk id="274" max="6" man="1"/>
    <brk id="327" max="6" man="1"/>
    <brk id="388" max="6" man="1"/>
    <brk id="436" max="6" man="1"/>
    <brk id="489" max="6" man="1"/>
    <brk id="53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1"/>
  <sheetViews>
    <sheetView workbookViewId="0" topLeftCell="A1">
      <selection activeCell="K9" sqref="K9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96" customWidth="1"/>
    <col min="7" max="7" width="0" style="0" hidden="1" customWidth="1"/>
  </cols>
  <sheetData>
    <row r="1" spans="1:6" ht="18">
      <c r="A1" s="727" t="s">
        <v>196</v>
      </c>
      <c r="B1" s="727"/>
      <c r="C1" s="727"/>
      <c r="D1" s="727"/>
      <c r="E1" s="727"/>
      <c r="F1" s="727"/>
    </row>
    <row r="2" spans="1:6" ht="15.75">
      <c r="A2" s="72"/>
      <c r="B2" s="28"/>
      <c r="C2" s="28"/>
      <c r="D2" s="28"/>
      <c r="F2" s="114" t="s">
        <v>274</v>
      </c>
    </row>
    <row r="3" spans="1:7" ht="25.5" customHeight="1">
      <c r="A3" s="115" t="s">
        <v>315</v>
      </c>
      <c r="B3" s="115" t="s">
        <v>316</v>
      </c>
      <c r="C3" s="51" t="s">
        <v>292</v>
      </c>
      <c r="D3" s="6" t="s">
        <v>294</v>
      </c>
      <c r="E3" s="5" t="s">
        <v>151</v>
      </c>
      <c r="F3" s="50" t="s">
        <v>469</v>
      </c>
      <c r="G3" t="s">
        <v>407</v>
      </c>
    </row>
    <row r="4" spans="1:8" s="28" customFormat="1" ht="12.75">
      <c r="A4" s="33">
        <v>5011</v>
      </c>
      <c r="B4" s="33" t="s">
        <v>373</v>
      </c>
      <c r="C4" s="27">
        <v>146794</v>
      </c>
      <c r="D4" s="27">
        <v>146794</v>
      </c>
      <c r="E4" s="240">
        <v>21215</v>
      </c>
      <c r="F4" s="35">
        <f>E4/D4*100</f>
        <v>14.452225567802499</v>
      </c>
      <c r="G4" s="13"/>
      <c r="H4" s="194"/>
    </row>
    <row r="5" spans="1:8" s="28" customFormat="1" ht="12.75">
      <c r="A5" s="33">
        <v>5021</v>
      </c>
      <c r="B5" s="33" t="s">
        <v>374</v>
      </c>
      <c r="C5" s="27">
        <v>650</v>
      </c>
      <c r="D5" s="27">
        <v>650</v>
      </c>
      <c r="E5" s="240">
        <v>80</v>
      </c>
      <c r="F5" s="35">
        <f aca="true" t="shared" si="0" ref="F5:F50">E5/D5*100</f>
        <v>12.307692307692308</v>
      </c>
      <c r="G5" s="13"/>
      <c r="H5" s="194"/>
    </row>
    <row r="6" spans="1:8" s="28" customFormat="1" ht="12.75">
      <c r="A6" s="33">
        <v>5031</v>
      </c>
      <c r="B6" s="33" t="s">
        <v>375</v>
      </c>
      <c r="C6" s="27">
        <v>39076</v>
      </c>
      <c r="D6" s="27">
        <v>39076</v>
      </c>
      <c r="E6" s="240">
        <v>5635</v>
      </c>
      <c r="F6" s="35">
        <f t="shared" si="0"/>
        <v>14.420616235029174</v>
      </c>
      <c r="G6" s="13"/>
      <c r="H6" s="194"/>
    </row>
    <row r="7" spans="1:8" s="28" customFormat="1" ht="12.75">
      <c r="A7" s="33">
        <v>5032</v>
      </c>
      <c r="B7" s="33" t="s">
        <v>376</v>
      </c>
      <c r="C7" s="27">
        <v>13525</v>
      </c>
      <c r="D7" s="27">
        <v>13525</v>
      </c>
      <c r="E7" s="240">
        <v>1950</v>
      </c>
      <c r="F7" s="35">
        <f t="shared" si="0"/>
        <v>14.417744916820702</v>
      </c>
      <c r="G7" s="13"/>
      <c r="H7" s="24"/>
    </row>
    <row r="8" spans="1:8" s="28" customFormat="1" ht="12.75">
      <c r="A8" s="33">
        <v>5038</v>
      </c>
      <c r="B8" s="33" t="s">
        <v>377</v>
      </c>
      <c r="C8" s="27">
        <v>617</v>
      </c>
      <c r="D8" s="27">
        <v>617</v>
      </c>
      <c r="E8" s="240">
        <v>0</v>
      </c>
      <c r="F8" s="35">
        <f t="shared" si="0"/>
        <v>0</v>
      </c>
      <c r="G8" s="13"/>
      <c r="H8" s="80"/>
    </row>
    <row r="9" spans="1:8" ht="12.75">
      <c r="A9" s="125" t="s">
        <v>323</v>
      </c>
      <c r="B9" s="125" t="s">
        <v>324</v>
      </c>
      <c r="C9" s="109">
        <f>SUM(C4:C8)</f>
        <v>200662</v>
      </c>
      <c r="D9" s="109">
        <f>SUM(D4:D8)</f>
        <v>200662</v>
      </c>
      <c r="E9" s="109">
        <f>SUM(E4:E8)</f>
        <v>28880</v>
      </c>
      <c r="F9" s="121">
        <f t="shared" si="0"/>
        <v>14.392361284149466</v>
      </c>
      <c r="G9" s="124"/>
      <c r="H9" s="120"/>
    </row>
    <row r="10" spans="1:7" s="28" customFormat="1" ht="12.75">
      <c r="A10" s="22">
        <v>5132</v>
      </c>
      <c r="B10" s="22" t="s">
        <v>378</v>
      </c>
      <c r="C10" s="25">
        <v>50</v>
      </c>
      <c r="D10" s="25">
        <v>50</v>
      </c>
      <c r="E10" s="25">
        <v>0</v>
      </c>
      <c r="F10" s="35">
        <f t="shared" si="0"/>
        <v>0</v>
      </c>
      <c r="G10" s="13"/>
    </row>
    <row r="11" spans="1:7" s="28" customFormat="1" ht="12.75">
      <c r="A11" s="22">
        <v>5134</v>
      </c>
      <c r="B11" s="22" t="s">
        <v>379</v>
      </c>
      <c r="C11" s="25">
        <v>120</v>
      </c>
      <c r="D11" s="25">
        <v>120</v>
      </c>
      <c r="E11" s="25">
        <v>0</v>
      </c>
      <c r="F11" s="35">
        <f t="shared" si="0"/>
        <v>0</v>
      </c>
      <c r="G11" s="13"/>
    </row>
    <row r="12" spans="1:7" s="28" customFormat="1" ht="12.75">
      <c r="A12" s="22">
        <v>5136</v>
      </c>
      <c r="B12" s="22" t="s">
        <v>325</v>
      </c>
      <c r="C12" s="25">
        <v>500</v>
      </c>
      <c r="D12" s="25">
        <v>500</v>
      </c>
      <c r="E12" s="25">
        <v>46</v>
      </c>
      <c r="F12" s="35">
        <f t="shared" si="0"/>
        <v>9.2</v>
      </c>
      <c r="G12" s="13"/>
    </row>
    <row r="13" spans="1:9" s="28" customFormat="1" ht="12.75">
      <c r="A13" s="22">
        <v>5137</v>
      </c>
      <c r="B13" s="22" t="s">
        <v>380</v>
      </c>
      <c r="C13" s="25">
        <v>2300</v>
      </c>
      <c r="D13" s="25">
        <v>2522</v>
      </c>
      <c r="E13" s="25">
        <v>21</v>
      </c>
      <c r="F13" s="35">
        <f t="shared" si="0"/>
        <v>0.8326724821570183</v>
      </c>
      <c r="G13" s="13"/>
      <c r="I13" s="28" t="s">
        <v>312</v>
      </c>
    </row>
    <row r="14" spans="1:7" s="28" customFormat="1" ht="12.75">
      <c r="A14" s="22">
        <v>5139</v>
      </c>
      <c r="B14" s="22" t="s">
        <v>383</v>
      </c>
      <c r="C14" s="25">
        <v>3500</v>
      </c>
      <c r="D14" s="25">
        <v>3586</v>
      </c>
      <c r="E14" s="25">
        <v>420</v>
      </c>
      <c r="F14" s="35">
        <f t="shared" si="0"/>
        <v>11.712214166201896</v>
      </c>
      <c r="G14" s="13"/>
    </row>
    <row r="15" spans="1:7" s="28" customFormat="1" ht="12.75">
      <c r="A15" s="22">
        <v>5142</v>
      </c>
      <c r="B15" s="22" t="s">
        <v>328</v>
      </c>
      <c r="C15" s="25">
        <v>250</v>
      </c>
      <c r="D15" s="25">
        <v>250</v>
      </c>
      <c r="E15" s="25">
        <v>6</v>
      </c>
      <c r="F15" s="35">
        <f t="shared" si="0"/>
        <v>2.4</v>
      </c>
      <c r="G15" s="13"/>
    </row>
    <row r="16" spans="1:7" s="28" customFormat="1" ht="12.75">
      <c r="A16" s="33">
        <v>5151</v>
      </c>
      <c r="B16" s="33" t="s">
        <v>384</v>
      </c>
      <c r="C16" s="25">
        <v>600</v>
      </c>
      <c r="D16" s="25">
        <v>600</v>
      </c>
      <c r="E16" s="25">
        <v>106</v>
      </c>
      <c r="F16" s="35">
        <f t="shared" si="0"/>
        <v>17.666666666666668</v>
      </c>
      <c r="G16" s="13"/>
    </row>
    <row r="17" spans="1:7" s="28" customFormat="1" ht="12.75">
      <c r="A17" s="33">
        <v>5152</v>
      </c>
      <c r="B17" s="33" t="s">
        <v>385</v>
      </c>
      <c r="C17" s="25">
        <v>160</v>
      </c>
      <c r="D17" s="25">
        <v>160</v>
      </c>
      <c r="E17" s="25">
        <v>10</v>
      </c>
      <c r="F17" s="35">
        <f t="shared" si="0"/>
        <v>6.25</v>
      </c>
      <c r="G17" s="13"/>
    </row>
    <row r="18" spans="1:7" s="28" customFormat="1" ht="12.75">
      <c r="A18" s="33">
        <v>5153</v>
      </c>
      <c r="B18" s="33" t="s">
        <v>329</v>
      </c>
      <c r="C18" s="25">
        <v>2100</v>
      </c>
      <c r="D18" s="25">
        <v>2100</v>
      </c>
      <c r="E18" s="25">
        <v>456</v>
      </c>
      <c r="F18" s="35">
        <f t="shared" si="0"/>
        <v>21.714285714285715</v>
      </c>
      <c r="G18" s="13"/>
    </row>
    <row r="19" spans="1:7" s="28" customFormat="1" ht="12.75">
      <c r="A19" s="33">
        <v>5154</v>
      </c>
      <c r="B19" s="33" t="s">
        <v>386</v>
      </c>
      <c r="C19" s="25">
        <v>4200</v>
      </c>
      <c r="D19" s="25">
        <v>4200</v>
      </c>
      <c r="E19" s="25">
        <v>560</v>
      </c>
      <c r="F19" s="35">
        <f t="shared" si="0"/>
        <v>13.333333333333334</v>
      </c>
      <c r="G19" s="13"/>
    </row>
    <row r="20" spans="1:7" s="28" customFormat="1" ht="12.75">
      <c r="A20" s="33">
        <v>5156</v>
      </c>
      <c r="B20" s="33" t="s">
        <v>330</v>
      </c>
      <c r="C20" s="25">
        <v>1900</v>
      </c>
      <c r="D20" s="25">
        <v>1900</v>
      </c>
      <c r="E20" s="25">
        <v>223</v>
      </c>
      <c r="F20" s="35">
        <f t="shared" si="0"/>
        <v>11.736842105263158</v>
      </c>
      <c r="G20" s="13"/>
    </row>
    <row r="21" spans="1:7" s="28" customFormat="1" ht="12.75">
      <c r="A21" s="33">
        <v>5161</v>
      </c>
      <c r="B21" s="33" t="s">
        <v>331</v>
      </c>
      <c r="C21" s="25">
        <v>2600</v>
      </c>
      <c r="D21" s="25">
        <v>2600</v>
      </c>
      <c r="E21" s="25">
        <v>495</v>
      </c>
      <c r="F21" s="35">
        <f t="shared" si="0"/>
        <v>19.038461538461537</v>
      </c>
      <c r="G21" s="13"/>
    </row>
    <row r="22" spans="1:7" s="28" customFormat="1" ht="12.75">
      <c r="A22" s="33">
        <v>5162</v>
      </c>
      <c r="B22" s="33" t="s">
        <v>332</v>
      </c>
      <c r="C22" s="25">
        <v>3500</v>
      </c>
      <c r="D22" s="25">
        <v>3500</v>
      </c>
      <c r="E22" s="25">
        <v>453</v>
      </c>
      <c r="F22" s="35">
        <f t="shared" si="0"/>
        <v>12.942857142857141</v>
      </c>
      <c r="G22" s="13"/>
    </row>
    <row r="23" spans="1:7" s="28" customFormat="1" ht="12.75">
      <c r="A23" s="22">
        <v>5163</v>
      </c>
      <c r="B23" s="22" t="s">
        <v>333</v>
      </c>
      <c r="C23" s="25">
        <v>1878</v>
      </c>
      <c r="D23" s="25">
        <v>1878</v>
      </c>
      <c r="E23" s="25">
        <v>26</v>
      </c>
      <c r="F23" s="35">
        <f t="shared" si="0"/>
        <v>1.384451544195953</v>
      </c>
      <c r="G23" s="13"/>
    </row>
    <row r="24" spans="1:8" s="28" customFormat="1" ht="12.75">
      <c r="A24" s="22">
        <v>5164</v>
      </c>
      <c r="B24" s="22" t="s">
        <v>334</v>
      </c>
      <c r="C24" s="25">
        <v>1300</v>
      </c>
      <c r="D24" s="25">
        <v>1300</v>
      </c>
      <c r="E24" s="25">
        <v>100</v>
      </c>
      <c r="F24" s="35">
        <f t="shared" si="0"/>
        <v>7.6923076923076925</v>
      </c>
      <c r="G24" s="13"/>
      <c r="H24" s="194"/>
    </row>
    <row r="25" spans="1:7" s="28" customFormat="1" ht="12.75">
      <c r="A25" s="22">
        <v>5166</v>
      </c>
      <c r="B25" s="22" t="s">
        <v>335</v>
      </c>
      <c r="C25" s="25">
        <v>400</v>
      </c>
      <c r="D25" s="25">
        <v>400</v>
      </c>
      <c r="E25" s="25">
        <v>119</v>
      </c>
      <c r="F25" s="35">
        <f t="shared" si="0"/>
        <v>29.75</v>
      </c>
      <c r="G25" s="13"/>
    </row>
    <row r="26" spans="1:7" s="28" customFormat="1" ht="12.75">
      <c r="A26" s="22">
        <v>5167</v>
      </c>
      <c r="B26" s="22" t="s">
        <v>336</v>
      </c>
      <c r="C26" s="25">
        <v>4400</v>
      </c>
      <c r="D26" s="25">
        <v>4400</v>
      </c>
      <c r="E26" s="25">
        <v>462</v>
      </c>
      <c r="F26" s="35">
        <f t="shared" si="0"/>
        <v>10.5</v>
      </c>
      <c r="G26" s="13"/>
    </row>
    <row r="27" spans="1:7" s="28" customFormat="1" ht="12.75">
      <c r="A27" s="33">
        <v>5169</v>
      </c>
      <c r="B27" s="33" t="s">
        <v>337</v>
      </c>
      <c r="C27" s="25">
        <v>10080</v>
      </c>
      <c r="D27" s="25">
        <v>10080</v>
      </c>
      <c r="E27" s="25">
        <v>1345</v>
      </c>
      <c r="F27" s="35">
        <f t="shared" si="0"/>
        <v>13.343253968253968</v>
      </c>
      <c r="G27" s="13"/>
    </row>
    <row r="28" spans="1:7" s="28" customFormat="1" ht="12.75">
      <c r="A28" s="33">
        <v>5171</v>
      </c>
      <c r="B28" s="33" t="s">
        <v>338</v>
      </c>
      <c r="C28" s="25">
        <v>1000</v>
      </c>
      <c r="D28" s="25">
        <v>1000</v>
      </c>
      <c r="E28" s="25">
        <v>165</v>
      </c>
      <c r="F28" s="35">
        <f t="shared" si="0"/>
        <v>16.5</v>
      </c>
      <c r="G28" s="13"/>
    </row>
    <row r="29" spans="1:7" s="28" customFormat="1" ht="12.75">
      <c r="A29" s="22">
        <v>5173</v>
      </c>
      <c r="B29" s="22" t="s">
        <v>428</v>
      </c>
      <c r="C29" s="25">
        <v>5500</v>
      </c>
      <c r="D29" s="25">
        <v>5500</v>
      </c>
      <c r="E29" s="25">
        <v>554</v>
      </c>
      <c r="F29" s="35">
        <f t="shared" si="0"/>
        <v>10.072727272727272</v>
      </c>
      <c r="G29" s="13"/>
    </row>
    <row r="30" spans="1:7" s="28" customFormat="1" ht="12.75">
      <c r="A30" s="22">
        <v>5175</v>
      </c>
      <c r="B30" s="22" t="s">
        <v>340</v>
      </c>
      <c r="C30" s="25">
        <v>550</v>
      </c>
      <c r="D30" s="25">
        <v>550</v>
      </c>
      <c r="E30" s="25">
        <v>79</v>
      </c>
      <c r="F30" s="35">
        <f t="shared" si="0"/>
        <v>14.363636363636365</v>
      </c>
      <c r="G30" s="13"/>
    </row>
    <row r="31" spans="1:7" s="28" customFormat="1" ht="12.75">
      <c r="A31" s="22">
        <v>5176</v>
      </c>
      <c r="B31" s="22" t="s">
        <v>341</v>
      </c>
      <c r="C31" s="25">
        <v>200</v>
      </c>
      <c r="D31" s="25">
        <v>200</v>
      </c>
      <c r="E31" s="25">
        <v>26</v>
      </c>
      <c r="F31" s="35">
        <f t="shared" si="0"/>
        <v>13</v>
      </c>
      <c r="G31" s="13"/>
    </row>
    <row r="32" spans="1:10" s="28" customFormat="1" ht="12.75">
      <c r="A32" s="22">
        <v>5179</v>
      </c>
      <c r="B32" s="22" t="s">
        <v>343</v>
      </c>
      <c r="C32" s="25">
        <v>3500</v>
      </c>
      <c r="D32" s="25">
        <v>3500</v>
      </c>
      <c r="E32" s="25">
        <v>236</v>
      </c>
      <c r="F32" s="35">
        <f t="shared" si="0"/>
        <v>6.742857142857144</v>
      </c>
      <c r="G32" s="13"/>
      <c r="H32" s="71"/>
      <c r="J32" s="186"/>
    </row>
    <row r="33" spans="1:10" s="28" customFormat="1" ht="12.75">
      <c r="A33" s="22">
        <v>5192</v>
      </c>
      <c r="B33" s="22" t="s">
        <v>462</v>
      </c>
      <c r="C33" s="25">
        <v>250</v>
      </c>
      <c r="D33" s="25">
        <v>250</v>
      </c>
      <c r="E33" s="25">
        <v>12</v>
      </c>
      <c r="F33" s="35">
        <f t="shared" si="0"/>
        <v>4.8</v>
      </c>
      <c r="G33" s="13"/>
      <c r="H33" s="71"/>
      <c r="J33" s="186"/>
    </row>
    <row r="34" spans="1:7" s="28" customFormat="1" ht="12.75">
      <c r="A34" s="22">
        <v>5194</v>
      </c>
      <c r="B34" s="22" t="s">
        <v>344</v>
      </c>
      <c r="C34" s="25">
        <v>50</v>
      </c>
      <c r="D34" s="25">
        <v>50</v>
      </c>
      <c r="E34" s="25">
        <v>0</v>
      </c>
      <c r="F34" s="35">
        <f t="shared" si="0"/>
        <v>0</v>
      </c>
      <c r="G34" s="13"/>
    </row>
    <row r="35" spans="1:7" ht="12.75">
      <c r="A35" s="108" t="s">
        <v>345</v>
      </c>
      <c r="B35" s="112" t="s">
        <v>346</v>
      </c>
      <c r="C35" s="109">
        <f>SUM(C10:C34)</f>
        <v>50888</v>
      </c>
      <c r="D35" s="109">
        <f>SUM(D10:D34)</f>
        <v>51196</v>
      </c>
      <c r="E35" s="109">
        <f>SUM(E10:E34)</f>
        <v>5920</v>
      </c>
      <c r="F35" s="110">
        <f t="shared" si="0"/>
        <v>11.563403390889913</v>
      </c>
      <c r="G35" s="13"/>
    </row>
    <row r="36" spans="1:7" s="28" customFormat="1" ht="12.75">
      <c r="A36" s="22">
        <v>5361</v>
      </c>
      <c r="B36" s="22" t="s">
        <v>349</v>
      </c>
      <c r="C36" s="25">
        <v>50</v>
      </c>
      <c r="D36" s="25">
        <v>50</v>
      </c>
      <c r="E36" s="27">
        <v>3</v>
      </c>
      <c r="F36" s="35">
        <f t="shared" si="0"/>
        <v>6</v>
      </c>
      <c r="G36" s="13"/>
    </row>
    <row r="37" spans="1:7" s="28" customFormat="1" ht="12.75">
      <c r="A37" s="22">
        <v>5362</v>
      </c>
      <c r="B37" s="22" t="s">
        <v>350</v>
      </c>
      <c r="C37" s="25">
        <v>80</v>
      </c>
      <c r="D37" s="25">
        <v>80</v>
      </c>
      <c r="E37" s="25">
        <v>0</v>
      </c>
      <c r="F37" s="35">
        <f>E37/D37*100</f>
        <v>0</v>
      </c>
      <c r="G37" s="13"/>
    </row>
    <row r="38" spans="1:7" s="28" customFormat="1" ht="12.75">
      <c r="A38" s="108" t="s">
        <v>351</v>
      </c>
      <c r="B38" s="108" t="s">
        <v>387</v>
      </c>
      <c r="C38" s="109">
        <f>SUM(C36:C37)</f>
        <v>130</v>
      </c>
      <c r="D38" s="109">
        <f>SUM(D36:D37)</f>
        <v>130</v>
      </c>
      <c r="E38" s="109">
        <f>SUM(E36:E37)</f>
        <v>3</v>
      </c>
      <c r="F38" s="110">
        <f t="shared" si="0"/>
        <v>2.307692307692308</v>
      </c>
      <c r="G38" s="13"/>
    </row>
    <row r="39" spans="1:7" s="28" customFormat="1" ht="12.75">
      <c r="A39" s="33">
        <v>5901</v>
      </c>
      <c r="B39" s="33" t="s">
        <v>353</v>
      </c>
      <c r="C39" s="289">
        <v>2575</v>
      </c>
      <c r="D39" s="289">
        <v>2575</v>
      </c>
      <c r="E39" s="60">
        <v>0</v>
      </c>
      <c r="F39" s="35" t="s">
        <v>432</v>
      </c>
      <c r="G39" s="13"/>
    </row>
    <row r="40" spans="1:7" s="28" customFormat="1" ht="12.75">
      <c r="A40" s="33">
        <v>5909</v>
      </c>
      <c r="B40" s="33" t="s">
        <v>544</v>
      </c>
      <c r="C40" s="289">
        <v>0</v>
      </c>
      <c r="D40" s="289">
        <v>0</v>
      </c>
      <c r="E40" s="60">
        <v>-198</v>
      </c>
      <c r="F40" s="35" t="s">
        <v>432</v>
      </c>
      <c r="G40" s="13"/>
    </row>
    <row r="41" spans="1:12" s="28" customFormat="1" ht="12.75">
      <c r="A41" s="108" t="s">
        <v>354</v>
      </c>
      <c r="B41" s="108" t="s">
        <v>360</v>
      </c>
      <c r="C41" s="62">
        <f>C39+C40</f>
        <v>2575</v>
      </c>
      <c r="D41" s="62">
        <f>D39+D40</f>
        <v>2575</v>
      </c>
      <c r="E41" s="62">
        <f>E39+E40</f>
        <v>-198</v>
      </c>
      <c r="F41" s="110">
        <v>0</v>
      </c>
      <c r="G41" s="13"/>
      <c r="L41" s="185"/>
    </row>
    <row r="42" spans="1:12" s="28" customFormat="1" ht="12.75">
      <c r="A42" s="273"/>
      <c r="B42" s="274"/>
      <c r="C42" s="62"/>
      <c r="D42" s="62"/>
      <c r="E42" s="62"/>
      <c r="F42" s="110"/>
      <c r="G42" s="13"/>
      <c r="L42" s="185"/>
    </row>
    <row r="43" spans="1:7" s="28" customFormat="1" ht="12.75">
      <c r="A43" s="744" t="s">
        <v>361</v>
      </c>
      <c r="B43" s="746"/>
      <c r="C43" s="109">
        <f>C9+C35+C38+C41</f>
        <v>254255</v>
      </c>
      <c r="D43" s="109">
        <f>D9+D35+D38+D41</f>
        <v>254563</v>
      </c>
      <c r="E43" s="109">
        <f>E9+E35+E38+E41</f>
        <v>34605</v>
      </c>
      <c r="F43" s="110">
        <f>E43/D43*100</f>
        <v>13.593884421538085</v>
      </c>
      <c r="G43" s="13"/>
    </row>
    <row r="44" spans="1:7" s="28" customFormat="1" ht="12.75">
      <c r="A44" s="271"/>
      <c r="B44" s="272"/>
      <c r="C44" s="109"/>
      <c r="D44" s="109"/>
      <c r="E44" s="109"/>
      <c r="F44" s="110"/>
      <c r="G44" s="13"/>
    </row>
    <row r="45" spans="1:7" s="28" customFormat="1" ht="12" customHeight="1">
      <c r="A45" s="22">
        <v>6121</v>
      </c>
      <c r="B45" s="22" t="s">
        <v>388</v>
      </c>
      <c r="C45" s="25">
        <v>500</v>
      </c>
      <c r="D45" s="25">
        <v>500</v>
      </c>
      <c r="E45" s="25">
        <v>0</v>
      </c>
      <c r="F45" s="35">
        <f>E45/D45*100</f>
        <v>0</v>
      </c>
      <c r="G45" s="13"/>
    </row>
    <row r="46" spans="1:7" s="28" customFormat="1" ht="12" customHeight="1">
      <c r="A46" s="22">
        <v>6122</v>
      </c>
      <c r="B46" s="22" t="s">
        <v>551</v>
      </c>
      <c r="C46" s="25">
        <v>500</v>
      </c>
      <c r="D46" s="25">
        <v>500</v>
      </c>
      <c r="E46" s="25">
        <v>0</v>
      </c>
      <c r="F46" s="35">
        <f>E46/D46*100</f>
        <v>0</v>
      </c>
      <c r="G46" s="13"/>
    </row>
    <row r="47" spans="1:7" s="28" customFormat="1" ht="12.75">
      <c r="A47" s="22">
        <v>6123</v>
      </c>
      <c r="B47" s="22" t="s">
        <v>362</v>
      </c>
      <c r="C47" s="25">
        <v>2000</v>
      </c>
      <c r="D47" s="25">
        <v>2000</v>
      </c>
      <c r="E47" s="25">
        <v>0</v>
      </c>
      <c r="F47" s="35">
        <f>E47/D47*100</f>
        <v>0</v>
      </c>
      <c r="G47" s="13"/>
    </row>
    <row r="48" spans="1:7" s="28" customFormat="1" ht="12.75">
      <c r="A48" s="108" t="s">
        <v>364</v>
      </c>
      <c r="B48" s="108" t="s">
        <v>365</v>
      </c>
      <c r="C48" s="109">
        <f>SUM(C45:C47)</f>
        <v>3000</v>
      </c>
      <c r="D48" s="109">
        <f>SUM(D45:D47)</f>
        <v>3000</v>
      </c>
      <c r="E48" s="109">
        <f>SUM(E45:E47)</f>
        <v>0</v>
      </c>
      <c r="F48" s="110">
        <f t="shared" si="0"/>
        <v>0</v>
      </c>
      <c r="G48" s="13"/>
    </row>
    <row r="49" spans="1:7" s="28" customFormat="1" ht="12.75">
      <c r="A49" s="273"/>
      <c r="B49" s="274"/>
      <c r="C49" s="109"/>
      <c r="D49" s="109"/>
      <c r="E49" s="109"/>
      <c r="F49" s="110"/>
      <c r="G49" s="13"/>
    </row>
    <row r="50" spans="1:7" ht="12.75">
      <c r="A50" s="769" t="s">
        <v>366</v>
      </c>
      <c r="B50" s="770"/>
      <c r="C50" s="9">
        <f>C43+C48</f>
        <v>257255</v>
      </c>
      <c r="D50" s="9">
        <f>D43+D48</f>
        <v>257563</v>
      </c>
      <c r="E50" s="9">
        <f>E43+E48</f>
        <v>34605</v>
      </c>
      <c r="F50" s="26">
        <f t="shared" si="0"/>
        <v>13.43554780772083</v>
      </c>
      <c r="G50" s="13"/>
    </row>
    <row r="51" spans="1:8" ht="12.75">
      <c r="A51" s="116"/>
      <c r="B51" s="13"/>
      <c r="C51" s="24"/>
      <c r="D51" s="24"/>
      <c r="E51" s="24"/>
      <c r="F51" s="71"/>
      <c r="G51" s="13"/>
      <c r="H51" s="28"/>
    </row>
    <row r="52" spans="1:6" ht="30" customHeight="1">
      <c r="A52" s="747" t="s">
        <v>367</v>
      </c>
      <c r="B52" s="749"/>
      <c r="C52" s="6" t="s">
        <v>292</v>
      </c>
      <c r="D52" s="6" t="s">
        <v>294</v>
      </c>
      <c r="E52" s="5" t="s">
        <v>151</v>
      </c>
      <c r="F52" s="50" t="s">
        <v>469</v>
      </c>
    </row>
    <row r="53" spans="1:6" ht="12.75">
      <c r="A53" s="771" t="s">
        <v>368</v>
      </c>
      <c r="B53" s="771"/>
      <c r="C53" s="25">
        <f>SUM(C4:C8)</f>
        <v>200662</v>
      </c>
      <c r="D53" s="25">
        <f>SUM(D4:D8)</f>
        <v>200662</v>
      </c>
      <c r="E53" s="25">
        <f>SUM(E4:E8)</f>
        <v>28880</v>
      </c>
      <c r="F53" s="35">
        <f>E53/D53*100</f>
        <v>14.392361284149466</v>
      </c>
    </row>
    <row r="54" spans="1:6" ht="12.75">
      <c r="A54" s="732" t="s">
        <v>369</v>
      </c>
      <c r="B54" s="734"/>
      <c r="C54" s="25">
        <f>C35+C38+C41-C55</f>
        <v>30735</v>
      </c>
      <c r="D54" s="25">
        <f>D35+D38+D41-D55</f>
        <v>31043</v>
      </c>
      <c r="E54" s="25">
        <f>E35+E38+E41-E55</f>
        <v>2825</v>
      </c>
      <c r="F54" s="35">
        <f>E54/D54*100</f>
        <v>9.100280256418516</v>
      </c>
    </row>
    <row r="55" spans="1:6" ht="12.75">
      <c r="A55" s="732" t="s">
        <v>370</v>
      </c>
      <c r="B55" s="734"/>
      <c r="C55" s="25">
        <f>C21+C22+C23+C25+C26+C27</f>
        <v>22858</v>
      </c>
      <c r="D55" s="25">
        <f>D21+D22+D23+D25+D26+D27</f>
        <v>22858</v>
      </c>
      <c r="E55" s="25">
        <f>E21+E22+E23+E25+E26+E27</f>
        <v>2900</v>
      </c>
      <c r="F55" s="35">
        <f>E55/D55*100</f>
        <v>12.687024236591126</v>
      </c>
    </row>
    <row r="56" spans="1:6" ht="12.75">
      <c r="A56" s="732" t="s">
        <v>371</v>
      </c>
      <c r="B56" s="734"/>
      <c r="C56" s="25">
        <f>C48</f>
        <v>3000</v>
      </c>
      <c r="D56" s="25">
        <f>D48</f>
        <v>3000</v>
      </c>
      <c r="E56" s="25">
        <f>E48</f>
        <v>0</v>
      </c>
      <c r="F56" s="35">
        <f>E56/D56*100</f>
        <v>0</v>
      </c>
    </row>
    <row r="57" spans="1:7" ht="12.75">
      <c r="A57" s="744" t="s">
        <v>372</v>
      </c>
      <c r="B57" s="746"/>
      <c r="C57" s="109">
        <f>SUM(C53:C56)</f>
        <v>257255</v>
      </c>
      <c r="D57" s="302">
        <f>SUM(D53:D56)</f>
        <v>257563</v>
      </c>
      <c r="E57" s="109">
        <f>SUM(E53:E56)</f>
        <v>34605</v>
      </c>
      <c r="F57" s="110">
        <f>E57/D57*100</f>
        <v>13.43554780772083</v>
      </c>
      <c r="G57" s="28"/>
    </row>
    <row r="58" spans="1:7" ht="12.75">
      <c r="A58" s="20"/>
      <c r="B58" s="20"/>
      <c r="C58" s="18"/>
      <c r="D58" s="18"/>
      <c r="E58" s="18"/>
      <c r="F58" s="113"/>
      <c r="G58" s="28"/>
    </row>
    <row r="59" spans="1:7" ht="12.75">
      <c r="A59" s="20"/>
      <c r="B59" s="20"/>
      <c r="C59" s="18"/>
      <c r="D59" s="18"/>
      <c r="E59" s="18"/>
      <c r="F59" s="113"/>
      <c r="G59" s="28"/>
    </row>
    <row r="60" spans="1:7" ht="12.75">
      <c r="A60" s="20"/>
      <c r="B60" s="20"/>
      <c r="C60" s="18"/>
      <c r="D60" s="18"/>
      <c r="E60" s="18"/>
      <c r="F60" s="113"/>
      <c r="G60" s="28"/>
    </row>
    <row r="61" spans="1:7" ht="12.75">
      <c r="A61" s="20"/>
      <c r="B61" s="20"/>
      <c r="C61" s="18"/>
      <c r="D61" s="18"/>
      <c r="E61" s="18"/>
      <c r="F61" s="113"/>
      <c r="G61" s="28"/>
    </row>
  </sheetData>
  <mergeCells count="9">
    <mergeCell ref="A57:B57"/>
    <mergeCell ref="A52:B52"/>
    <mergeCell ref="A53:B53"/>
    <mergeCell ref="A54:B54"/>
    <mergeCell ref="A55:B55"/>
    <mergeCell ref="A1:F1"/>
    <mergeCell ref="A56:B56"/>
    <mergeCell ref="A43:B43"/>
    <mergeCell ref="A50:B50"/>
  </mergeCells>
  <printOptions/>
  <pageMargins left="0.9" right="0.75" top="0.79" bottom="1.27" header="0.4921259845" footer="0.4921259845"/>
  <pageSetup firstPageNumber="17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0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14" sqref="H14"/>
    </sheetView>
  </sheetViews>
  <sheetFormatPr defaultColWidth="9.00390625" defaultRowHeight="12.75"/>
  <cols>
    <col min="1" max="1" width="8.125" style="0" customWidth="1"/>
    <col min="2" max="2" width="43.37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96" hidden="1" customWidth="1"/>
    <col min="8" max="8" width="15.375" style="97" customWidth="1"/>
    <col min="9" max="9" width="9.125" style="98" customWidth="1"/>
  </cols>
  <sheetData>
    <row r="1" spans="1:6" ht="18">
      <c r="A1" s="727" t="s">
        <v>197</v>
      </c>
      <c r="B1" s="727"/>
      <c r="C1" s="727"/>
      <c r="D1" s="727"/>
      <c r="E1" s="727"/>
      <c r="F1" s="727"/>
    </row>
    <row r="2" spans="1:6" ht="16.5">
      <c r="A2" s="99"/>
      <c r="F2" s="100" t="s">
        <v>274</v>
      </c>
    </row>
    <row r="3" spans="1:9" ht="26.25" customHeight="1">
      <c r="A3" s="101" t="s">
        <v>315</v>
      </c>
      <c r="B3" s="101" t="s">
        <v>316</v>
      </c>
      <c r="C3" s="102" t="s">
        <v>292</v>
      </c>
      <c r="D3" s="103" t="s">
        <v>294</v>
      </c>
      <c r="E3" s="77" t="s">
        <v>151</v>
      </c>
      <c r="F3" s="104" t="s">
        <v>295</v>
      </c>
      <c r="G3" s="105" t="s">
        <v>408</v>
      </c>
      <c r="H3" s="106"/>
      <c r="I3" s="97"/>
    </row>
    <row r="4" spans="1:11" s="28" customFormat="1" ht="12.75">
      <c r="A4" s="43">
        <v>5021</v>
      </c>
      <c r="B4" s="22" t="s">
        <v>317</v>
      </c>
      <c r="C4" s="27">
        <v>2170</v>
      </c>
      <c r="D4" s="27">
        <v>2170</v>
      </c>
      <c r="E4" s="240">
        <v>0</v>
      </c>
      <c r="F4" s="61">
        <f aca="true" t="shared" si="0" ref="F4:F50">E4/D4*100</f>
        <v>0</v>
      </c>
      <c r="G4" s="126"/>
      <c r="H4" s="126"/>
      <c r="I4" s="127"/>
      <c r="K4" s="128"/>
    </row>
    <row r="5" spans="1:11" s="28" customFormat="1" ht="12.75">
      <c r="A5" s="43">
        <v>5023</v>
      </c>
      <c r="B5" s="22" t="s">
        <v>318</v>
      </c>
      <c r="C5" s="27">
        <v>9500</v>
      </c>
      <c r="D5" s="27">
        <v>9500</v>
      </c>
      <c r="E5" s="240">
        <v>1511</v>
      </c>
      <c r="F5" s="61">
        <f t="shared" si="0"/>
        <v>15.905263157894737</v>
      </c>
      <c r="G5" s="126"/>
      <c r="H5" s="126"/>
      <c r="I5" s="127"/>
      <c r="K5" s="128"/>
    </row>
    <row r="6" spans="1:11" s="28" customFormat="1" ht="12.75">
      <c r="A6" s="43">
        <v>5029</v>
      </c>
      <c r="B6" s="22" t="s">
        <v>320</v>
      </c>
      <c r="C6" s="27">
        <v>500</v>
      </c>
      <c r="D6" s="27">
        <v>500</v>
      </c>
      <c r="E6" s="25">
        <v>15</v>
      </c>
      <c r="F6" s="61">
        <f t="shared" si="0"/>
        <v>3</v>
      </c>
      <c r="G6" s="126"/>
      <c r="H6" s="126"/>
      <c r="I6" s="127"/>
      <c r="K6" s="128"/>
    </row>
    <row r="7" spans="1:11" s="28" customFormat="1" ht="12.75">
      <c r="A7" s="43">
        <v>5031</v>
      </c>
      <c r="B7" s="22" t="s">
        <v>321</v>
      </c>
      <c r="C7" s="27">
        <v>1794</v>
      </c>
      <c r="D7" s="27">
        <v>1794</v>
      </c>
      <c r="E7" s="25">
        <v>314</v>
      </c>
      <c r="F7" s="61">
        <f t="shared" si="0"/>
        <v>17.502787068004462</v>
      </c>
      <c r="G7" s="126"/>
      <c r="H7" s="126"/>
      <c r="I7" s="127"/>
      <c r="K7" s="128"/>
    </row>
    <row r="8" spans="1:11" s="28" customFormat="1" ht="12.75">
      <c r="A8" s="43">
        <v>5032</v>
      </c>
      <c r="B8" s="22" t="s">
        <v>322</v>
      </c>
      <c r="C8" s="27">
        <v>621</v>
      </c>
      <c r="D8" s="27">
        <v>621</v>
      </c>
      <c r="E8" s="25">
        <v>145</v>
      </c>
      <c r="F8" s="61">
        <f t="shared" si="0"/>
        <v>23.349436392914654</v>
      </c>
      <c r="G8" s="126"/>
      <c r="H8" s="126"/>
      <c r="I8" s="127"/>
      <c r="K8" s="128"/>
    </row>
    <row r="9" spans="1:11" s="28" customFormat="1" ht="12.75">
      <c r="A9" s="43">
        <v>5038</v>
      </c>
      <c r="B9" s="22" t="s">
        <v>429</v>
      </c>
      <c r="C9" s="27">
        <v>30</v>
      </c>
      <c r="D9" s="27">
        <v>30</v>
      </c>
      <c r="E9" s="25">
        <v>0</v>
      </c>
      <c r="F9" s="61">
        <f t="shared" si="0"/>
        <v>0</v>
      </c>
      <c r="G9" s="126"/>
      <c r="H9" s="126"/>
      <c r="I9" s="127"/>
      <c r="K9" s="128"/>
    </row>
    <row r="10" spans="1:11" s="28" customFormat="1" ht="12.75">
      <c r="A10" s="43">
        <v>5039</v>
      </c>
      <c r="B10" s="22" t="s">
        <v>454</v>
      </c>
      <c r="C10" s="27">
        <v>175</v>
      </c>
      <c r="D10" s="27">
        <v>175</v>
      </c>
      <c r="E10" s="25">
        <v>3</v>
      </c>
      <c r="F10" s="61">
        <f t="shared" si="0"/>
        <v>1.7142857142857144</v>
      </c>
      <c r="G10" s="126"/>
      <c r="H10" s="126"/>
      <c r="I10" s="127"/>
      <c r="K10" s="128" t="s">
        <v>312</v>
      </c>
    </row>
    <row r="11" spans="1:11" s="28" customFormat="1" ht="12.75">
      <c r="A11" s="107" t="s">
        <v>97</v>
      </c>
      <c r="B11" s="108" t="s">
        <v>324</v>
      </c>
      <c r="C11" s="109">
        <f>SUM(C4:C10)</f>
        <v>14790</v>
      </c>
      <c r="D11" s="109">
        <f>SUM(D4:D10)</f>
        <v>14790</v>
      </c>
      <c r="E11" s="109">
        <f>SUM(E4:E10)</f>
        <v>1988</v>
      </c>
      <c r="F11" s="110">
        <f t="shared" si="0"/>
        <v>13.441514536849223</v>
      </c>
      <c r="G11" s="126"/>
      <c r="H11" s="126"/>
      <c r="I11" s="127"/>
      <c r="K11" s="128"/>
    </row>
    <row r="12" spans="1:11" s="28" customFormat="1" ht="12.75">
      <c r="A12" s="43">
        <v>5136</v>
      </c>
      <c r="B12" s="22" t="s">
        <v>325</v>
      </c>
      <c r="C12" s="27">
        <v>50</v>
      </c>
      <c r="D12" s="27">
        <v>50</v>
      </c>
      <c r="E12" s="25">
        <v>7</v>
      </c>
      <c r="F12" s="61">
        <f t="shared" si="0"/>
        <v>14.000000000000002</v>
      </c>
      <c r="G12" s="126"/>
      <c r="H12" s="129"/>
      <c r="I12" s="128"/>
      <c r="K12" s="128"/>
    </row>
    <row r="13" spans="1:11" s="28" customFormat="1" ht="12.75">
      <c r="A13" s="32">
        <v>5137</v>
      </c>
      <c r="B13" s="33" t="s">
        <v>326</v>
      </c>
      <c r="C13" s="27">
        <v>400</v>
      </c>
      <c r="D13" s="27">
        <v>400</v>
      </c>
      <c r="E13" s="27">
        <v>6</v>
      </c>
      <c r="F13" s="61">
        <f t="shared" si="0"/>
        <v>1.5</v>
      </c>
      <c r="G13" s="126"/>
      <c r="H13" s="129"/>
      <c r="I13" s="128"/>
      <c r="K13" s="128"/>
    </row>
    <row r="14" spans="1:11" s="28" customFormat="1" ht="12.75">
      <c r="A14" s="43">
        <v>5139</v>
      </c>
      <c r="B14" s="22" t="s">
        <v>327</v>
      </c>
      <c r="C14" s="27">
        <v>3000</v>
      </c>
      <c r="D14" s="27">
        <v>3000</v>
      </c>
      <c r="E14" s="25">
        <v>98</v>
      </c>
      <c r="F14" s="61">
        <f t="shared" si="0"/>
        <v>3.266666666666666</v>
      </c>
      <c r="G14" s="126"/>
      <c r="H14" s="129"/>
      <c r="I14" s="128"/>
      <c r="K14" s="128"/>
    </row>
    <row r="15" spans="1:11" s="28" customFormat="1" ht="12.75">
      <c r="A15" s="43">
        <v>5142</v>
      </c>
      <c r="B15" s="22" t="s">
        <v>328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6"/>
      <c r="H15" s="129"/>
      <c r="I15" s="128"/>
      <c r="K15" s="128"/>
    </row>
    <row r="16" spans="1:11" s="28" customFormat="1" ht="12.75">
      <c r="A16" s="43">
        <v>5153</v>
      </c>
      <c r="B16" s="22" t="s">
        <v>329</v>
      </c>
      <c r="C16" s="27">
        <v>15</v>
      </c>
      <c r="D16" s="27">
        <v>15</v>
      </c>
      <c r="E16" s="25">
        <v>0</v>
      </c>
      <c r="F16" s="61">
        <f t="shared" si="0"/>
        <v>0</v>
      </c>
      <c r="G16" s="126"/>
      <c r="H16" s="129"/>
      <c r="I16" s="128"/>
      <c r="K16" s="128"/>
    </row>
    <row r="17" spans="1:11" s="28" customFormat="1" ht="12.75">
      <c r="A17" s="43">
        <v>5156</v>
      </c>
      <c r="B17" s="22" t="s">
        <v>330</v>
      </c>
      <c r="C17" s="27">
        <v>800</v>
      </c>
      <c r="D17" s="27">
        <v>800</v>
      </c>
      <c r="E17" s="25">
        <v>94</v>
      </c>
      <c r="F17" s="61">
        <f t="shared" si="0"/>
        <v>11.75</v>
      </c>
      <c r="G17" s="126"/>
      <c r="H17" s="129"/>
      <c r="I17" s="128"/>
      <c r="K17" s="128"/>
    </row>
    <row r="18" spans="1:11" s="28" customFormat="1" ht="12.75">
      <c r="A18" s="43">
        <v>5161</v>
      </c>
      <c r="B18" s="22" t="s">
        <v>331</v>
      </c>
      <c r="C18" s="27">
        <v>200</v>
      </c>
      <c r="D18" s="27">
        <v>200</v>
      </c>
      <c r="E18" s="25">
        <v>18</v>
      </c>
      <c r="F18" s="61">
        <f t="shared" si="0"/>
        <v>9</v>
      </c>
      <c r="G18" s="126"/>
      <c r="H18" s="126"/>
      <c r="I18" s="128"/>
      <c r="K18" s="128"/>
    </row>
    <row r="19" spans="1:11" s="28" customFormat="1" ht="12.75">
      <c r="A19" s="43">
        <v>5162</v>
      </c>
      <c r="B19" s="22" t="s">
        <v>332</v>
      </c>
      <c r="C19" s="27">
        <v>500</v>
      </c>
      <c r="D19" s="27">
        <v>500</v>
      </c>
      <c r="E19" s="25">
        <v>43</v>
      </c>
      <c r="F19" s="61">
        <f t="shared" si="0"/>
        <v>8.6</v>
      </c>
      <c r="G19" s="126"/>
      <c r="H19" s="129"/>
      <c r="I19" s="128"/>
      <c r="K19" s="128"/>
    </row>
    <row r="20" spans="1:11" s="28" customFormat="1" ht="12.75">
      <c r="A20" s="43">
        <v>5163</v>
      </c>
      <c r="B20" s="22" t="s">
        <v>333</v>
      </c>
      <c r="C20" s="27">
        <v>30</v>
      </c>
      <c r="D20" s="27">
        <v>30</v>
      </c>
      <c r="E20" s="25">
        <v>0</v>
      </c>
      <c r="F20" s="61">
        <f t="shared" si="0"/>
        <v>0</v>
      </c>
      <c r="G20" s="126"/>
      <c r="H20" s="129"/>
      <c r="I20" s="128"/>
      <c r="K20" s="128"/>
    </row>
    <row r="21" spans="1:11" s="28" customFormat="1" ht="12.75">
      <c r="A21" s="43">
        <v>5164</v>
      </c>
      <c r="B21" s="22" t="s">
        <v>334</v>
      </c>
      <c r="C21" s="27">
        <v>100</v>
      </c>
      <c r="D21" s="27">
        <v>100</v>
      </c>
      <c r="E21" s="25">
        <v>2</v>
      </c>
      <c r="F21" s="61">
        <f t="shared" si="0"/>
        <v>2</v>
      </c>
      <c r="G21" s="126"/>
      <c r="H21" s="129"/>
      <c r="I21" s="128"/>
      <c r="K21" s="128"/>
    </row>
    <row r="22" spans="1:11" s="28" customFormat="1" ht="12.75">
      <c r="A22" s="43">
        <v>5166</v>
      </c>
      <c r="B22" s="22" t="s">
        <v>335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6"/>
      <c r="H22" s="129"/>
      <c r="I22" s="128"/>
      <c r="K22" s="128"/>
    </row>
    <row r="23" spans="1:11" s="28" customFormat="1" ht="12.75">
      <c r="A23" s="43">
        <v>5167</v>
      </c>
      <c r="B23" s="22" t="s">
        <v>336</v>
      </c>
      <c r="C23" s="27">
        <v>100</v>
      </c>
      <c r="D23" s="27">
        <v>100</v>
      </c>
      <c r="E23" s="25">
        <v>9</v>
      </c>
      <c r="F23" s="61">
        <f t="shared" si="0"/>
        <v>9</v>
      </c>
      <c r="G23" s="126"/>
      <c r="H23" s="129"/>
      <c r="I23" s="128"/>
      <c r="K23" s="128"/>
    </row>
    <row r="24" spans="1:11" s="28" customFormat="1" ht="12.75">
      <c r="A24" s="43">
        <v>5169</v>
      </c>
      <c r="B24" s="22" t="s">
        <v>337</v>
      </c>
      <c r="C24" s="27">
        <v>8400</v>
      </c>
      <c r="D24" s="27">
        <v>8400</v>
      </c>
      <c r="E24" s="25">
        <v>1034</v>
      </c>
      <c r="F24" s="61">
        <f t="shared" si="0"/>
        <v>12.309523809523808</v>
      </c>
      <c r="G24" s="126"/>
      <c r="H24" s="129"/>
      <c r="I24" s="128"/>
      <c r="K24" s="128"/>
    </row>
    <row r="25" spans="1:11" s="28" customFormat="1" ht="12.75">
      <c r="A25" s="43">
        <v>5171</v>
      </c>
      <c r="B25" s="22" t="s">
        <v>338</v>
      </c>
      <c r="C25" s="27">
        <v>500</v>
      </c>
      <c r="D25" s="27">
        <v>500</v>
      </c>
      <c r="E25" s="25">
        <v>127</v>
      </c>
      <c r="F25" s="61">
        <f t="shared" si="0"/>
        <v>25.4</v>
      </c>
      <c r="G25" s="126"/>
      <c r="H25" s="129"/>
      <c r="I25" s="128"/>
      <c r="K25" s="128"/>
    </row>
    <row r="26" spans="1:11" s="28" customFormat="1" ht="12.75">
      <c r="A26" s="43">
        <v>5172</v>
      </c>
      <c r="B26" s="22" t="s">
        <v>339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6"/>
      <c r="H26" s="129"/>
      <c r="I26" s="128"/>
      <c r="K26" s="128"/>
    </row>
    <row r="27" spans="1:11" s="28" customFormat="1" ht="12.75">
      <c r="A27" s="43">
        <v>5173</v>
      </c>
      <c r="B27" s="22" t="s">
        <v>430</v>
      </c>
      <c r="C27" s="27">
        <v>750</v>
      </c>
      <c r="D27" s="27">
        <v>750</v>
      </c>
      <c r="E27" s="25">
        <v>10</v>
      </c>
      <c r="F27" s="61">
        <f t="shared" si="0"/>
        <v>1.3333333333333335</v>
      </c>
      <c r="G27" s="126"/>
      <c r="H27" s="129"/>
      <c r="I27" s="128"/>
      <c r="K27" s="128"/>
    </row>
    <row r="28" spans="1:11" s="28" customFormat="1" ht="13.5" customHeight="1">
      <c r="A28" s="43">
        <v>5175</v>
      </c>
      <c r="B28" s="22" t="s">
        <v>340</v>
      </c>
      <c r="C28" s="27">
        <v>1200</v>
      </c>
      <c r="D28" s="27">
        <v>1200</v>
      </c>
      <c r="E28" s="25">
        <v>180</v>
      </c>
      <c r="F28" s="61">
        <f t="shared" si="0"/>
        <v>15</v>
      </c>
      <c r="G28" s="126"/>
      <c r="H28" s="129"/>
      <c r="I28" s="128"/>
      <c r="K28" s="128"/>
    </row>
    <row r="29" spans="1:11" s="28" customFormat="1" ht="13.5" customHeight="1">
      <c r="A29" s="43">
        <v>5176</v>
      </c>
      <c r="B29" s="22" t="s">
        <v>341</v>
      </c>
      <c r="C29" s="27">
        <v>30</v>
      </c>
      <c r="D29" s="27">
        <v>30</v>
      </c>
      <c r="E29" s="25">
        <v>0</v>
      </c>
      <c r="F29" s="61">
        <f t="shared" si="0"/>
        <v>0</v>
      </c>
      <c r="G29" s="126"/>
      <c r="H29" s="129"/>
      <c r="I29" s="128"/>
      <c r="K29" s="128"/>
    </row>
    <row r="30" spans="1:11" s="28" customFormat="1" ht="12.75">
      <c r="A30" s="43">
        <v>5178</v>
      </c>
      <c r="B30" s="22" t="s">
        <v>342</v>
      </c>
      <c r="C30" s="27">
        <v>250</v>
      </c>
      <c r="D30" s="27">
        <v>250</v>
      </c>
      <c r="E30" s="25">
        <v>34</v>
      </c>
      <c r="F30" s="61">
        <f t="shared" si="0"/>
        <v>13.600000000000001</v>
      </c>
      <c r="G30" s="126"/>
      <c r="H30" s="129"/>
      <c r="I30" s="128"/>
      <c r="K30" s="128"/>
    </row>
    <row r="31" spans="1:11" s="28" customFormat="1" ht="12.75">
      <c r="A31" s="43">
        <v>5179</v>
      </c>
      <c r="B31" s="22" t="s">
        <v>343</v>
      </c>
      <c r="C31" s="27">
        <v>700</v>
      </c>
      <c r="D31" s="27">
        <v>700</v>
      </c>
      <c r="E31" s="25">
        <v>114</v>
      </c>
      <c r="F31" s="61">
        <f t="shared" si="0"/>
        <v>16.28571428571429</v>
      </c>
      <c r="G31" s="126"/>
      <c r="H31" s="129"/>
      <c r="I31" s="128"/>
      <c r="K31" s="128"/>
    </row>
    <row r="32" spans="1:11" s="28" customFormat="1" ht="12.75">
      <c r="A32" s="43">
        <v>5194</v>
      </c>
      <c r="B32" s="22" t="s">
        <v>344</v>
      </c>
      <c r="C32" s="27">
        <v>500</v>
      </c>
      <c r="D32" s="27">
        <v>500</v>
      </c>
      <c r="E32" s="25">
        <v>3</v>
      </c>
      <c r="F32" s="61">
        <f t="shared" si="0"/>
        <v>0.6</v>
      </c>
      <c r="G32" s="126"/>
      <c r="H32" s="129"/>
      <c r="I32" s="128"/>
      <c r="K32" s="128"/>
    </row>
    <row r="33" spans="1:11" s="28" customFormat="1" ht="12.75">
      <c r="A33" s="107" t="s">
        <v>345</v>
      </c>
      <c r="B33" s="108" t="s">
        <v>346</v>
      </c>
      <c r="C33" s="109">
        <f>SUM(C12:C32)</f>
        <v>17650</v>
      </c>
      <c r="D33" s="109">
        <f>SUM(D12:D32)</f>
        <v>17650</v>
      </c>
      <c r="E33" s="109">
        <f>SUM(E12:E32)</f>
        <v>1779</v>
      </c>
      <c r="F33" s="110">
        <f t="shared" si="0"/>
        <v>10.079320113314449</v>
      </c>
      <c r="G33" s="126"/>
      <c r="H33" s="129"/>
      <c r="I33" s="128"/>
      <c r="K33" s="128"/>
    </row>
    <row r="34" spans="1:9" s="28" customFormat="1" ht="12.75">
      <c r="A34" s="32">
        <v>5222</v>
      </c>
      <c r="B34" s="22" t="s">
        <v>615</v>
      </c>
      <c r="C34" s="27">
        <v>0</v>
      </c>
      <c r="D34" s="27">
        <v>0</v>
      </c>
      <c r="E34" s="25">
        <v>20</v>
      </c>
      <c r="F34" s="61" t="s">
        <v>432</v>
      </c>
      <c r="G34" s="126"/>
      <c r="H34" s="129"/>
      <c r="I34" s="128"/>
    </row>
    <row r="35" spans="1:9" s="28" customFormat="1" ht="12.75">
      <c r="A35" s="43">
        <v>5229</v>
      </c>
      <c r="B35" s="22" t="s">
        <v>616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6"/>
      <c r="H35" s="129"/>
      <c r="I35" s="128"/>
    </row>
    <row r="36" spans="1:9" s="28" customFormat="1" ht="12.75">
      <c r="A36" s="107" t="s">
        <v>348</v>
      </c>
      <c r="B36" s="108" t="s">
        <v>617</v>
      </c>
      <c r="C36" s="200">
        <f>SUM(C34:C35)</f>
        <v>700</v>
      </c>
      <c r="D36" s="200">
        <f>SUM(D34:D35)</f>
        <v>700</v>
      </c>
      <c r="E36" s="200">
        <f>SUM(E34:E35)</f>
        <v>720</v>
      </c>
      <c r="F36" s="440">
        <f>E36/D36*100</f>
        <v>102.85714285714285</v>
      </c>
      <c r="G36" s="126"/>
      <c r="H36" s="129"/>
      <c r="I36" s="128"/>
    </row>
    <row r="37" spans="1:9" s="28" customFormat="1" ht="12.75">
      <c r="A37" s="43">
        <v>5361</v>
      </c>
      <c r="B37" s="22" t="s">
        <v>349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6"/>
      <c r="H37" s="129"/>
      <c r="I37" s="128"/>
    </row>
    <row r="38" spans="1:9" s="28" customFormat="1" ht="12.75">
      <c r="A38" s="43">
        <v>5362</v>
      </c>
      <c r="B38" s="22" t="s">
        <v>350</v>
      </c>
      <c r="C38" s="27">
        <v>20</v>
      </c>
      <c r="D38" s="27">
        <v>20</v>
      </c>
      <c r="E38" s="25">
        <v>0</v>
      </c>
      <c r="F38" s="61">
        <f>E38/D38*100</f>
        <v>0</v>
      </c>
      <c r="G38" s="126"/>
      <c r="H38" s="129"/>
      <c r="I38" s="128"/>
    </row>
    <row r="39" spans="1:9" s="28" customFormat="1" ht="12.75">
      <c r="A39" s="107" t="s">
        <v>351</v>
      </c>
      <c r="B39" s="108" t="s">
        <v>352</v>
      </c>
      <c r="C39" s="109">
        <f>SUM(C37:C38)</f>
        <v>30</v>
      </c>
      <c r="D39" s="109">
        <f>SUM(D37:D38)</f>
        <v>30</v>
      </c>
      <c r="E39" s="109">
        <f>SUM(E37:E38)</f>
        <v>0</v>
      </c>
      <c r="F39" s="440">
        <f>E39/D39*100</f>
        <v>0</v>
      </c>
      <c r="G39" s="126"/>
      <c r="H39" s="129"/>
      <c r="I39" s="128"/>
    </row>
    <row r="40" spans="1:9" s="28" customFormat="1" ht="12.75">
      <c r="A40" s="43">
        <v>5492</v>
      </c>
      <c r="B40" s="22" t="s">
        <v>455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6"/>
      <c r="H40" s="129"/>
      <c r="I40" s="128"/>
    </row>
    <row r="41" spans="1:9" s="28" customFormat="1" ht="12.75">
      <c r="A41" s="108" t="s">
        <v>480</v>
      </c>
      <c r="B41" s="108" t="s">
        <v>481</v>
      </c>
      <c r="C41" s="109">
        <f>SUM(C40:C40)</f>
        <v>20</v>
      </c>
      <c r="D41" s="109">
        <f>SUM(D40:D40)</f>
        <v>20</v>
      </c>
      <c r="E41" s="109">
        <f>SUM(E40:E40)</f>
        <v>10</v>
      </c>
      <c r="F41" s="110">
        <f t="shared" si="0"/>
        <v>50</v>
      </c>
      <c r="G41" s="126"/>
      <c r="H41" s="129"/>
      <c r="I41" s="128"/>
    </row>
    <row r="42" spans="1:9" s="28" customFormat="1" ht="12.75">
      <c r="A42" s="32">
        <v>5901</v>
      </c>
      <c r="B42" s="33" t="s">
        <v>353</v>
      </c>
      <c r="C42" s="289">
        <v>2000</v>
      </c>
      <c r="D42" s="289">
        <v>2000</v>
      </c>
      <c r="E42" s="289">
        <v>0</v>
      </c>
      <c r="F42" s="61">
        <v>0</v>
      </c>
      <c r="G42" s="126"/>
      <c r="H42" s="129"/>
      <c r="I42" s="128"/>
    </row>
    <row r="43" spans="1:9" s="28" customFormat="1" ht="12.75">
      <c r="A43" s="107" t="s">
        <v>354</v>
      </c>
      <c r="B43" s="108" t="s">
        <v>360</v>
      </c>
      <c r="C43" s="62">
        <f>SUM(C42:C42)</f>
        <v>2000</v>
      </c>
      <c r="D43" s="62">
        <f>SUM(D42:D42)</f>
        <v>2000</v>
      </c>
      <c r="E43" s="62">
        <f>SUM(E42)</f>
        <v>0</v>
      </c>
      <c r="F43" s="110">
        <v>0</v>
      </c>
      <c r="G43" s="126"/>
      <c r="H43" s="129"/>
      <c r="I43" s="128"/>
    </row>
    <row r="44" spans="1:9" s="28" customFormat="1" ht="12.75">
      <c r="A44" s="107"/>
      <c r="B44" s="108"/>
      <c r="C44" s="109"/>
      <c r="D44" s="109"/>
      <c r="E44" s="25"/>
      <c r="F44" s="61"/>
      <c r="G44" s="126"/>
      <c r="H44" s="129"/>
      <c r="I44" s="128"/>
    </row>
    <row r="45" spans="1:9" s="28" customFormat="1" ht="12.75">
      <c r="A45" s="744" t="s">
        <v>361</v>
      </c>
      <c r="B45" s="746"/>
      <c r="C45" s="109">
        <f>C33+C39+C41+C43+C11+C36</f>
        <v>35190</v>
      </c>
      <c r="D45" s="109">
        <f>D33+D39+D41+D43+D11+D36</f>
        <v>35190</v>
      </c>
      <c r="E45" s="109">
        <f>E33+E39+E41+E43+E11+E36</f>
        <v>4497</v>
      </c>
      <c r="F45" s="110">
        <f t="shared" si="0"/>
        <v>12.77919863597613</v>
      </c>
      <c r="G45" s="126"/>
      <c r="H45" s="129"/>
      <c r="I45" s="128"/>
    </row>
    <row r="46" spans="1:9" s="28" customFormat="1" ht="12.75">
      <c r="A46" s="43"/>
      <c r="B46" s="22"/>
      <c r="C46" s="27"/>
      <c r="D46" s="22"/>
      <c r="E46" s="25"/>
      <c r="F46" s="61"/>
      <c r="G46" s="126"/>
      <c r="H46" s="129"/>
      <c r="I46" s="128"/>
    </row>
    <row r="47" spans="1:9" s="28" customFormat="1" ht="12.75">
      <c r="A47" s="43">
        <v>6127</v>
      </c>
      <c r="B47" s="22" t="s">
        <v>363</v>
      </c>
      <c r="C47" s="27">
        <v>100</v>
      </c>
      <c r="D47" s="27">
        <v>100</v>
      </c>
      <c r="E47" s="22">
        <v>0</v>
      </c>
      <c r="F47" s="61">
        <v>0</v>
      </c>
      <c r="G47" s="126"/>
      <c r="H47" s="129"/>
      <c r="I47" s="128"/>
    </row>
    <row r="48" spans="1:9" s="28" customFormat="1" ht="12.75">
      <c r="A48" s="107" t="s">
        <v>364</v>
      </c>
      <c r="B48" s="108" t="s">
        <v>365</v>
      </c>
      <c r="C48" s="109">
        <f>SUM(C47:C47)</f>
        <v>100</v>
      </c>
      <c r="D48" s="109">
        <f>SUM(D47:D47)</f>
        <v>100</v>
      </c>
      <c r="E48" s="109">
        <f>SUM(E47)</f>
        <v>0</v>
      </c>
      <c r="F48" s="110">
        <v>0</v>
      </c>
      <c r="G48" s="126"/>
      <c r="H48" s="129"/>
      <c r="I48" s="128"/>
    </row>
    <row r="49" spans="1:9" s="28" customFormat="1" ht="12.75">
      <c r="A49" s="107"/>
      <c r="B49" s="108"/>
      <c r="C49" s="109"/>
      <c r="D49" s="109"/>
      <c r="E49" s="109"/>
      <c r="F49" s="110"/>
      <c r="G49" s="126"/>
      <c r="H49" s="129"/>
      <c r="I49" s="128"/>
    </row>
    <row r="50" spans="1:8" ht="12.75">
      <c r="A50" s="769" t="s">
        <v>366</v>
      </c>
      <c r="B50" s="770"/>
      <c r="C50" s="9">
        <f>C45+C48</f>
        <v>35290</v>
      </c>
      <c r="D50" s="9">
        <f>D45+D48</f>
        <v>35290</v>
      </c>
      <c r="E50" s="9">
        <f>E45+E48</f>
        <v>4497</v>
      </c>
      <c r="F50" s="26">
        <f t="shared" si="0"/>
        <v>12.742986681779541</v>
      </c>
      <c r="G50" s="106"/>
      <c r="H50" s="111"/>
    </row>
    <row r="51" spans="1:8" ht="12.75">
      <c r="A51" s="20"/>
      <c r="B51" s="20"/>
      <c r="C51" s="18"/>
      <c r="D51" s="18"/>
      <c r="E51" s="18"/>
      <c r="F51" s="113"/>
      <c r="G51" s="106"/>
      <c r="H51" s="111"/>
    </row>
    <row r="52" spans="1:8" ht="12.75">
      <c r="A52" s="20"/>
      <c r="B52" s="20"/>
      <c r="C52" s="18"/>
      <c r="D52" s="18"/>
      <c r="E52" s="18"/>
      <c r="F52" s="113"/>
      <c r="G52" s="106"/>
      <c r="H52" s="111"/>
    </row>
    <row r="54" spans="1:6" ht="25.5" customHeight="1">
      <c r="A54" s="747" t="s">
        <v>367</v>
      </c>
      <c r="B54" s="749"/>
      <c r="C54" s="51" t="s">
        <v>292</v>
      </c>
      <c r="D54" s="6" t="s">
        <v>294</v>
      </c>
      <c r="E54" s="5" t="s">
        <v>151</v>
      </c>
      <c r="F54" s="50" t="s">
        <v>295</v>
      </c>
    </row>
    <row r="55" spans="1:6" ht="12.75">
      <c r="A55" s="771" t="s">
        <v>368</v>
      </c>
      <c r="B55" s="771"/>
      <c r="C55" s="25">
        <f>C11</f>
        <v>14790</v>
      </c>
      <c r="D55" s="25">
        <f>D11</f>
        <v>14790</v>
      </c>
      <c r="E55" s="25">
        <f>E11</f>
        <v>1988</v>
      </c>
      <c r="F55" s="35">
        <f>E55/D55*100</f>
        <v>13.441514536849223</v>
      </c>
    </row>
    <row r="56" spans="1:6" ht="12.75">
      <c r="A56" s="732" t="s">
        <v>369</v>
      </c>
      <c r="B56" s="734"/>
      <c r="C56" s="25">
        <f>C33+C36+C41+C43+C39-C57</f>
        <v>11070</v>
      </c>
      <c r="D56" s="25">
        <f>D33+D36+D41+D43+D39-D57</f>
        <v>11070</v>
      </c>
      <c r="E56" s="25">
        <f>E33+E36+E41+E43+E39-E57</f>
        <v>1405</v>
      </c>
      <c r="F56" s="35">
        <f>E56/D56*100</f>
        <v>12.691960252935864</v>
      </c>
    </row>
    <row r="57" spans="1:6" ht="12.75">
      <c r="A57" s="732" t="s">
        <v>370</v>
      </c>
      <c r="B57" s="734"/>
      <c r="C57" s="25">
        <f>C18+C19+C20+C22+C23+C24</f>
        <v>9330</v>
      </c>
      <c r="D57" s="25">
        <f>D18+D19+D20+D22+D23+D24</f>
        <v>9330</v>
      </c>
      <c r="E57" s="25">
        <f>E18+E19+E20+E22+E23+E24</f>
        <v>1104</v>
      </c>
      <c r="F57" s="35">
        <f>E57/D57*100</f>
        <v>11.832797427652734</v>
      </c>
    </row>
    <row r="58" spans="1:6" ht="12.75">
      <c r="A58" s="732" t="s">
        <v>371</v>
      </c>
      <c r="B58" s="734"/>
      <c r="C58" s="25">
        <f>C48</f>
        <v>100</v>
      </c>
      <c r="D58" s="25">
        <f>D48</f>
        <v>100</v>
      </c>
      <c r="E58" s="25">
        <f>E48</f>
        <v>0</v>
      </c>
      <c r="F58" s="35" t="s">
        <v>432</v>
      </c>
    </row>
    <row r="59" spans="1:6" ht="12.75">
      <c r="A59" s="744" t="s">
        <v>372</v>
      </c>
      <c r="B59" s="746"/>
      <c r="C59" s="109">
        <f>SUM(C55:C58)</f>
        <v>35290</v>
      </c>
      <c r="D59" s="302">
        <f>SUM(D55:D58)</f>
        <v>35290</v>
      </c>
      <c r="E59" s="109">
        <f>SUM(E55:E58)</f>
        <v>4497</v>
      </c>
      <c r="F59" s="110">
        <f>E59/D59*100</f>
        <v>12.742986681779541</v>
      </c>
    </row>
  </sheetData>
  <mergeCells count="9">
    <mergeCell ref="A59:B59"/>
    <mergeCell ref="A55:B55"/>
    <mergeCell ref="A56:B56"/>
    <mergeCell ref="A57:B57"/>
    <mergeCell ref="A58:B58"/>
    <mergeCell ref="A1:F1"/>
    <mergeCell ref="A45:B45"/>
    <mergeCell ref="A50:B50"/>
    <mergeCell ref="A54:B54"/>
  </mergeCells>
  <printOptions/>
  <pageMargins left="0.75" right="0.54" top="0.78" bottom="0.69" header="0.4921259845" footer="0.4921259845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H23" sqref="H2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2" t="s">
        <v>195</v>
      </c>
      <c r="B1" s="242"/>
      <c r="C1" s="242"/>
      <c r="D1" s="242"/>
      <c r="E1" s="242"/>
      <c r="F1" s="242"/>
      <c r="G1" s="242"/>
      <c r="H1" s="23"/>
      <c r="Q1" s="74"/>
      <c r="R1" s="74"/>
    </row>
    <row r="2" spans="1:18" ht="18">
      <c r="A2" s="242"/>
      <c r="B2" s="242"/>
      <c r="C2" s="242"/>
      <c r="D2" s="242"/>
      <c r="E2" s="242"/>
      <c r="F2" s="242"/>
      <c r="G2" s="242"/>
      <c r="H2" s="23"/>
      <c r="Q2" s="74"/>
      <c r="R2" s="74"/>
    </row>
    <row r="3" spans="1:2" ht="15.75">
      <c r="A3" s="1"/>
      <c r="B3" s="1"/>
    </row>
    <row r="4" spans="1:5" ht="15.75">
      <c r="A4" s="1" t="s">
        <v>893</v>
      </c>
      <c r="B4" s="1"/>
      <c r="D4" s="315">
        <v>477773.27</v>
      </c>
      <c r="E4" s="2" t="s">
        <v>265</v>
      </c>
    </row>
    <row r="5" spans="1:2" ht="15.75">
      <c r="A5" s="1"/>
      <c r="B5" s="1"/>
    </row>
    <row r="6" spans="1:8" ht="15.75">
      <c r="A6" s="1" t="s">
        <v>266</v>
      </c>
      <c r="B6" s="1"/>
      <c r="H6" s="2"/>
    </row>
    <row r="7" spans="1:6" ht="25.5" customHeight="1">
      <c r="A7" s="77"/>
      <c r="B7" s="51" t="s">
        <v>292</v>
      </c>
      <c r="C7" s="6" t="s">
        <v>294</v>
      </c>
      <c r="D7" s="5" t="s">
        <v>151</v>
      </c>
      <c r="E7" s="50" t="s">
        <v>295</v>
      </c>
      <c r="F7" t="s">
        <v>411</v>
      </c>
    </row>
    <row r="8" spans="1:5" ht="12.75">
      <c r="A8" s="33" t="s">
        <v>459</v>
      </c>
      <c r="B8" s="27">
        <v>4405000</v>
      </c>
      <c r="C8" s="27">
        <v>4405000</v>
      </c>
      <c r="D8" s="27">
        <v>1101250</v>
      </c>
      <c r="E8" s="35">
        <f>D8/C8*100</f>
        <v>25</v>
      </c>
    </row>
    <row r="9" spans="1:5" ht="12.75">
      <c r="A9" s="33" t="s">
        <v>460</v>
      </c>
      <c r="B9" s="27">
        <v>190000</v>
      </c>
      <c r="C9" s="27">
        <v>190000</v>
      </c>
      <c r="D9" s="27">
        <v>47500</v>
      </c>
      <c r="E9" s="35">
        <f>D9/C9*100</f>
        <v>25</v>
      </c>
    </row>
    <row r="10" spans="1:5" ht="25.5">
      <c r="A10" s="491" t="s">
        <v>488</v>
      </c>
      <c r="B10" s="288">
        <v>0</v>
      </c>
      <c r="C10" s="288">
        <v>0</v>
      </c>
      <c r="D10" s="288">
        <v>4458</v>
      </c>
      <c r="E10" s="174" t="s">
        <v>432</v>
      </c>
    </row>
    <row r="11" spans="1:5" ht="12.75">
      <c r="A11" s="3" t="s">
        <v>456</v>
      </c>
      <c r="B11" s="9">
        <f>SUM(B8:B10)</f>
        <v>4595000</v>
      </c>
      <c r="C11" s="9">
        <f>SUM(C8:C10)</f>
        <v>4595000</v>
      </c>
      <c r="D11" s="9">
        <f>SUM(D8:D10)</f>
        <v>1153208</v>
      </c>
      <c r="E11" s="26">
        <f>D11/C11*100</f>
        <v>25.09701849836779</v>
      </c>
    </row>
    <row r="12" spans="1:5" s="239" customFormat="1" ht="12.75">
      <c r="A12"/>
      <c r="B12"/>
      <c r="C12"/>
      <c r="D12"/>
      <c r="E12"/>
    </row>
    <row r="15" ht="17.25" customHeight="1"/>
    <row r="16" spans="1:4" ht="15.75">
      <c r="A16" s="1" t="s">
        <v>267</v>
      </c>
      <c r="B16" s="1"/>
      <c r="D16" s="28"/>
    </row>
    <row r="17" spans="1:18" ht="25.5">
      <c r="A17" s="3"/>
      <c r="B17" s="51" t="s">
        <v>292</v>
      </c>
      <c r="C17" s="6" t="s">
        <v>294</v>
      </c>
      <c r="D17" s="237" t="s">
        <v>151</v>
      </c>
      <c r="E17" s="50" t="s">
        <v>295</v>
      </c>
      <c r="F17" s="11" t="s">
        <v>410</v>
      </c>
      <c r="G17" s="12"/>
      <c r="H17" s="12"/>
      <c r="Q17" s="11"/>
      <c r="R17" s="12"/>
    </row>
    <row r="18" spans="1:18" ht="12.75">
      <c r="A18" s="33" t="s">
        <v>268</v>
      </c>
      <c r="B18" s="27">
        <v>1473000</v>
      </c>
      <c r="C18" s="27">
        <v>1473000</v>
      </c>
      <c r="D18" s="25">
        <v>310200</v>
      </c>
      <c r="E18" s="238">
        <f>D18/C18*100</f>
        <v>21.059063136456214</v>
      </c>
      <c r="F18" s="24" t="s">
        <v>409</v>
      </c>
      <c r="G18" s="57"/>
      <c r="H18" s="57"/>
      <c r="Q18" s="24"/>
      <c r="R18" s="57"/>
    </row>
    <row r="19" spans="1:18" ht="12.75">
      <c r="A19" s="33" t="s">
        <v>293</v>
      </c>
      <c r="B19" s="27">
        <v>3026000</v>
      </c>
      <c r="C19" s="27">
        <v>3026000</v>
      </c>
      <c r="D19" s="25">
        <v>418790</v>
      </c>
      <c r="E19" s="238">
        <f>D19/C19*100</f>
        <v>13.83972240581626</v>
      </c>
      <c r="F19" s="24">
        <v>5179</v>
      </c>
      <c r="G19" s="57"/>
      <c r="H19" s="57"/>
      <c r="Q19" s="24"/>
      <c r="R19" s="57"/>
    </row>
    <row r="20" spans="1:18" ht="12.75">
      <c r="A20" s="33" t="s">
        <v>344</v>
      </c>
      <c r="B20" s="27">
        <v>96000</v>
      </c>
      <c r="C20" s="27">
        <v>96000</v>
      </c>
      <c r="D20" s="25">
        <v>0</v>
      </c>
      <c r="E20" s="175">
        <f>D20/C20*100</f>
        <v>0</v>
      </c>
      <c r="F20" s="24">
        <v>5194</v>
      </c>
      <c r="G20" s="57"/>
      <c r="H20" s="57"/>
      <c r="Q20" s="24"/>
      <c r="R20" s="57"/>
    </row>
    <row r="21" spans="1:18" ht="12.75">
      <c r="A21" s="3" t="s">
        <v>457</v>
      </c>
      <c r="B21" s="9">
        <f>SUM(B18:B20)</f>
        <v>4595000</v>
      </c>
      <c r="C21" s="9">
        <f>SUM(C18:C20)</f>
        <v>4595000</v>
      </c>
      <c r="D21" s="9">
        <f>SUM(D18:D20)</f>
        <v>728990</v>
      </c>
      <c r="E21" s="10">
        <f>D21/C21*100</f>
        <v>15.864853101196955</v>
      </c>
      <c r="F21" s="18"/>
      <c r="G21" s="30"/>
      <c r="H21" s="30"/>
      <c r="Q21" s="18"/>
      <c r="R21" s="30"/>
    </row>
    <row r="24" spans="1:9" ht="15.75">
      <c r="A24" s="1" t="s">
        <v>198</v>
      </c>
      <c r="B24" s="1"/>
      <c r="D24" s="463">
        <f>D4+D11-D21</f>
        <v>901991.27</v>
      </c>
      <c r="E24" s="293" t="s">
        <v>265</v>
      </c>
      <c r="H24" s="463"/>
      <c r="I24" s="463"/>
    </row>
    <row r="26" spans="1:4" ht="18.75">
      <c r="A26" s="152"/>
      <c r="D26" s="315"/>
    </row>
    <row r="27" spans="1:4" ht="18.75">
      <c r="A27" s="152"/>
      <c r="D27" s="315"/>
    </row>
    <row r="28" ht="18.75">
      <c r="A28" s="154"/>
    </row>
    <row r="29" ht="18.75">
      <c r="A29" s="154"/>
    </row>
    <row r="30" ht="15.75">
      <c r="A30" s="156"/>
    </row>
    <row r="31" ht="18.75">
      <c r="A31" s="154"/>
    </row>
    <row r="32" ht="18.75">
      <c r="A32" s="154"/>
    </row>
    <row r="33" ht="18.75">
      <c r="A33" s="154"/>
    </row>
    <row r="34" ht="18.75">
      <c r="A34" s="158"/>
    </row>
    <row r="35" ht="18.75">
      <c r="A35" s="158"/>
    </row>
    <row r="36" ht="18.75">
      <c r="A36" s="158"/>
    </row>
    <row r="37" ht="18.75">
      <c r="A37" s="154"/>
    </row>
    <row r="38" ht="18.75">
      <c r="A38" s="154"/>
    </row>
    <row r="39" ht="15.75">
      <c r="A39" s="157"/>
    </row>
    <row r="40" ht="18.75">
      <c r="A40" s="155"/>
    </row>
    <row r="41" ht="18.75">
      <c r="A41" s="155"/>
    </row>
    <row r="42" ht="18.75">
      <c r="A42" s="155"/>
    </row>
    <row r="43" ht="18.75">
      <c r="A43" s="153"/>
    </row>
    <row r="44" ht="18.75">
      <c r="A44" s="155"/>
    </row>
    <row r="45" ht="18.75">
      <c r="A45" s="155"/>
    </row>
    <row r="46" ht="18.75">
      <c r="A46" s="155"/>
    </row>
    <row r="47" ht="15.75">
      <c r="A47" s="156"/>
    </row>
    <row r="48" ht="18.75">
      <c r="A48" s="155"/>
    </row>
    <row r="49" ht="15.75">
      <c r="A49" s="157"/>
    </row>
    <row r="50" ht="18.75">
      <c r="A50" s="153"/>
    </row>
    <row r="51" ht="15.75">
      <c r="A51" s="156"/>
    </row>
    <row r="52" ht="15.75">
      <c r="A52" s="157"/>
    </row>
    <row r="53" ht="15.75">
      <c r="A53" s="157"/>
    </row>
    <row r="54" ht="18.75">
      <c r="A54" s="155"/>
    </row>
    <row r="55" spans="1:2" ht="18.75">
      <c r="A55" s="155"/>
      <c r="B55" s="153"/>
    </row>
    <row r="56" ht="18.75">
      <c r="A56" s="155"/>
    </row>
  </sheetData>
  <printOptions/>
  <pageMargins left="0.5905511811023623" right="0.3937007874015748" top="0.984251968503937" bottom="0.5905511811023623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28"/>
  <sheetViews>
    <sheetView workbookViewId="0" topLeftCell="A1">
      <selection activeCell="H28" sqref="H28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2" t="s">
        <v>199</v>
      </c>
      <c r="B1" s="242"/>
      <c r="C1" s="242"/>
      <c r="D1" s="242"/>
      <c r="E1" s="242"/>
    </row>
    <row r="2" spans="1:5" ht="17.25" customHeight="1">
      <c r="A2" s="242"/>
      <c r="B2" s="242"/>
      <c r="C2" s="242"/>
      <c r="D2" s="242"/>
      <c r="E2" s="242"/>
    </row>
    <row r="3" spans="1:2" ht="15.75">
      <c r="A3" s="1"/>
      <c r="B3" s="1"/>
    </row>
    <row r="4" spans="1:5" ht="15.75">
      <c r="A4" s="1" t="s">
        <v>893</v>
      </c>
      <c r="B4" s="1" t="s">
        <v>312</v>
      </c>
      <c r="D4" s="292">
        <v>30647805.78</v>
      </c>
      <c r="E4" s="2" t="s">
        <v>265</v>
      </c>
    </row>
    <row r="5" spans="1:2" ht="15.75">
      <c r="A5" s="1"/>
      <c r="B5" s="1"/>
    </row>
    <row r="6" spans="1:2" ht="15.75">
      <c r="A6" s="1" t="s">
        <v>521</v>
      </c>
      <c r="B6" s="1"/>
    </row>
    <row r="7" spans="1:5" ht="26.25" customHeight="1">
      <c r="A7" s="77"/>
      <c r="B7" s="51" t="s">
        <v>292</v>
      </c>
      <c r="C7" s="6" t="s">
        <v>294</v>
      </c>
      <c r="D7" s="5" t="s">
        <v>151</v>
      </c>
      <c r="E7" s="50" t="s">
        <v>295</v>
      </c>
    </row>
    <row r="8" spans="1:5" ht="15" customHeight="1">
      <c r="A8" s="515" t="s">
        <v>81</v>
      </c>
      <c r="B8" s="27">
        <v>0</v>
      </c>
      <c r="C8" s="27">
        <v>0</v>
      </c>
      <c r="D8" s="27">
        <v>231726</v>
      </c>
      <c r="E8" s="238" t="s">
        <v>432</v>
      </c>
    </row>
    <row r="9" spans="1:5" ht="25.5" customHeight="1">
      <c r="A9" s="491" t="s">
        <v>892</v>
      </c>
      <c r="B9" s="288">
        <v>0</v>
      </c>
      <c r="C9" s="288">
        <v>0</v>
      </c>
      <c r="D9" s="288">
        <v>67100000</v>
      </c>
      <c r="E9" s="174" t="s">
        <v>432</v>
      </c>
    </row>
    <row r="10" spans="1:5" ht="12.75">
      <c r="A10" s="472" t="s">
        <v>438</v>
      </c>
      <c r="B10" s="317">
        <v>0</v>
      </c>
      <c r="C10" s="27">
        <v>0</v>
      </c>
      <c r="D10" s="27">
        <v>40000000</v>
      </c>
      <c r="E10" s="238" t="s">
        <v>432</v>
      </c>
    </row>
    <row r="11" spans="1:5" ht="12.75">
      <c r="A11" s="3" t="s">
        <v>456</v>
      </c>
      <c r="B11" s="9">
        <f>SUM(B8)</f>
        <v>0</v>
      </c>
      <c r="C11" s="9">
        <f>SUM(C8:C10)</f>
        <v>0</v>
      </c>
      <c r="D11" s="9">
        <f>SUM(D8:D10)</f>
        <v>107331726</v>
      </c>
      <c r="E11" s="319" t="s">
        <v>432</v>
      </c>
    </row>
    <row r="12" ht="14.25" customHeight="1">
      <c r="A12" s="305"/>
    </row>
    <row r="13" ht="14.25" customHeight="1">
      <c r="A13" s="17"/>
    </row>
    <row r="14" spans="1:8" ht="15.75" customHeight="1">
      <c r="A14" s="1" t="s">
        <v>522</v>
      </c>
      <c r="B14" s="1"/>
      <c r="D14" s="504">
        <f>D4+D11</f>
        <v>137979531.78</v>
      </c>
      <c r="E14" s="505" t="s">
        <v>265</v>
      </c>
      <c r="H14" s="120"/>
    </row>
    <row r="15" ht="12" customHeight="1"/>
    <row r="17" spans="1:2" ht="15.75">
      <c r="A17" s="1" t="s">
        <v>267</v>
      </c>
      <c r="B17" s="1"/>
    </row>
    <row r="18" spans="1:5" ht="26.25" customHeight="1">
      <c r="A18" s="3"/>
      <c r="B18" s="51" t="s">
        <v>292</v>
      </c>
      <c r="C18" s="6" t="s">
        <v>294</v>
      </c>
      <c r="D18" s="237" t="s">
        <v>151</v>
      </c>
      <c r="E18" s="50" t="s">
        <v>295</v>
      </c>
    </row>
    <row r="19" spans="1:5" ht="14.25" customHeight="1">
      <c r="A19" s="33" t="s">
        <v>458</v>
      </c>
      <c r="B19" s="27">
        <v>0</v>
      </c>
      <c r="C19" s="27">
        <v>0</v>
      </c>
      <c r="D19" s="25">
        <v>9757125</v>
      </c>
      <c r="E19" s="174" t="s">
        <v>432</v>
      </c>
    </row>
    <row r="20" spans="1:10" ht="12.75">
      <c r="A20" s="3" t="s">
        <v>457</v>
      </c>
      <c r="B20" s="9">
        <f>SUM(B19:B19)</f>
        <v>0</v>
      </c>
      <c r="C20" s="9">
        <f>SUM(C19)</f>
        <v>0</v>
      </c>
      <c r="D20" s="9">
        <f>SUM(D19:D19)</f>
        <v>9757125</v>
      </c>
      <c r="E20" s="222" t="s">
        <v>432</v>
      </c>
      <c r="H20" s="772"/>
      <c r="I20" s="772"/>
      <c r="J20" s="773"/>
    </row>
    <row r="21" ht="12" customHeight="1">
      <c r="C21" s="15"/>
    </row>
    <row r="23" spans="1:5" ht="12.75">
      <c r="A23" t="s">
        <v>477</v>
      </c>
      <c r="D23" s="461" t="s">
        <v>891</v>
      </c>
      <c r="E23" t="s">
        <v>265</v>
      </c>
    </row>
    <row r="24" spans="7:9" ht="12.75">
      <c r="G24" s="772"/>
      <c r="H24" s="772"/>
      <c r="I24" s="773"/>
    </row>
    <row r="25" spans="7:9" ht="12.75">
      <c r="G25" s="100"/>
      <c r="H25" s="100"/>
      <c r="I25" s="23"/>
    </row>
    <row r="26" spans="1:5" ht="15.75">
      <c r="A26" s="1" t="s">
        <v>200</v>
      </c>
      <c r="D26" s="462">
        <v>48230676.78</v>
      </c>
      <c r="E26" s="2" t="s">
        <v>265</v>
      </c>
    </row>
    <row r="28" ht="12.75">
      <c r="D28" s="15"/>
    </row>
  </sheetData>
  <mergeCells count="2">
    <mergeCell ref="H20:J20"/>
    <mergeCell ref="G24:I24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S1008"/>
  <sheetViews>
    <sheetView workbookViewId="0" topLeftCell="A1">
      <selection activeCell="I119" sqref="I119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402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74" t="s">
        <v>201</v>
      </c>
      <c r="B1" s="774"/>
      <c r="C1" s="774"/>
      <c r="D1" s="774"/>
      <c r="E1" s="774"/>
      <c r="F1" s="774"/>
      <c r="G1" s="774"/>
      <c r="H1" s="774"/>
      <c r="I1" s="774"/>
    </row>
    <row r="2" spans="1:8" ht="30.75" customHeight="1">
      <c r="A2" s="565" t="s">
        <v>641</v>
      </c>
      <c r="B2" s="566" t="s">
        <v>642</v>
      </c>
      <c r="C2" s="567" t="s">
        <v>643</v>
      </c>
      <c r="D2" s="567" t="s">
        <v>644</v>
      </c>
      <c r="E2" s="567" t="s">
        <v>645</v>
      </c>
      <c r="F2" s="567" t="s">
        <v>646</v>
      </c>
      <c r="G2" s="567" t="s">
        <v>647</v>
      </c>
      <c r="H2" s="568" t="s">
        <v>111</v>
      </c>
    </row>
    <row r="3" spans="1:10" ht="14.25">
      <c r="A3" s="775" t="s">
        <v>648</v>
      </c>
      <c r="B3" s="776"/>
      <c r="C3" s="776"/>
      <c r="D3" s="776"/>
      <c r="E3" s="776"/>
      <c r="F3" s="776"/>
      <c r="G3" s="776"/>
      <c r="H3" s="777"/>
      <c r="J3" s="402"/>
    </row>
    <row r="4" spans="1:10" ht="15">
      <c r="A4" s="569">
        <v>98</v>
      </c>
      <c r="B4" s="570" t="s">
        <v>649</v>
      </c>
      <c r="C4" s="571">
        <v>4987462</v>
      </c>
      <c r="D4" s="572">
        <v>213600</v>
      </c>
      <c r="E4" s="572">
        <v>3684918</v>
      </c>
      <c r="F4" s="573"/>
      <c r="G4" s="573"/>
      <c r="H4" s="574">
        <f aca="true" t="shared" si="0" ref="H4:H38">SUM(D4:F4)</f>
        <v>3898518</v>
      </c>
      <c r="J4" s="402"/>
    </row>
    <row r="5" spans="1:10" ht="15">
      <c r="A5" s="569">
        <v>99</v>
      </c>
      <c r="B5" s="570" t="s">
        <v>650</v>
      </c>
      <c r="C5" s="571">
        <v>2792756</v>
      </c>
      <c r="D5" s="572">
        <v>1477038</v>
      </c>
      <c r="E5" s="572">
        <v>1194945</v>
      </c>
      <c r="F5" s="573"/>
      <c r="G5" s="573"/>
      <c r="H5" s="574">
        <f t="shared" si="0"/>
        <v>2671983</v>
      </c>
      <c r="J5" s="402"/>
    </row>
    <row r="6" spans="1:10" ht="15">
      <c r="A6" s="569">
        <v>100</v>
      </c>
      <c r="B6" s="570" t="s">
        <v>651</v>
      </c>
      <c r="C6" s="571">
        <v>988200</v>
      </c>
      <c r="D6" s="572">
        <v>988200</v>
      </c>
      <c r="E6" s="572"/>
      <c r="F6" s="573"/>
      <c r="G6" s="573"/>
      <c r="H6" s="574">
        <f t="shared" si="0"/>
        <v>988200</v>
      </c>
      <c r="J6" s="402"/>
    </row>
    <row r="7" spans="1:10" ht="15">
      <c r="A7" s="569">
        <v>101</v>
      </c>
      <c r="B7" s="570" t="s">
        <v>652</v>
      </c>
      <c r="C7" s="571">
        <v>3582195</v>
      </c>
      <c r="D7" s="572">
        <v>3504074</v>
      </c>
      <c r="E7" s="572"/>
      <c r="F7" s="573"/>
      <c r="G7" s="573"/>
      <c r="H7" s="574">
        <f t="shared" si="0"/>
        <v>3504074</v>
      </c>
      <c r="J7" s="402"/>
    </row>
    <row r="8" spans="1:10" ht="15">
      <c r="A8" s="569">
        <v>102</v>
      </c>
      <c r="B8" s="570" t="s">
        <v>653</v>
      </c>
      <c r="C8" s="571">
        <v>1350262</v>
      </c>
      <c r="D8" s="572">
        <v>1141967</v>
      </c>
      <c r="E8" s="572">
        <v>81516</v>
      </c>
      <c r="F8" s="573"/>
      <c r="G8" s="573"/>
      <c r="H8" s="574">
        <f t="shared" si="0"/>
        <v>1223483</v>
      </c>
      <c r="J8" s="402"/>
    </row>
    <row r="9" spans="1:10" ht="15">
      <c r="A9" s="569">
        <v>103</v>
      </c>
      <c r="B9" s="570" t="s">
        <v>654</v>
      </c>
      <c r="C9" s="571">
        <v>1397929</v>
      </c>
      <c r="D9" s="572">
        <v>1359943</v>
      </c>
      <c r="E9" s="572"/>
      <c r="F9" s="573"/>
      <c r="G9" s="573"/>
      <c r="H9" s="574">
        <f t="shared" si="0"/>
        <v>1359943</v>
      </c>
      <c r="J9" s="402"/>
    </row>
    <row r="10" spans="1:10" ht="15">
      <c r="A10" s="569">
        <v>104</v>
      </c>
      <c r="B10" s="570" t="s">
        <v>655</v>
      </c>
      <c r="C10" s="571">
        <v>2000000</v>
      </c>
      <c r="D10" s="572">
        <v>1313678</v>
      </c>
      <c r="E10" s="572">
        <v>539298</v>
      </c>
      <c r="F10" s="573"/>
      <c r="G10" s="573"/>
      <c r="H10" s="574">
        <f t="shared" si="0"/>
        <v>1852976</v>
      </c>
      <c r="J10" s="402"/>
    </row>
    <row r="11" spans="1:10" ht="15">
      <c r="A11" s="569">
        <v>105</v>
      </c>
      <c r="B11" s="570" t="s">
        <v>656</v>
      </c>
      <c r="C11" s="571">
        <v>1497700</v>
      </c>
      <c r="D11" s="572"/>
      <c r="E11" s="572">
        <v>746880</v>
      </c>
      <c r="F11" s="573"/>
      <c r="G11" s="573"/>
      <c r="H11" s="574">
        <f t="shared" si="0"/>
        <v>746880</v>
      </c>
      <c r="J11" s="402"/>
    </row>
    <row r="12" spans="1:10" ht="15">
      <c r="A12" s="569">
        <v>106</v>
      </c>
      <c r="B12" s="570" t="s">
        <v>657</v>
      </c>
      <c r="C12" s="571">
        <v>2490186</v>
      </c>
      <c r="D12" s="572">
        <v>220000</v>
      </c>
      <c r="E12" s="572">
        <v>2054862</v>
      </c>
      <c r="F12" s="573"/>
      <c r="G12" s="573"/>
      <c r="H12" s="574">
        <f t="shared" si="0"/>
        <v>2274862</v>
      </c>
      <c r="J12" s="402"/>
    </row>
    <row r="13" spans="1:10" ht="15">
      <c r="A13" s="569">
        <v>107</v>
      </c>
      <c r="B13" s="570" t="s">
        <v>658</v>
      </c>
      <c r="C13" s="571">
        <v>3621035</v>
      </c>
      <c r="D13" s="572">
        <v>159600</v>
      </c>
      <c r="E13" s="572">
        <v>2574306</v>
      </c>
      <c r="F13" s="573"/>
      <c r="G13" s="573"/>
      <c r="H13" s="574">
        <f t="shared" si="0"/>
        <v>2733906</v>
      </c>
      <c r="J13" s="402"/>
    </row>
    <row r="14" spans="1:10" ht="15">
      <c r="A14" s="569">
        <v>108</v>
      </c>
      <c r="B14" s="570" t="s">
        <v>659</v>
      </c>
      <c r="C14" s="571">
        <v>1500000</v>
      </c>
      <c r="D14" s="572">
        <v>78483</v>
      </c>
      <c r="E14" s="572">
        <v>246594</v>
      </c>
      <c r="F14" s="573">
        <v>919572</v>
      </c>
      <c r="G14" s="573"/>
      <c r="H14" s="574">
        <f t="shared" si="0"/>
        <v>1244649</v>
      </c>
      <c r="J14" s="402"/>
    </row>
    <row r="15" spans="1:10" ht="15">
      <c r="A15" s="569">
        <v>109</v>
      </c>
      <c r="B15" s="570" t="s">
        <v>660</v>
      </c>
      <c r="C15" s="571">
        <v>851799</v>
      </c>
      <c r="D15" s="572">
        <v>342668.5</v>
      </c>
      <c r="E15" s="572">
        <v>270837</v>
      </c>
      <c r="F15" s="573"/>
      <c r="G15" s="573"/>
      <c r="H15" s="574">
        <f t="shared" si="0"/>
        <v>613505.5</v>
      </c>
      <c r="J15" s="402"/>
    </row>
    <row r="16" spans="1:10" ht="15">
      <c r="A16" s="569">
        <v>110</v>
      </c>
      <c r="B16" s="570" t="s">
        <v>661</v>
      </c>
      <c r="C16" s="571">
        <v>1734079</v>
      </c>
      <c r="D16" s="572">
        <v>992825</v>
      </c>
      <c r="E16" s="572">
        <v>583982</v>
      </c>
      <c r="F16" s="573"/>
      <c r="G16" s="573"/>
      <c r="H16" s="574">
        <f t="shared" si="0"/>
        <v>1576807</v>
      </c>
      <c r="J16" s="402"/>
    </row>
    <row r="17" spans="1:10" ht="15">
      <c r="A17" s="569">
        <v>111</v>
      </c>
      <c r="B17" s="570" t="s">
        <v>662</v>
      </c>
      <c r="C17" s="571">
        <v>1408980</v>
      </c>
      <c r="D17" s="572">
        <v>78000</v>
      </c>
      <c r="E17" s="572">
        <v>1155623</v>
      </c>
      <c r="F17" s="573"/>
      <c r="G17" s="573"/>
      <c r="H17" s="574">
        <f t="shared" si="0"/>
        <v>1233623</v>
      </c>
      <c r="J17" s="402"/>
    </row>
    <row r="18" spans="1:10" ht="15">
      <c r="A18" s="569">
        <v>112</v>
      </c>
      <c r="B18" s="570" t="s">
        <v>663</v>
      </c>
      <c r="C18" s="571">
        <v>1799144</v>
      </c>
      <c r="D18" s="572"/>
      <c r="E18" s="572">
        <v>1322538.6</v>
      </c>
      <c r="F18" s="573">
        <v>150000</v>
      </c>
      <c r="G18" s="573"/>
      <c r="H18" s="574">
        <f t="shared" si="0"/>
        <v>1472538.6</v>
      </c>
      <c r="J18" s="402"/>
    </row>
    <row r="19" spans="1:10" ht="15">
      <c r="A19" s="569">
        <v>113</v>
      </c>
      <c r="B19" s="570" t="s">
        <v>664</v>
      </c>
      <c r="C19" s="571">
        <v>1786000</v>
      </c>
      <c r="D19" s="572">
        <v>535800</v>
      </c>
      <c r="E19" s="572">
        <v>885192</v>
      </c>
      <c r="F19" s="573">
        <v>337408</v>
      </c>
      <c r="G19" s="573"/>
      <c r="H19" s="574">
        <f t="shared" si="0"/>
        <v>1758400</v>
      </c>
      <c r="J19" s="402"/>
    </row>
    <row r="20" spans="1:10" ht="15">
      <c r="A20" s="569">
        <v>114</v>
      </c>
      <c r="B20" s="570" t="s">
        <v>665</v>
      </c>
      <c r="C20" s="571">
        <v>1882748</v>
      </c>
      <c r="D20" s="572"/>
      <c r="E20" s="572">
        <v>1353014.8</v>
      </c>
      <c r="F20" s="573">
        <v>127662</v>
      </c>
      <c r="G20" s="573"/>
      <c r="H20" s="574">
        <f t="shared" si="0"/>
        <v>1480676.8</v>
      </c>
      <c r="J20" s="402"/>
    </row>
    <row r="21" spans="1:10" ht="15">
      <c r="A21" s="569">
        <v>115</v>
      </c>
      <c r="B21" s="570" t="s">
        <v>666</v>
      </c>
      <c r="C21" s="571">
        <v>2000000</v>
      </c>
      <c r="D21" s="572">
        <v>57544</v>
      </c>
      <c r="E21" s="572">
        <v>1872295</v>
      </c>
      <c r="F21" s="573"/>
      <c r="G21" s="573"/>
      <c r="H21" s="574">
        <f t="shared" si="0"/>
        <v>1929839</v>
      </c>
      <c r="J21" s="402"/>
    </row>
    <row r="22" spans="1:10" ht="15">
      <c r="A22" s="569">
        <v>116</v>
      </c>
      <c r="B22" s="570" t="s">
        <v>667</v>
      </c>
      <c r="C22" s="571">
        <v>916997</v>
      </c>
      <c r="D22" s="572">
        <v>873967</v>
      </c>
      <c r="E22" s="572"/>
      <c r="F22" s="573"/>
      <c r="G22" s="573"/>
      <c r="H22" s="574">
        <f t="shared" si="0"/>
        <v>873967</v>
      </c>
      <c r="J22" s="402"/>
    </row>
    <row r="23" spans="1:10" ht="15">
      <c r="A23" s="569">
        <v>117</v>
      </c>
      <c r="B23" s="570" t="s">
        <v>668</v>
      </c>
      <c r="C23" s="571">
        <v>4004669</v>
      </c>
      <c r="D23" s="572">
        <v>150000</v>
      </c>
      <c r="E23" s="572">
        <v>3394761</v>
      </c>
      <c r="F23" s="573"/>
      <c r="G23" s="573"/>
      <c r="H23" s="574">
        <f t="shared" si="0"/>
        <v>3544761</v>
      </c>
      <c r="J23" s="402"/>
    </row>
    <row r="24" spans="1:10" ht="15">
      <c r="A24" s="569">
        <v>118</v>
      </c>
      <c r="B24" s="570" t="s">
        <v>669</v>
      </c>
      <c r="C24" s="571">
        <v>1921491</v>
      </c>
      <c r="D24" s="572">
        <v>100000</v>
      </c>
      <c r="E24" s="572">
        <v>1069085</v>
      </c>
      <c r="F24" s="573">
        <v>155305</v>
      </c>
      <c r="G24" s="573"/>
      <c r="H24" s="574">
        <f t="shared" si="0"/>
        <v>1324390</v>
      </c>
      <c r="J24" s="402"/>
    </row>
    <row r="25" spans="1:10" ht="15">
      <c r="A25" s="569">
        <v>119</v>
      </c>
      <c r="B25" s="570" t="s">
        <v>670</v>
      </c>
      <c r="C25" s="571">
        <v>1498830</v>
      </c>
      <c r="D25" s="572">
        <v>1498830</v>
      </c>
      <c r="E25" s="572"/>
      <c r="F25" s="573"/>
      <c r="G25" s="573"/>
      <c r="H25" s="574">
        <f t="shared" si="0"/>
        <v>1498830</v>
      </c>
      <c r="J25" s="402"/>
    </row>
    <row r="26" spans="1:10" ht="15">
      <c r="A26" s="569">
        <v>120</v>
      </c>
      <c r="B26" s="570" t="s">
        <v>671</v>
      </c>
      <c r="C26" s="571">
        <v>1200000</v>
      </c>
      <c r="D26" s="572">
        <v>76850</v>
      </c>
      <c r="E26" s="572">
        <v>824185.2</v>
      </c>
      <c r="F26" s="573"/>
      <c r="G26" s="573"/>
      <c r="H26" s="574">
        <f t="shared" si="0"/>
        <v>901035.2</v>
      </c>
      <c r="J26" s="402"/>
    </row>
    <row r="27" spans="1:10" ht="15">
      <c r="A27" s="569">
        <v>121</v>
      </c>
      <c r="B27" s="570" t="s">
        <v>672</v>
      </c>
      <c r="C27" s="571">
        <v>5000000</v>
      </c>
      <c r="D27" s="572"/>
      <c r="E27" s="572">
        <v>4750999</v>
      </c>
      <c r="F27" s="573">
        <v>60000</v>
      </c>
      <c r="G27" s="573"/>
      <c r="H27" s="574">
        <f t="shared" si="0"/>
        <v>4810999</v>
      </c>
      <c r="J27" s="402"/>
    </row>
    <row r="28" spans="1:10" ht="15">
      <c r="A28" s="569">
        <v>122</v>
      </c>
      <c r="B28" s="570" t="s">
        <v>673</v>
      </c>
      <c r="C28" s="571">
        <v>1199738</v>
      </c>
      <c r="D28" s="572"/>
      <c r="E28" s="572">
        <v>947602</v>
      </c>
      <c r="F28" s="573">
        <v>97770</v>
      </c>
      <c r="G28" s="573"/>
      <c r="H28" s="574">
        <f t="shared" si="0"/>
        <v>1045372</v>
      </c>
      <c r="J28" s="402"/>
    </row>
    <row r="29" spans="1:10" ht="15">
      <c r="A29" s="569">
        <v>123</v>
      </c>
      <c r="B29" s="575" t="s">
        <v>674</v>
      </c>
      <c r="C29" s="571">
        <v>2000000</v>
      </c>
      <c r="D29" s="572"/>
      <c r="E29" s="572">
        <v>577102</v>
      </c>
      <c r="F29" s="573">
        <v>736100</v>
      </c>
      <c r="G29" s="573"/>
      <c r="H29" s="574">
        <f t="shared" si="0"/>
        <v>1313202</v>
      </c>
      <c r="J29" s="402"/>
    </row>
    <row r="30" spans="1:10" ht="15">
      <c r="A30" s="569">
        <v>124</v>
      </c>
      <c r="B30" s="570" t="s">
        <v>675</v>
      </c>
      <c r="C30" s="571">
        <v>2900000</v>
      </c>
      <c r="D30" s="572"/>
      <c r="E30" s="572">
        <v>2828800</v>
      </c>
      <c r="F30" s="573"/>
      <c r="G30" s="573"/>
      <c r="H30" s="574">
        <f t="shared" si="0"/>
        <v>2828800</v>
      </c>
      <c r="J30" s="402"/>
    </row>
    <row r="31" spans="1:10" ht="15">
      <c r="A31" s="569">
        <v>125</v>
      </c>
      <c r="B31" s="570" t="s">
        <v>676</v>
      </c>
      <c r="C31" s="576">
        <v>2900000</v>
      </c>
      <c r="D31" s="572"/>
      <c r="E31" s="572">
        <v>2900000</v>
      </c>
      <c r="F31" s="573"/>
      <c r="G31" s="573"/>
      <c r="H31" s="574">
        <f t="shared" si="0"/>
        <v>2900000</v>
      </c>
      <c r="J31" s="402"/>
    </row>
    <row r="32" spans="1:10" ht="15">
      <c r="A32" s="577">
        <v>126</v>
      </c>
      <c r="B32" s="578" t="s">
        <v>677</v>
      </c>
      <c r="C32" s="579">
        <v>500000</v>
      </c>
      <c r="D32" s="572">
        <v>42473</v>
      </c>
      <c r="E32" s="572">
        <v>394620.6</v>
      </c>
      <c r="F32" s="573"/>
      <c r="G32" s="573"/>
      <c r="H32" s="574">
        <f t="shared" si="0"/>
        <v>437093.6</v>
      </c>
      <c r="J32" s="402"/>
    </row>
    <row r="33" spans="1:10" ht="15">
      <c r="A33" s="577">
        <v>127</v>
      </c>
      <c r="B33" s="570" t="s">
        <v>678</v>
      </c>
      <c r="C33" s="579">
        <v>478294</v>
      </c>
      <c r="D33" s="572"/>
      <c r="E33" s="572">
        <v>471581</v>
      </c>
      <c r="F33" s="573"/>
      <c r="G33" s="573"/>
      <c r="H33" s="574">
        <f t="shared" si="0"/>
        <v>471581</v>
      </c>
      <c r="J33" s="402"/>
    </row>
    <row r="34" spans="1:10" ht="15">
      <c r="A34" s="577">
        <v>128</v>
      </c>
      <c r="B34" s="570" t="s">
        <v>679</v>
      </c>
      <c r="C34" s="579">
        <v>1007000</v>
      </c>
      <c r="D34" s="572"/>
      <c r="E34" s="572">
        <v>1007000</v>
      </c>
      <c r="F34" s="573"/>
      <c r="G34" s="573"/>
      <c r="H34" s="574">
        <f t="shared" si="0"/>
        <v>1007000</v>
      </c>
      <c r="J34" s="402"/>
    </row>
    <row r="35" spans="1:10" ht="15">
      <c r="A35" s="577">
        <v>129</v>
      </c>
      <c r="B35" s="570" t="s">
        <v>680</v>
      </c>
      <c r="C35" s="579">
        <v>1092280</v>
      </c>
      <c r="D35" s="572"/>
      <c r="E35" s="572">
        <v>868526</v>
      </c>
      <c r="F35" s="573"/>
      <c r="G35" s="573"/>
      <c r="H35" s="574">
        <f t="shared" si="0"/>
        <v>868526</v>
      </c>
      <c r="J35" s="402"/>
    </row>
    <row r="36" spans="1:10" ht="15">
      <c r="A36" s="577">
        <v>130</v>
      </c>
      <c r="B36" s="570" t="s">
        <v>681</v>
      </c>
      <c r="C36" s="579">
        <v>1999270</v>
      </c>
      <c r="D36" s="572"/>
      <c r="E36" s="572">
        <v>946941</v>
      </c>
      <c r="F36" s="573">
        <v>686858</v>
      </c>
      <c r="G36" s="573"/>
      <c r="H36" s="574">
        <f t="shared" si="0"/>
        <v>1633799</v>
      </c>
      <c r="J36" s="402"/>
    </row>
    <row r="37" spans="1:10" ht="15">
      <c r="A37" s="577">
        <v>131</v>
      </c>
      <c r="B37" s="570" t="s">
        <v>682</v>
      </c>
      <c r="C37" s="579">
        <v>948423</v>
      </c>
      <c r="D37" s="572"/>
      <c r="E37" s="572">
        <v>818006.5</v>
      </c>
      <c r="F37" s="573"/>
      <c r="G37" s="573"/>
      <c r="H37" s="574">
        <f t="shared" si="0"/>
        <v>818006.5</v>
      </c>
      <c r="J37" s="402"/>
    </row>
    <row r="38" spans="1:10" ht="15">
      <c r="A38" s="577">
        <v>132</v>
      </c>
      <c r="B38" s="570" t="s">
        <v>683</v>
      </c>
      <c r="C38" s="579">
        <v>1000000</v>
      </c>
      <c r="D38" s="572"/>
      <c r="E38" s="572">
        <v>328800</v>
      </c>
      <c r="F38" s="573">
        <v>671200</v>
      </c>
      <c r="G38" s="573"/>
      <c r="H38" s="574">
        <f t="shared" si="0"/>
        <v>1000000</v>
      </c>
      <c r="J38" s="402"/>
    </row>
    <row r="39" spans="1:10" ht="14.25">
      <c r="A39" s="580">
        <v>133</v>
      </c>
      <c r="B39" s="581" t="s">
        <v>684</v>
      </c>
      <c r="C39" s="579">
        <v>1075900</v>
      </c>
      <c r="D39" s="572"/>
      <c r="E39" s="572">
        <v>313900</v>
      </c>
      <c r="F39" s="573">
        <v>538773</v>
      </c>
      <c r="G39" s="573"/>
      <c r="H39" s="574">
        <f>SUM(D39:G39)</f>
        <v>852673</v>
      </c>
      <c r="J39" s="402"/>
    </row>
    <row r="40" spans="1:10" ht="14.25">
      <c r="A40" s="775" t="s">
        <v>685</v>
      </c>
      <c r="B40" s="776"/>
      <c r="C40" s="776"/>
      <c r="D40" s="776"/>
      <c r="E40" s="776"/>
      <c r="F40" s="776"/>
      <c r="G40" s="776"/>
      <c r="H40" s="777"/>
      <c r="J40" s="402"/>
    </row>
    <row r="41" spans="1:10" ht="15">
      <c r="A41" s="577">
        <v>134</v>
      </c>
      <c r="B41" s="570" t="s">
        <v>686</v>
      </c>
      <c r="C41" s="579">
        <v>2200000</v>
      </c>
      <c r="D41" s="572"/>
      <c r="E41" s="572">
        <v>2134643</v>
      </c>
      <c r="F41" s="573"/>
      <c r="G41" s="573"/>
      <c r="H41" s="574">
        <f aca="true" t="shared" si="1" ref="H41:H46">SUM(D41:F41)</f>
        <v>2134643</v>
      </c>
      <c r="J41" s="402"/>
    </row>
    <row r="42" spans="1:10" ht="15">
      <c r="A42" s="577">
        <v>135</v>
      </c>
      <c r="B42" s="570" t="s">
        <v>687</v>
      </c>
      <c r="C42" s="579">
        <v>2999999</v>
      </c>
      <c r="D42" s="572"/>
      <c r="E42" s="572">
        <v>901310</v>
      </c>
      <c r="F42" s="573">
        <v>1872503</v>
      </c>
      <c r="G42" s="573"/>
      <c r="H42" s="574">
        <f t="shared" si="1"/>
        <v>2773813</v>
      </c>
      <c r="J42" s="402"/>
    </row>
    <row r="43" spans="1:10" ht="15">
      <c r="A43" s="577">
        <v>136</v>
      </c>
      <c r="B43" s="570" t="s">
        <v>688</v>
      </c>
      <c r="C43" s="579">
        <v>999746</v>
      </c>
      <c r="D43" s="572"/>
      <c r="E43" s="572">
        <v>999746</v>
      </c>
      <c r="F43" s="573"/>
      <c r="G43" s="573"/>
      <c r="H43" s="574">
        <f t="shared" si="1"/>
        <v>999746</v>
      </c>
      <c r="J43" s="402"/>
    </row>
    <row r="44" spans="1:10" ht="15">
      <c r="A44" s="577">
        <v>137</v>
      </c>
      <c r="B44" s="570" t="s">
        <v>689</v>
      </c>
      <c r="C44" s="579">
        <v>1534864</v>
      </c>
      <c r="D44" s="572"/>
      <c r="E44" s="572">
        <v>1116397</v>
      </c>
      <c r="F44" s="573">
        <v>271550</v>
      </c>
      <c r="G44" s="573"/>
      <c r="H44" s="574">
        <f t="shared" si="1"/>
        <v>1387947</v>
      </c>
      <c r="J44" s="402"/>
    </row>
    <row r="45" spans="1:10" ht="15">
      <c r="A45" s="577">
        <v>138</v>
      </c>
      <c r="B45" s="570" t="s">
        <v>690</v>
      </c>
      <c r="C45" s="579">
        <v>2119000</v>
      </c>
      <c r="D45" s="572"/>
      <c r="E45" s="572">
        <v>1730846</v>
      </c>
      <c r="F45" s="573">
        <v>295500</v>
      </c>
      <c r="G45" s="573"/>
      <c r="H45" s="574">
        <f t="shared" si="1"/>
        <v>2026346</v>
      </c>
      <c r="J45" s="402"/>
    </row>
    <row r="46" spans="1:10" ht="15">
      <c r="A46" s="577">
        <v>139</v>
      </c>
      <c r="B46" s="570" t="s">
        <v>691</v>
      </c>
      <c r="C46" s="579">
        <v>6500000</v>
      </c>
      <c r="D46" s="572"/>
      <c r="E46" s="572">
        <v>1508110.5</v>
      </c>
      <c r="F46" s="573">
        <v>4935421</v>
      </c>
      <c r="G46" s="573"/>
      <c r="H46" s="574">
        <f t="shared" si="1"/>
        <v>6443531.5</v>
      </c>
      <c r="J46" s="402"/>
    </row>
    <row r="47" spans="1:10" ht="14.25">
      <c r="A47" s="580">
        <v>140</v>
      </c>
      <c r="B47" s="582" t="s">
        <v>692</v>
      </c>
      <c r="C47" s="579">
        <v>3624930</v>
      </c>
      <c r="D47" s="572"/>
      <c r="E47" s="572"/>
      <c r="F47" s="573">
        <v>2559501</v>
      </c>
      <c r="G47" s="573"/>
      <c r="H47" s="574">
        <f>SUM(D47:G47)</f>
        <v>2559501</v>
      </c>
      <c r="J47" s="402"/>
    </row>
    <row r="48" spans="1:10" ht="15">
      <c r="A48" s="577">
        <v>141</v>
      </c>
      <c r="B48" s="575" t="s">
        <v>693</v>
      </c>
      <c r="C48" s="579">
        <v>2000000</v>
      </c>
      <c r="D48" s="572"/>
      <c r="E48" s="572">
        <v>641061</v>
      </c>
      <c r="F48" s="573">
        <v>582366</v>
      </c>
      <c r="G48" s="573"/>
      <c r="H48" s="574">
        <f>SUM(D48:F48)</f>
        <v>1223427</v>
      </c>
      <c r="J48" s="402"/>
    </row>
    <row r="49" spans="1:10" ht="13.5" customHeight="1">
      <c r="A49" s="569">
        <v>142</v>
      </c>
      <c r="B49" s="570" t="s">
        <v>694</v>
      </c>
      <c r="C49" s="579">
        <v>1500000</v>
      </c>
      <c r="D49" s="572"/>
      <c r="E49" s="572">
        <v>567357</v>
      </c>
      <c r="F49" s="573">
        <v>449445</v>
      </c>
      <c r="G49" s="573">
        <v>108000</v>
      </c>
      <c r="H49" s="574">
        <f>SUM(D49:G49)</f>
        <v>1124802</v>
      </c>
      <c r="J49" s="402"/>
    </row>
    <row r="50" spans="1:10" ht="14.25">
      <c r="A50" s="580">
        <v>143</v>
      </c>
      <c r="B50" s="581" t="s">
        <v>695</v>
      </c>
      <c r="C50" s="579">
        <v>5499252</v>
      </c>
      <c r="D50" s="572"/>
      <c r="E50" s="572">
        <v>795216</v>
      </c>
      <c r="F50" s="573">
        <v>4265137</v>
      </c>
      <c r="G50" s="573">
        <v>147775</v>
      </c>
      <c r="H50" s="574">
        <f>SUM(D50:G50)</f>
        <v>5208128</v>
      </c>
      <c r="J50" s="402"/>
    </row>
    <row r="51" spans="1:10" ht="15">
      <c r="A51" s="577">
        <v>144</v>
      </c>
      <c r="B51" s="570" t="s">
        <v>696</v>
      </c>
      <c r="C51" s="579">
        <v>1241378</v>
      </c>
      <c r="D51" s="572"/>
      <c r="E51" s="572">
        <v>272867</v>
      </c>
      <c r="F51" s="573">
        <v>912700</v>
      </c>
      <c r="G51" s="573"/>
      <c r="H51" s="574">
        <f>SUM(D51:F51)</f>
        <v>1185567</v>
      </c>
      <c r="J51" s="402"/>
    </row>
    <row r="52" spans="1:10" ht="14.25">
      <c r="A52" s="580">
        <v>145</v>
      </c>
      <c r="B52" s="581" t="s">
        <v>697</v>
      </c>
      <c r="C52" s="579">
        <v>5497642</v>
      </c>
      <c r="D52" s="572"/>
      <c r="E52" s="572">
        <v>300000</v>
      </c>
      <c r="F52" s="573">
        <v>4393827</v>
      </c>
      <c r="G52" s="573">
        <v>147000</v>
      </c>
      <c r="H52" s="574">
        <f>SUM(D52:G52)</f>
        <v>4840827</v>
      </c>
      <c r="J52" s="402"/>
    </row>
    <row r="53" spans="1:10" ht="15">
      <c r="A53" s="577">
        <v>146</v>
      </c>
      <c r="B53" s="583" t="s">
        <v>698</v>
      </c>
      <c r="C53" s="579">
        <v>2500000</v>
      </c>
      <c r="D53" s="572"/>
      <c r="E53" s="572">
        <v>371288</v>
      </c>
      <c r="F53" s="573">
        <v>1991910</v>
      </c>
      <c r="G53" s="573"/>
      <c r="H53" s="574">
        <f>SUM(D53:F53)</f>
        <v>2363198</v>
      </c>
      <c r="J53" s="402"/>
    </row>
    <row r="54" spans="1:10" ht="14.25">
      <c r="A54" s="580">
        <v>147</v>
      </c>
      <c r="B54" s="584" t="s">
        <v>699</v>
      </c>
      <c r="C54" s="579">
        <v>1566600</v>
      </c>
      <c r="D54" s="572"/>
      <c r="E54" s="572">
        <v>469980</v>
      </c>
      <c r="F54" s="573">
        <v>378000</v>
      </c>
      <c r="G54" s="573">
        <v>406309</v>
      </c>
      <c r="H54" s="574">
        <f>SUM(D54:G54)</f>
        <v>1254289</v>
      </c>
      <c r="J54" s="402"/>
    </row>
    <row r="55" spans="1:10" ht="15">
      <c r="A55" s="577">
        <v>148</v>
      </c>
      <c r="B55" s="583" t="s">
        <v>700</v>
      </c>
      <c r="C55" s="579">
        <v>1022600</v>
      </c>
      <c r="D55" s="572"/>
      <c r="E55" s="572">
        <v>1022600</v>
      </c>
      <c r="F55" s="573"/>
      <c r="G55" s="573"/>
      <c r="H55" s="574">
        <f>SUM(D55:F55)</f>
        <v>1022600</v>
      </c>
      <c r="J55" s="402"/>
    </row>
    <row r="56" spans="1:10" ht="14.25">
      <c r="A56" s="580">
        <v>149</v>
      </c>
      <c r="B56" s="584" t="s">
        <v>701</v>
      </c>
      <c r="C56" s="579">
        <v>1964451</v>
      </c>
      <c r="D56" s="572"/>
      <c r="E56" s="572">
        <v>52500</v>
      </c>
      <c r="F56" s="573">
        <v>1249405</v>
      </c>
      <c r="G56" s="573"/>
      <c r="H56" s="574">
        <f>SUM(D56:G56)</f>
        <v>1301905</v>
      </c>
      <c r="J56" s="402"/>
    </row>
    <row r="57" spans="1:10" ht="14.25">
      <c r="A57" s="580">
        <v>150</v>
      </c>
      <c r="B57" s="584" t="s">
        <v>702</v>
      </c>
      <c r="C57" s="579">
        <v>703725</v>
      </c>
      <c r="D57" s="572"/>
      <c r="E57" s="572">
        <v>112626</v>
      </c>
      <c r="F57" s="573">
        <v>490530</v>
      </c>
      <c r="G57" s="573">
        <v>100000</v>
      </c>
      <c r="H57" s="574">
        <f>SUM(D57:G57)</f>
        <v>703156</v>
      </c>
      <c r="J57" s="402"/>
    </row>
    <row r="58" spans="1:10" ht="15">
      <c r="A58" s="577">
        <v>151</v>
      </c>
      <c r="B58" s="583" t="s">
        <v>703</v>
      </c>
      <c r="C58" s="579">
        <v>1327704</v>
      </c>
      <c r="D58" s="572"/>
      <c r="E58" s="572"/>
      <c r="F58" s="573">
        <v>1058416</v>
      </c>
      <c r="G58" s="573"/>
      <c r="H58" s="574">
        <f>SUM(D58:F58)</f>
        <v>1058416</v>
      </c>
      <c r="J58" s="402"/>
    </row>
    <row r="59" spans="1:10" ht="15">
      <c r="A59" s="577">
        <v>152</v>
      </c>
      <c r="B59" s="585" t="s">
        <v>704</v>
      </c>
      <c r="C59" s="579">
        <v>1173481</v>
      </c>
      <c r="D59" s="572"/>
      <c r="E59" s="572"/>
      <c r="F59" s="573">
        <v>908121</v>
      </c>
      <c r="G59" s="573"/>
      <c r="H59" s="574">
        <f>SUM(D59:F59)</f>
        <v>908121</v>
      </c>
      <c r="J59" s="402"/>
    </row>
    <row r="60" spans="1:10" ht="14.25">
      <c r="A60" s="580">
        <v>153</v>
      </c>
      <c r="B60" s="586" t="s">
        <v>705</v>
      </c>
      <c r="C60" s="587">
        <v>1602896</v>
      </c>
      <c r="D60" s="572"/>
      <c r="E60" s="572">
        <v>31200</v>
      </c>
      <c r="F60" s="573">
        <v>1117504</v>
      </c>
      <c r="G60" s="573">
        <v>160502</v>
      </c>
      <c r="H60" s="574">
        <f>SUM(D60:G60)</f>
        <v>1309206</v>
      </c>
      <c r="J60" s="402"/>
    </row>
    <row r="61" spans="1:10" ht="14.25">
      <c r="A61" s="580">
        <v>154</v>
      </c>
      <c r="B61" s="586" t="s">
        <v>706</v>
      </c>
      <c r="C61" s="587">
        <v>1609762</v>
      </c>
      <c r="D61" s="572"/>
      <c r="E61" s="572"/>
      <c r="F61" s="573">
        <v>804881</v>
      </c>
      <c r="G61" s="573">
        <v>64034</v>
      </c>
      <c r="H61" s="574">
        <f>SUM(D61:G61)</f>
        <v>868915</v>
      </c>
      <c r="J61" s="402"/>
    </row>
    <row r="62" spans="1:10" ht="14.25">
      <c r="A62" s="580">
        <v>155</v>
      </c>
      <c r="B62" s="588" t="s">
        <v>707</v>
      </c>
      <c r="C62" s="587">
        <v>2500000</v>
      </c>
      <c r="D62" s="572"/>
      <c r="E62" s="572"/>
      <c r="F62" s="573">
        <v>900000</v>
      </c>
      <c r="G62" s="573"/>
      <c r="H62" s="574">
        <f>SUM(D62:G62)</f>
        <v>900000</v>
      </c>
      <c r="J62" s="402"/>
    </row>
    <row r="63" spans="1:10" ht="14.25">
      <c r="A63" s="589">
        <v>156</v>
      </c>
      <c r="B63" s="588" t="s">
        <v>708</v>
      </c>
      <c r="C63" s="587">
        <v>1195364</v>
      </c>
      <c r="D63" s="572"/>
      <c r="E63" s="572"/>
      <c r="F63" s="573">
        <v>1149438</v>
      </c>
      <c r="G63" s="573"/>
      <c r="H63" s="574">
        <f>SUM(D63:G63)</f>
        <v>1149438</v>
      </c>
      <c r="J63" s="402"/>
    </row>
    <row r="64" spans="1:10" ht="15">
      <c r="A64" s="577">
        <v>157</v>
      </c>
      <c r="B64" s="590" t="s">
        <v>709</v>
      </c>
      <c r="C64" s="587">
        <v>926898</v>
      </c>
      <c r="D64" s="572"/>
      <c r="E64" s="572"/>
      <c r="F64" s="573">
        <v>620804</v>
      </c>
      <c r="G64" s="573"/>
      <c r="H64" s="574">
        <f>SUM(D64:F64)</f>
        <v>620804</v>
      </c>
      <c r="J64" s="402"/>
    </row>
    <row r="65" spans="1:10" ht="15">
      <c r="A65" s="577">
        <v>158</v>
      </c>
      <c r="B65" s="590" t="s">
        <v>710</v>
      </c>
      <c r="C65" s="587">
        <v>997010</v>
      </c>
      <c r="D65" s="572"/>
      <c r="E65" s="572"/>
      <c r="F65" s="573">
        <v>887630</v>
      </c>
      <c r="G65" s="573"/>
      <c r="H65" s="574">
        <f>SUM(D65:F65)</f>
        <v>887630</v>
      </c>
      <c r="J65" s="402"/>
    </row>
    <row r="66" spans="1:10" ht="15">
      <c r="A66" s="577">
        <v>159</v>
      </c>
      <c r="B66" s="590" t="s">
        <v>711</v>
      </c>
      <c r="C66" s="587">
        <v>487764</v>
      </c>
      <c r="D66" s="572"/>
      <c r="E66" s="572"/>
      <c r="F66" s="573">
        <v>371212</v>
      </c>
      <c r="G66" s="573"/>
      <c r="H66" s="574">
        <f>SUM(D66:F66)</f>
        <v>371212</v>
      </c>
      <c r="J66" s="402"/>
    </row>
    <row r="67" spans="1:10" ht="14.25">
      <c r="A67" s="580">
        <v>160</v>
      </c>
      <c r="B67" s="586" t="s">
        <v>712</v>
      </c>
      <c r="C67" s="587">
        <v>1476772</v>
      </c>
      <c r="D67" s="572"/>
      <c r="E67" s="572"/>
      <c r="F67" s="573">
        <v>533735</v>
      </c>
      <c r="G67" s="573">
        <v>570205</v>
      </c>
      <c r="H67" s="574">
        <f>SUM(D67:G67)</f>
        <v>1103940</v>
      </c>
      <c r="J67" s="402"/>
    </row>
    <row r="68" spans="1:10" ht="14.25">
      <c r="A68" s="580">
        <v>161</v>
      </c>
      <c r="B68" s="591" t="s">
        <v>713</v>
      </c>
      <c r="C68" s="592">
        <v>1998550</v>
      </c>
      <c r="D68" s="593"/>
      <c r="E68" s="572"/>
      <c r="F68" s="573">
        <v>1198309</v>
      </c>
      <c r="G68" s="573">
        <v>350465</v>
      </c>
      <c r="H68" s="574">
        <f>SUM(D68:G68)</f>
        <v>1548774</v>
      </c>
      <c r="J68" s="402"/>
    </row>
    <row r="69" spans="1:10" ht="15">
      <c r="A69" s="577">
        <v>162</v>
      </c>
      <c r="B69" s="594" t="s">
        <v>714</v>
      </c>
      <c r="C69" s="592">
        <v>299555</v>
      </c>
      <c r="D69" s="593"/>
      <c r="E69" s="572"/>
      <c r="F69" s="573">
        <v>247866</v>
      </c>
      <c r="G69" s="573"/>
      <c r="H69" s="574">
        <f>SUM(D69:F69)</f>
        <v>247866</v>
      </c>
      <c r="J69" s="402"/>
    </row>
    <row r="70" spans="1:10" ht="15">
      <c r="A70" s="577">
        <v>163</v>
      </c>
      <c r="B70" s="594" t="s">
        <v>715</v>
      </c>
      <c r="C70" s="592">
        <v>1250000</v>
      </c>
      <c r="D70" s="593"/>
      <c r="E70" s="572"/>
      <c r="F70" s="573">
        <v>787229</v>
      </c>
      <c r="G70" s="573"/>
      <c r="H70" s="574">
        <f>SUM(D70:F70)</f>
        <v>787229</v>
      </c>
      <c r="J70" s="402"/>
    </row>
    <row r="71" spans="1:10" ht="15">
      <c r="A71" s="577">
        <v>164</v>
      </c>
      <c r="B71" s="594" t="s">
        <v>716</v>
      </c>
      <c r="C71" s="592">
        <v>2500560</v>
      </c>
      <c r="D71" s="593"/>
      <c r="E71" s="572"/>
      <c r="F71" s="595">
        <v>2500560</v>
      </c>
      <c r="G71" s="595"/>
      <c r="H71" s="574">
        <f>SUM(D71:F71)</f>
        <v>2500560</v>
      </c>
      <c r="J71" s="402"/>
    </row>
    <row r="72" spans="1:10" s="600" customFormat="1" ht="14.25">
      <c r="A72" s="580"/>
      <c r="B72" s="596" t="s">
        <v>717</v>
      </c>
      <c r="C72" s="592"/>
      <c r="D72" s="593"/>
      <c r="E72" s="597"/>
      <c r="F72" s="598">
        <v>2</v>
      </c>
      <c r="G72" s="598"/>
      <c r="H72" s="599"/>
      <c r="J72" s="601"/>
    </row>
    <row r="73" spans="1:10" ht="14.25">
      <c r="A73" s="778" t="s">
        <v>718</v>
      </c>
      <c r="B73" s="779"/>
      <c r="C73" s="779"/>
      <c r="D73" s="779"/>
      <c r="E73" s="779"/>
      <c r="F73" s="779"/>
      <c r="G73" s="779"/>
      <c r="H73" s="780"/>
      <c r="J73" s="402"/>
    </row>
    <row r="74" spans="1:10" ht="15">
      <c r="A74" s="602">
        <v>165</v>
      </c>
      <c r="B74" s="603" t="s">
        <v>719</v>
      </c>
      <c r="C74" s="604">
        <v>1000000</v>
      </c>
      <c r="D74" s="604"/>
      <c r="E74" s="604"/>
      <c r="F74" s="604">
        <v>1000000</v>
      </c>
      <c r="G74" s="605"/>
      <c r="H74" s="574">
        <f>SUM(D74:F74)</f>
        <v>1000000</v>
      </c>
      <c r="J74" s="402"/>
    </row>
    <row r="75" spans="1:10" ht="28.5" customHeight="1">
      <c r="A75" s="606">
        <v>166</v>
      </c>
      <c r="B75" s="607" t="s">
        <v>720</v>
      </c>
      <c r="C75" s="604">
        <v>4500000</v>
      </c>
      <c r="D75" s="604"/>
      <c r="E75" s="604"/>
      <c r="F75" s="604">
        <v>2243666</v>
      </c>
      <c r="G75" s="605">
        <v>975000</v>
      </c>
      <c r="H75" s="574">
        <f>SUM(D75:G75)</f>
        <v>3218666</v>
      </c>
      <c r="J75" s="402"/>
    </row>
    <row r="76" spans="1:10" ht="14.25">
      <c r="A76" s="606">
        <v>167</v>
      </c>
      <c r="B76" s="608" t="s">
        <v>721</v>
      </c>
      <c r="C76" s="604">
        <v>1399591</v>
      </c>
      <c r="D76" s="604"/>
      <c r="E76" s="604"/>
      <c r="F76" s="604">
        <v>812863</v>
      </c>
      <c r="G76" s="605">
        <v>159658</v>
      </c>
      <c r="H76" s="574">
        <f>SUM(D76:G76)</f>
        <v>972521</v>
      </c>
      <c r="J76" s="402"/>
    </row>
    <row r="77" spans="1:10" ht="14.25">
      <c r="A77" s="606">
        <v>168</v>
      </c>
      <c r="B77" s="608" t="s">
        <v>722</v>
      </c>
      <c r="C77" s="604">
        <v>2996342</v>
      </c>
      <c r="D77" s="604"/>
      <c r="E77" s="604"/>
      <c r="F77" s="604">
        <v>1754124</v>
      </c>
      <c r="G77" s="605">
        <v>771908</v>
      </c>
      <c r="H77" s="574">
        <f>SUM(D77:G77)</f>
        <v>2526032</v>
      </c>
      <c r="J77" s="402"/>
    </row>
    <row r="78" spans="1:10" ht="14.25">
      <c r="A78" s="606">
        <v>169</v>
      </c>
      <c r="B78" s="608" t="s">
        <v>723</v>
      </c>
      <c r="C78" s="604">
        <v>500000</v>
      </c>
      <c r="D78" s="604"/>
      <c r="E78" s="604"/>
      <c r="F78" s="604">
        <v>190580</v>
      </c>
      <c r="G78" s="605">
        <v>87217</v>
      </c>
      <c r="H78" s="574">
        <f>SUM(D78:G78)</f>
        <v>277797</v>
      </c>
      <c r="J78" s="402"/>
    </row>
    <row r="79" spans="1:10" ht="14.25">
      <c r="A79" s="606">
        <v>170</v>
      </c>
      <c r="B79" s="608" t="s">
        <v>724</v>
      </c>
      <c r="C79" s="604">
        <v>2499998</v>
      </c>
      <c r="D79" s="604"/>
      <c r="E79" s="604"/>
      <c r="F79" s="604">
        <v>1335701</v>
      </c>
      <c r="G79" s="605">
        <v>795523</v>
      </c>
      <c r="H79" s="574">
        <f>SUM(D79:G79)</f>
        <v>2131224</v>
      </c>
      <c r="J79" s="402"/>
    </row>
    <row r="80" spans="1:10" ht="15">
      <c r="A80" s="602">
        <v>171</v>
      </c>
      <c r="B80" s="609" t="s">
        <v>725</v>
      </c>
      <c r="C80" s="604">
        <v>2348836</v>
      </c>
      <c r="D80" s="604"/>
      <c r="E80" s="604"/>
      <c r="F80" s="604">
        <v>2241370</v>
      </c>
      <c r="G80" s="605"/>
      <c r="H80" s="574">
        <f>SUM(D80:F80)</f>
        <v>2241370</v>
      </c>
      <c r="J80" s="402"/>
    </row>
    <row r="81" spans="1:10" ht="14.25">
      <c r="A81" s="606">
        <v>172</v>
      </c>
      <c r="B81" s="608" t="s">
        <v>726</v>
      </c>
      <c r="C81" s="604">
        <v>6499462</v>
      </c>
      <c r="D81" s="604"/>
      <c r="E81" s="604"/>
      <c r="F81" s="604">
        <v>51900</v>
      </c>
      <c r="G81" s="605">
        <v>1985747</v>
      </c>
      <c r="H81" s="574">
        <f>SUM(D81:G81)</f>
        <v>2037647</v>
      </c>
      <c r="J81" s="402"/>
    </row>
    <row r="82" spans="1:10" ht="15">
      <c r="A82" s="602">
        <v>173</v>
      </c>
      <c r="B82" s="603" t="s">
        <v>727</v>
      </c>
      <c r="C82" s="604">
        <v>1000000</v>
      </c>
      <c r="D82" s="604"/>
      <c r="E82" s="604"/>
      <c r="F82" s="604">
        <v>969816</v>
      </c>
      <c r="G82" s="605"/>
      <c r="H82" s="574">
        <f>SUM(D82:F82)</f>
        <v>969816</v>
      </c>
      <c r="J82" s="402"/>
    </row>
    <row r="83" spans="1:10" ht="14.25">
      <c r="A83" s="606">
        <v>174</v>
      </c>
      <c r="B83" s="610" t="s">
        <v>728</v>
      </c>
      <c r="C83" s="604">
        <v>2999642</v>
      </c>
      <c r="D83" s="604"/>
      <c r="E83" s="604"/>
      <c r="F83" s="604">
        <v>449739</v>
      </c>
      <c r="G83" s="605">
        <v>21076</v>
      </c>
      <c r="H83" s="574">
        <f aca="true" t="shared" si="2" ref="H83:H89">SUM(D83:G83)</f>
        <v>470815</v>
      </c>
      <c r="J83" s="402"/>
    </row>
    <row r="84" spans="1:10" ht="28.5">
      <c r="A84" s="606">
        <v>175</v>
      </c>
      <c r="B84" s="607" t="s">
        <v>729</v>
      </c>
      <c r="C84" s="604">
        <v>2204808</v>
      </c>
      <c r="D84" s="604"/>
      <c r="E84" s="604"/>
      <c r="F84" s="604">
        <v>248605</v>
      </c>
      <c r="G84" s="605">
        <v>198593</v>
      </c>
      <c r="H84" s="574">
        <f t="shared" si="2"/>
        <v>447198</v>
      </c>
      <c r="J84" s="402"/>
    </row>
    <row r="85" spans="1:10" ht="14.25" customHeight="1">
      <c r="A85" s="606">
        <v>176</v>
      </c>
      <c r="B85" s="607" t="s">
        <v>732</v>
      </c>
      <c r="C85" s="604">
        <v>1300000</v>
      </c>
      <c r="D85" s="604"/>
      <c r="E85" s="604"/>
      <c r="F85" s="604">
        <v>306539</v>
      </c>
      <c r="G85" s="605">
        <v>221465</v>
      </c>
      <c r="H85" s="574">
        <f t="shared" si="2"/>
        <v>528004</v>
      </c>
      <c r="J85" s="402"/>
    </row>
    <row r="86" spans="1:10" ht="14.25" customHeight="1">
      <c r="A86" s="606">
        <v>177</v>
      </c>
      <c r="B86" s="611" t="s">
        <v>733</v>
      </c>
      <c r="C86" s="604">
        <v>807888</v>
      </c>
      <c r="D86" s="604"/>
      <c r="E86" s="604"/>
      <c r="F86" s="604">
        <v>572677</v>
      </c>
      <c r="G86" s="605">
        <v>163109</v>
      </c>
      <c r="H86" s="574">
        <f t="shared" si="2"/>
        <v>735786</v>
      </c>
      <c r="J86" s="402"/>
    </row>
    <row r="87" spans="1:10" ht="14.25" customHeight="1">
      <c r="A87" s="606">
        <v>178</v>
      </c>
      <c r="B87" s="608" t="s">
        <v>734</v>
      </c>
      <c r="C87" s="604">
        <v>6446675</v>
      </c>
      <c r="D87" s="604"/>
      <c r="E87" s="604"/>
      <c r="F87" s="604">
        <v>140841</v>
      </c>
      <c r="G87" s="605">
        <v>334561</v>
      </c>
      <c r="H87" s="574">
        <f t="shared" si="2"/>
        <v>475402</v>
      </c>
      <c r="J87" s="402"/>
    </row>
    <row r="88" spans="1:10" ht="28.5" customHeight="1">
      <c r="A88" s="606">
        <v>179</v>
      </c>
      <c r="B88" s="607" t="s">
        <v>735</v>
      </c>
      <c r="C88" s="604">
        <v>4500000</v>
      </c>
      <c r="D88" s="604"/>
      <c r="E88" s="604"/>
      <c r="F88" s="604">
        <v>36412</v>
      </c>
      <c r="G88" s="605">
        <v>841268</v>
      </c>
      <c r="H88" s="574">
        <f t="shared" si="2"/>
        <v>877680</v>
      </c>
      <c r="J88" s="402"/>
    </row>
    <row r="89" spans="1:10" ht="14.25" customHeight="1">
      <c r="A89" s="606">
        <v>180</v>
      </c>
      <c r="B89" s="607" t="s">
        <v>736</v>
      </c>
      <c r="C89" s="604">
        <v>700000</v>
      </c>
      <c r="D89" s="604"/>
      <c r="E89" s="604"/>
      <c r="F89" s="604"/>
      <c r="G89" s="605">
        <v>76900</v>
      </c>
      <c r="H89" s="574">
        <f t="shared" si="2"/>
        <v>76900</v>
      </c>
      <c r="J89" s="402"/>
    </row>
    <row r="90" spans="1:10" ht="14.25" customHeight="1">
      <c r="A90" s="602">
        <v>181</v>
      </c>
      <c r="B90" s="612" t="s">
        <v>737</v>
      </c>
      <c r="C90" s="604">
        <v>1416019</v>
      </c>
      <c r="D90" s="604"/>
      <c r="E90" s="604"/>
      <c r="F90" s="604">
        <v>1416019</v>
      </c>
      <c r="G90" s="605"/>
      <c r="H90" s="574">
        <f>SUM(D90:F90)</f>
        <v>1416019</v>
      </c>
      <c r="J90" s="402"/>
    </row>
    <row r="91" spans="1:10" ht="14.25" customHeight="1">
      <c r="A91" s="606">
        <v>182</v>
      </c>
      <c r="B91" s="607" t="s">
        <v>738</v>
      </c>
      <c r="C91" s="604">
        <v>1968848</v>
      </c>
      <c r="D91" s="604"/>
      <c r="E91" s="604"/>
      <c r="F91" s="604">
        <v>98000</v>
      </c>
      <c r="G91" s="605">
        <v>300328</v>
      </c>
      <c r="H91" s="574">
        <f aca="true" t="shared" si="3" ref="H91:H107">SUM(D91:G91)</f>
        <v>398328</v>
      </c>
      <c r="J91" s="402"/>
    </row>
    <row r="92" spans="1:10" ht="14.25">
      <c r="A92" s="606">
        <v>183</v>
      </c>
      <c r="B92" s="607" t="s">
        <v>739</v>
      </c>
      <c r="C92" s="604">
        <v>1500000</v>
      </c>
      <c r="D92" s="604"/>
      <c r="E92" s="604"/>
      <c r="F92" s="604"/>
      <c r="G92" s="605"/>
      <c r="H92" s="574">
        <f t="shared" si="3"/>
        <v>0</v>
      </c>
      <c r="J92" s="402"/>
    </row>
    <row r="93" spans="1:10" ht="36">
      <c r="A93" s="613"/>
      <c r="B93" s="614" t="s">
        <v>855</v>
      </c>
      <c r="C93" s="615"/>
      <c r="D93" s="615"/>
      <c r="E93" s="615"/>
      <c r="F93" s="615">
        <v>1000000</v>
      </c>
      <c r="G93" s="616"/>
      <c r="H93" s="574">
        <f t="shared" si="3"/>
        <v>1000000</v>
      </c>
      <c r="J93" s="402"/>
    </row>
    <row r="94" spans="1:10" ht="14.25">
      <c r="A94" s="613">
        <v>184</v>
      </c>
      <c r="B94" s="617" t="s">
        <v>856</v>
      </c>
      <c r="C94" s="615">
        <v>400000</v>
      </c>
      <c r="D94" s="615"/>
      <c r="E94" s="615"/>
      <c r="F94" s="615"/>
      <c r="G94" s="616">
        <v>60000</v>
      </c>
      <c r="H94" s="574">
        <f t="shared" si="3"/>
        <v>60000</v>
      </c>
      <c r="J94" s="402"/>
    </row>
    <row r="95" spans="1:10" ht="14.25">
      <c r="A95" s="613">
        <v>185</v>
      </c>
      <c r="B95" s="617" t="s">
        <v>857</v>
      </c>
      <c r="C95" s="615">
        <v>1000000</v>
      </c>
      <c r="D95" s="615"/>
      <c r="E95" s="615"/>
      <c r="F95" s="615"/>
      <c r="G95" s="616"/>
      <c r="H95" s="574">
        <f t="shared" si="3"/>
        <v>0</v>
      </c>
      <c r="J95" s="402"/>
    </row>
    <row r="96" spans="1:10" ht="17.25" customHeight="1">
      <c r="A96" s="613">
        <v>186</v>
      </c>
      <c r="B96" s="617" t="s">
        <v>858</v>
      </c>
      <c r="C96" s="615">
        <v>578066</v>
      </c>
      <c r="D96" s="615"/>
      <c r="E96" s="615"/>
      <c r="F96" s="615"/>
      <c r="G96" s="616">
        <v>23277</v>
      </c>
      <c r="H96" s="574">
        <f t="shared" si="3"/>
        <v>23277</v>
      </c>
      <c r="J96" s="402"/>
    </row>
    <row r="97" spans="1:10" ht="14.25">
      <c r="A97" s="613">
        <v>187</v>
      </c>
      <c r="B97" s="617" t="s">
        <v>859</v>
      </c>
      <c r="C97" s="615">
        <v>1999960</v>
      </c>
      <c r="D97" s="615"/>
      <c r="E97" s="615"/>
      <c r="F97" s="615"/>
      <c r="G97" s="616">
        <v>37205</v>
      </c>
      <c r="H97" s="574">
        <f t="shared" si="3"/>
        <v>37205</v>
      </c>
      <c r="J97" s="402"/>
    </row>
    <row r="98" spans="1:10" ht="28.5">
      <c r="A98" s="613">
        <v>188</v>
      </c>
      <c r="B98" s="617" t="s">
        <v>860</v>
      </c>
      <c r="C98" s="615">
        <v>795000</v>
      </c>
      <c r="D98" s="615"/>
      <c r="E98" s="615"/>
      <c r="F98" s="615"/>
      <c r="G98" s="616"/>
      <c r="H98" s="574">
        <f t="shared" si="3"/>
        <v>0</v>
      </c>
      <c r="J98" s="402"/>
    </row>
    <row r="99" spans="1:10" ht="14.25">
      <c r="A99" s="613">
        <v>189</v>
      </c>
      <c r="B99" s="617" t="s">
        <v>861</v>
      </c>
      <c r="C99" s="615">
        <v>4086224</v>
      </c>
      <c r="D99" s="615"/>
      <c r="E99" s="615"/>
      <c r="F99" s="615"/>
      <c r="G99" s="616">
        <v>100000</v>
      </c>
      <c r="H99" s="574">
        <f t="shared" si="3"/>
        <v>100000</v>
      </c>
      <c r="J99" s="402"/>
    </row>
    <row r="100" spans="1:10" ht="14.25">
      <c r="A100" s="613">
        <v>190</v>
      </c>
      <c r="B100" s="617" t="s">
        <v>862</v>
      </c>
      <c r="C100" s="615">
        <v>2000000</v>
      </c>
      <c r="D100" s="615"/>
      <c r="E100" s="615"/>
      <c r="F100" s="615"/>
      <c r="G100" s="616"/>
      <c r="H100" s="574">
        <f t="shared" si="3"/>
        <v>0</v>
      </c>
      <c r="J100" s="402"/>
    </row>
    <row r="101" spans="1:10" ht="28.5">
      <c r="A101" s="613">
        <v>191</v>
      </c>
      <c r="B101" s="617" t="s">
        <v>863</v>
      </c>
      <c r="C101" s="615">
        <v>1500000</v>
      </c>
      <c r="D101" s="615"/>
      <c r="E101" s="615"/>
      <c r="F101" s="615">
        <v>200000</v>
      </c>
      <c r="G101" s="616">
        <v>550000</v>
      </c>
      <c r="H101" s="574">
        <f t="shared" si="3"/>
        <v>750000</v>
      </c>
      <c r="J101" s="402"/>
    </row>
    <row r="102" spans="1:10" ht="14.25" customHeight="1">
      <c r="A102" s="613">
        <v>192</v>
      </c>
      <c r="B102" s="617" t="s">
        <v>864</v>
      </c>
      <c r="C102" s="615">
        <v>1200000</v>
      </c>
      <c r="D102" s="615"/>
      <c r="E102" s="615"/>
      <c r="F102" s="615"/>
      <c r="G102" s="616"/>
      <c r="H102" s="574">
        <f t="shared" si="3"/>
        <v>0</v>
      </c>
      <c r="J102" s="402" t="s">
        <v>865</v>
      </c>
    </row>
    <row r="103" spans="1:10" ht="28.5">
      <c r="A103" s="613">
        <v>193</v>
      </c>
      <c r="B103" s="617" t="s">
        <v>867</v>
      </c>
      <c r="C103" s="615">
        <v>6000000</v>
      </c>
      <c r="D103" s="615"/>
      <c r="E103" s="615"/>
      <c r="F103" s="615"/>
      <c r="G103" s="616"/>
      <c r="H103" s="574">
        <f t="shared" si="3"/>
        <v>0</v>
      </c>
      <c r="J103" s="402"/>
    </row>
    <row r="104" spans="1:10" ht="14.25">
      <c r="A104" s="613">
        <v>194</v>
      </c>
      <c r="B104" s="617" t="s">
        <v>868</v>
      </c>
      <c r="C104" s="615">
        <v>2500000</v>
      </c>
      <c r="D104" s="615"/>
      <c r="E104" s="615"/>
      <c r="F104" s="615"/>
      <c r="G104" s="616"/>
      <c r="H104" s="574">
        <f t="shared" si="3"/>
        <v>0</v>
      </c>
      <c r="J104" s="402"/>
    </row>
    <row r="105" spans="1:10" ht="14.25">
      <c r="A105" s="613">
        <v>195</v>
      </c>
      <c r="B105" s="617" t="s">
        <v>869</v>
      </c>
      <c r="C105" s="615">
        <v>4000000</v>
      </c>
      <c r="D105" s="615"/>
      <c r="E105" s="615"/>
      <c r="F105" s="615"/>
      <c r="G105" s="616"/>
      <c r="H105" s="574">
        <f t="shared" si="3"/>
        <v>0</v>
      </c>
      <c r="J105" s="402"/>
    </row>
    <row r="106" spans="1:10" ht="14.25">
      <c r="A106" s="613">
        <v>196</v>
      </c>
      <c r="B106" s="617" t="s">
        <v>870</v>
      </c>
      <c r="C106" s="615">
        <v>700000</v>
      </c>
      <c r="D106" s="615"/>
      <c r="E106" s="615"/>
      <c r="F106" s="615"/>
      <c r="G106" s="616"/>
      <c r="H106" s="574">
        <f t="shared" si="3"/>
        <v>0</v>
      </c>
      <c r="J106" s="402"/>
    </row>
    <row r="107" spans="1:10" ht="14.25">
      <c r="A107" s="613">
        <v>197</v>
      </c>
      <c r="B107" s="617" t="s">
        <v>871</v>
      </c>
      <c r="C107" s="615">
        <v>10000000</v>
      </c>
      <c r="D107" s="615"/>
      <c r="E107" s="615"/>
      <c r="F107" s="615"/>
      <c r="G107" s="616"/>
      <c r="H107" s="574">
        <f t="shared" si="3"/>
        <v>0</v>
      </c>
      <c r="J107" s="402"/>
    </row>
    <row r="108" spans="1:9" ht="15.75" thickBot="1">
      <c r="A108" s="787" t="s">
        <v>872</v>
      </c>
      <c r="B108" s="788"/>
      <c r="C108" s="618">
        <f>SUM(C3:C107)</f>
        <v>215481229</v>
      </c>
      <c r="D108" s="618">
        <f>SUM(D3:D73)</f>
        <v>15205540.5</v>
      </c>
      <c r="E108" s="618">
        <f>SUM(E3:E73)</f>
        <v>54036458.199999996</v>
      </c>
      <c r="F108" s="618">
        <f>SUM(F4:F101)</f>
        <v>57283002</v>
      </c>
      <c r="G108" s="618">
        <f>SUM(G39:G107)</f>
        <v>9757125</v>
      </c>
      <c r="H108" s="619">
        <f>SUM(H3:H107)</f>
        <v>136282123.70000002</v>
      </c>
      <c r="I108" s="113"/>
    </row>
    <row r="109" spans="1:19" ht="9.75" customHeight="1" thickBot="1">
      <c r="A109" s="525"/>
      <c r="B109" s="525"/>
      <c r="C109" s="620"/>
      <c r="D109" s="621"/>
      <c r="E109" s="621"/>
      <c r="F109" s="621"/>
      <c r="G109" s="621"/>
      <c r="H109" s="62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</row>
    <row r="110" spans="1:8" ht="15">
      <c r="A110" s="789" t="s">
        <v>873</v>
      </c>
      <c r="B110" s="790"/>
      <c r="C110" s="790"/>
      <c r="D110" s="790"/>
      <c r="E110" s="790"/>
      <c r="F110" s="791"/>
      <c r="G110" s="791"/>
      <c r="H110" s="792"/>
    </row>
    <row r="111" spans="1:8" ht="39.75" customHeight="1">
      <c r="A111" s="622" t="s">
        <v>874</v>
      </c>
      <c r="B111" s="623" t="s">
        <v>642</v>
      </c>
      <c r="C111" s="572"/>
      <c r="D111" s="624"/>
      <c r="E111" s="625" t="s">
        <v>875</v>
      </c>
      <c r="F111" s="626"/>
      <c r="G111" s="626"/>
      <c r="H111" s="627" t="s">
        <v>111</v>
      </c>
    </row>
    <row r="112" spans="1:8" ht="14.25" customHeight="1">
      <c r="A112" s="589">
        <v>2</v>
      </c>
      <c r="B112" s="628" t="s">
        <v>876</v>
      </c>
      <c r="C112" s="572"/>
      <c r="D112" s="624"/>
      <c r="E112" s="629">
        <v>9900</v>
      </c>
      <c r="F112" s="626"/>
      <c r="G112" s="626"/>
      <c r="H112" s="574">
        <f>SUM(D112:E112)</f>
        <v>9900</v>
      </c>
    </row>
    <row r="113" spans="1:8" ht="14.25" customHeight="1">
      <c r="A113" s="589">
        <v>147</v>
      </c>
      <c r="B113" s="628" t="s">
        <v>877</v>
      </c>
      <c r="C113" s="572"/>
      <c r="D113" s="624"/>
      <c r="E113" s="629">
        <v>127980</v>
      </c>
      <c r="F113" s="626"/>
      <c r="G113" s="626"/>
      <c r="H113" s="574">
        <f>SUM(D113:E113)</f>
        <v>127980</v>
      </c>
    </row>
    <row r="114" spans="1:8" ht="14.25" customHeight="1">
      <c r="A114" s="589">
        <v>164</v>
      </c>
      <c r="B114" s="628" t="s">
        <v>887</v>
      </c>
      <c r="C114" s="572"/>
      <c r="D114" s="624"/>
      <c r="E114" s="629">
        <v>18473</v>
      </c>
      <c r="F114" s="626"/>
      <c r="G114" s="626"/>
      <c r="H114" s="574">
        <f>SUM(D114:E114)</f>
        <v>18473</v>
      </c>
    </row>
    <row r="115" spans="1:8" ht="14.25">
      <c r="A115" s="589">
        <v>165</v>
      </c>
      <c r="B115" s="581" t="s">
        <v>719</v>
      </c>
      <c r="C115" s="572"/>
      <c r="D115" s="572"/>
      <c r="E115" s="572">
        <v>75373</v>
      </c>
      <c r="F115" s="573"/>
      <c r="G115" s="573"/>
      <c r="H115" s="574">
        <f>SUM(D115:E115)</f>
        <v>75373</v>
      </c>
    </row>
    <row r="116" spans="1:8" ht="15">
      <c r="A116" s="649" t="s">
        <v>866</v>
      </c>
      <c r="B116" s="649"/>
      <c r="C116" s="572"/>
      <c r="D116" s="572"/>
      <c r="E116" s="572"/>
      <c r="F116" s="573"/>
      <c r="G116" s="573"/>
      <c r="H116" s="574">
        <v>40000000</v>
      </c>
    </row>
    <row r="117" spans="1:8" ht="15">
      <c r="A117" s="783" t="s">
        <v>257</v>
      </c>
      <c r="B117" s="784"/>
      <c r="C117" s="572"/>
      <c r="D117" s="630"/>
      <c r="E117" s="630"/>
      <c r="F117" s="631"/>
      <c r="G117" s="631"/>
      <c r="H117" s="574">
        <f>SUM(H112:H116)</f>
        <v>40231726</v>
      </c>
    </row>
    <row r="118" spans="1:8" ht="15">
      <c r="A118" s="781" t="s">
        <v>888</v>
      </c>
      <c r="B118" s="782"/>
      <c r="C118" s="572"/>
      <c r="D118" s="630"/>
      <c r="E118" s="630"/>
      <c r="F118" s="631"/>
      <c r="G118" s="631"/>
      <c r="H118" s="574">
        <v>67100000</v>
      </c>
    </row>
    <row r="119" spans="1:8" ht="15">
      <c r="A119" s="783" t="s">
        <v>889</v>
      </c>
      <c r="B119" s="784"/>
      <c r="C119" s="572"/>
      <c r="D119" s="572"/>
      <c r="E119" s="572"/>
      <c r="F119" s="573"/>
      <c r="G119" s="573"/>
      <c r="H119" s="574">
        <f>SUM(D119:E119)</f>
        <v>0</v>
      </c>
    </row>
    <row r="120" spans="1:8" ht="15.75" thickBot="1">
      <c r="A120" s="785" t="s">
        <v>890</v>
      </c>
      <c r="B120" s="786"/>
      <c r="C120" s="632"/>
      <c r="D120" s="632"/>
      <c r="E120" s="632"/>
      <c r="F120" s="633"/>
      <c r="G120" s="633"/>
      <c r="H120" s="634">
        <f>SUM(E117:H119)</f>
        <v>107331726</v>
      </c>
    </row>
    <row r="121" s="161" customFormat="1" ht="12.75">
      <c r="H121" s="457"/>
    </row>
    <row r="122" s="161" customFormat="1" ht="12.75">
      <c r="H122" s="457"/>
    </row>
    <row r="123" s="161" customFormat="1" ht="12.75">
      <c r="H123" s="457"/>
    </row>
    <row r="124" s="161" customFormat="1" ht="12.75">
      <c r="H124" s="457"/>
    </row>
    <row r="125" s="161" customFormat="1" ht="12.75">
      <c r="H125" s="457"/>
    </row>
    <row r="126" s="161" customFormat="1" ht="12.75">
      <c r="H126" s="457"/>
    </row>
    <row r="127" s="161" customFormat="1" ht="12.75">
      <c r="H127" s="457"/>
    </row>
    <row r="128" s="161" customFormat="1" ht="12.75">
      <c r="H128" s="457"/>
    </row>
    <row r="129" s="161" customFormat="1" ht="12.75">
      <c r="H129" s="457"/>
    </row>
    <row r="130" s="161" customFormat="1" ht="12.75">
      <c r="H130" s="457"/>
    </row>
    <row r="131" s="161" customFormat="1" ht="12.75">
      <c r="H131" s="457"/>
    </row>
    <row r="132" s="161" customFormat="1" ht="12.75">
      <c r="H132" s="457"/>
    </row>
    <row r="133" s="161" customFormat="1" ht="12.75">
      <c r="H133" s="457"/>
    </row>
    <row r="134" s="161" customFormat="1" ht="12.75">
      <c r="H134" s="457"/>
    </row>
    <row r="135" s="161" customFormat="1" ht="12.75">
      <c r="H135" s="457"/>
    </row>
    <row r="136" s="161" customFormat="1" ht="12.75">
      <c r="H136" s="457"/>
    </row>
    <row r="137" s="161" customFormat="1" ht="12.75">
      <c r="H137" s="457"/>
    </row>
    <row r="138" s="161" customFormat="1" ht="12.75">
      <c r="H138" s="457"/>
    </row>
    <row r="139" s="161" customFormat="1" ht="12.75">
      <c r="H139" s="457"/>
    </row>
    <row r="140" s="161" customFormat="1" ht="12.75">
      <c r="H140" s="457"/>
    </row>
    <row r="141" s="161" customFormat="1" ht="12.75">
      <c r="H141" s="457"/>
    </row>
    <row r="142" s="161" customFormat="1" ht="12.75">
      <c r="H142" s="457"/>
    </row>
    <row r="143" s="161" customFormat="1" ht="12.75">
      <c r="H143" s="457"/>
    </row>
    <row r="144" s="161" customFormat="1" ht="12.75">
      <c r="H144" s="457"/>
    </row>
    <row r="145" s="161" customFormat="1" ht="12.75">
      <c r="H145" s="457"/>
    </row>
    <row r="146" s="161" customFormat="1" ht="12.75">
      <c r="H146" s="457"/>
    </row>
    <row r="147" s="161" customFormat="1" ht="12.75">
      <c r="H147" s="457"/>
    </row>
    <row r="148" s="161" customFormat="1" ht="12.75">
      <c r="H148" s="457"/>
    </row>
    <row r="149" s="161" customFormat="1" ht="12.75">
      <c r="H149" s="457"/>
    </row>
    <row r="150" s="161" customFormat="1" ht="12.75">
      <c r="H150" s="457"/>
    </row>
    <row r="151" s="161" customFormat="1" ht="12.75">
      <c r="H151" s="457"/>
    </row>
    <row r="152" s="161" customFormat="1" ht="12.75">
      <c r="H152" s="457"/>
    </row>
    <row r="153" s="161" customFormat="1" ht="12.75">
      <c r="H153" s="457"/>
    </row>
    <row r="154" s="161" customFormat="1" ht="12.75">
      <c r="H154" s="457"/>
    </row>
    <row r="155" s="161" customFormat="1" ht="12.75">
      <c r="H155" s="457"/>
    </row>
    <row r="156" s="161" customFormat="1" ht="12.75">
      <c r="H156" s="457"/>
    </row>
    <row r="157" s="161" customFormat="1" ht="12.75">
      <c r="H157" s="457"/>
    </row>
    <row r="158" s="161" customFormat="1" ht="12.75">
      <c r="H158" s="457"/>
    </row>
    <row r="159" s="161" customFormat="1" ht="12.75">
      <c r="H159" s="457"/>
    </row>
    <row r="160" s="161" customFormat="1" ht="12.75">
      <c r="H160" s="457"/>
    </row>
    <row r="161" s="161" customFormat="1" ht="12.75">
      <c r="H161" s="457"/>
    </row>
    <row r="162" s="161" customFormat="1" ht="12.75">
      <c r="H162" s="457"/>
    </row>
    <row r="163" s="161" customFormat="1" ht="12.75">
      <c r="H163" s="457"/>
    </row>
    <row r="164" s="161" customFormat="1" ht="12.75">
      <c r="H164" s="457"/>
    </row>
    <row r="165" s="161" customFormat="1" ht="12.75">
      <c r="H165" s="457"/>
    </row>
    <row r="166" s="161" customFormat="1" ht="12.75">
      <c r="H166" s="457"/>
    </row>
    <row r="167" s="161" customFormat="1" ht="12.75">
      <c r="H167" s="457"/>
    </row>
    <row r="168" s="161" customFormat="1" ht="12.75">
      <c r="H168" s="457"/>
    </row>
    <row r="169" s="161" customFormat="1" ht="12.75">
      <c r="H169" s="457"/>
    </row>
    <row r="170" s="161" customFormat="1" ht="12.75">
      <c r="H170" s="457"/>
    </row>
    <row r="171" s="161" customFormat="1" ht="12.75">
      <c r="H171" s="457"/>
    </row>
    <row r="172" s="161" customFormat="1" ht="12.75">
      <c r="H172" s="457"/>
    </row>
    <row r="173" s="161" customFormat="1" ht="12.75">
      <c r="H173" s="457"/>
    </row>
    <row r="174" s="161" customFormat="1" ht="12.75">
      <c r="H174" s="457"/>
    </row>
    <row r="175" s="161" customFormat="1" ht="12.75">
      <c r="H175" s="457"/>
    </row>
    <row r="176" s="161" customFormat="1" ht="12.75">
      <c r="H176" s="457"/>
    </row>
    <row r="177" s="161" customFormat="1" ht="12.75">
      <c r="H177" s="457"/>
    </row>
    <row r="178" s="161" customFormat="1" ht="12.75">
      <c r="H178" s="457"/>
    </row>
    <row r="179" s="161" customFormat="1" ht="12.75">
      <c r="H179" s="457"/>
    </row>
    <row r="180" s="161" customFormat="1" ht="12.75">
      <c r="H180" s="457"/>
    </row>
    <row r="181" s="161" customFormat="1" ht="12.75">
      <c r="H181" s="457"/>
    </row>
    <row r="182" s="161" customFormat="1" ht="12.75">
      <c r="H182" s="457"/>
    </row>
    <row r="183" s="161" customFormat="1" ht="12.75">
      <c r="H183" s="457"/>
    </row>
    <row r="184" s="161" customFormat="1" ht="12.75">
      <c r="H184" s="457"/>
    </row>
    <row r="185" s="161" customFormat="1" ht="12.75">
      <c r="H185" s="457"/>
    </row>
    <row r="186" s="161" customFormat="1" ht="12.75">
      <c r="H186" s="457"/>
    </row>
    <row r="187" s="161" customFormat="1" ht="12.75">
      <c r="H187" s="457"/>
    </row>
    <row r="188" s="161" customFormat="1" ht="12.75">
      <c r="H188" s="457"/>
    </row>
    <row r="189" s="161" customFormat="1" ht="12.75">
      <c r="H189" s="457"/>
    </row>
    <row r="190" s="161" customFormat="1" ht="12.75">
      <c r="H190" s="457"/>
    </row>
    <row r="191" s="161" customFormat="1" ht="12.75">
      <c r="H191" s="457"/>
    </row>
    <row r="192" s="161" customFormat="1" ht="12.75">
      <c r="H192" s="457"/>
    </row>
    <row r="193" s="161" customFormat="1" ht="12.75">
      <c r="H193" s="457"/>
    </row>
    <row r="194" s="161" customFormat="1" ht="12.75">
      <c r="H194" s="457"/>
    </row>
    <row r="195" s="161" customFormat="1" ht="12.75">
      <c r="H195" s="457"/>
    </row>
    <row r="196" s="161" customFormat="1" ht="12.75">
      <c r="H196" s="457"/>
    </row>
    <row r="197" s="161" customFormat="1" ht="12.75">
      <c r="H197" s="457"/>
    </row>
    <row r="198" s="161" customFormat="1" ht="12.75">
      <c r="H198" s="457"/>
    </row>
    <row r="199" s="161" customFormat="1" ht="12.75">
      <c r="H199" s="457"/>
    </row>
    <row r="200" s="161" customFormat="1" ht="12.75">
      <c r="H200" s="457"/>
    </row>
    <row r="201" s="161" customFormat="1" ht="12.75">
      <c r="H201" s="457"/>
    </row>
    <row r="202" s="161" customFormat="1" ht="12.75">
      <c r="H202" s="457"/>
    </row>
    <row r="203" s="161" customFormat="1" ht="12.75">
      <c r="H203" s="457"/>
    </row>
    <row r="204" s="161" customFormat="1" ht="12.75">
      <c r="H204" s="457"/>
    </row>
    <row r="205" s="161" customFormat="1" ht="12.75">
      <c r="H205" s="457"/>
    </row>
    <row r="206" s="161" customFormat="1" ht="12.75">
      <c r="H206" s="457"/>
    </row>
    <row r="207" s="161" customFormat="1" ht="12.75">
      <c r="H207" s="457"/>
    </row>
    <row r="208" s="161" customFormat="1" ht="12.75">
      <c r="H208" s="457"/>
    </row>
    <row r="209" s="161" customFormat="1" ht="12.75">
      <c r="H209" s="457"/>
    </row>
    <row r="210" s="161" customFormat="1" ht="12.75">
      <c r="H210" s="457"/>
    </row>
    <row r="211" s="161" customFormat="1" ht="12.75">
      <c r="H211" s="457"/>
    </row>
    <row r="212" s="161" customFormat="1" ht="12.75">
      <c r="H212" s="457"/>
    </row>
    <row r="213" s="161" customFormat="1" ht="12.75">
      <c r="H213" s="457"/>
    </row>
    <row r="214" s="161" customFormat="1" ht="12.75">
      <c r="H214" s="457"/>
    </row>
    <row r="215" s="161" customFormat="1" ht="12.75">
      <c r="H215" s="457"/>
    </row>
    <row r="216" s="161" customFormat="1" ht="12.75">
      <c r="H216" s="457"/>
    </row>
    <row r="217" s="161" customFormat="1" ht="12.75">
      <c r="H217" s="457"/>
    </row>
    <row r="218" s="161" customFormat="1" ht="12.75">
      <c r="H218" s="457"/>
    </row>
    <row r="219" s="161" customFormat="1" ht="12.75">
      <c r="H219" s="457"/>
    </row>
    <row r="220" s="161" customFormat="1" ht="12.75">
      <c r="H220" s="457"/>
    </row>
    <row r="221" s="161" customFormat="1" ht="12.75">
      <c r="H221" s="457"/>
    </row>
    <row r="222" s="161" customFormat="1" ht="12.75">
      <c r="H222" s="457"/>
    </row>
    <row r="223" s="161" customFormat="1" ht="12.75">
      <c r="H223" s="457"/>
    </row>
    <row r="224" s="161" customFormat="1" ht="12.75">
      <c r="H224" s="457"/>
    </row>
    <row r="225" s="161" customFormat="1" ht="12.75">
      <c r="H225" s="457"/>
    </row>
    <row r="226" s="161" customFormat="1" ht="12.75">
      <c r="H226" s="457"/>
    </row>
    <row r="227" s="161" customFormat="1" ht="12.75">
      <c r="H227" s="457"/>
    </row>
    <row r="228" s="161" customFormat="1" ht="12.75">
      <c r="H228" s="457"/>
    </row>
    <row r="229" s="161" customFormat="1" ht="12.75">
      <c r="H229" s="457"/>
    </row>
    <row r="230" s="161" customFormat="1" ht="12.75">
      <c r="H230" s="457"/>
    </row>
    <row r="231" s="161" customFormat="1" ht="12.75">
      <c r="H231" s="457"/>
    </row>
    <row r="232" s="161" customFormat="1" ht="12.75">
      <c r="H232" s="457"/>
    </row>
    <row r="233" s="161" customFormat="1" ht="12.75">
      <c r="H233" s="457"/>
    </row>
    <row r="234" s="161" customFormat="1" ht="12.75">
      <c r="H234" s="457"/>
    </row>
    <row r="235" s="161" customFormat="1" ht="12.75">
      <c r="H235" s="457"/>
    </row>
    <row r="236" s="161" customFormat="1" ht="12.75">
      <c r="H236" s="457"/>
    </row>
    <row r="237" s="161" customFormat="1" ht="12.75">
      <c r="H237" s="457"/>
    </row>
    <row r="238" s="161" customFormat="1" ht="12.75">
      <c r="H238" s="457"/>
    </row>
    <row r="239" s="161" customFormat="1" ht="12.75">
      <c r="H239" s="457"/>
    </row>
    <row r="240" s="161" customFormat="1" ht="12.75">
      <c r="H240" s="457"/>
    </row>
    <row r="241" s="161" customFormat="1" ht="12.75">
      <c r="H241" s="457"/>
    </row>
    <row r="242" s="161" customFormat="1" ht="12.75">
      <c r="H242" s="457"/>
    </row>
    <row r="243" s="161" customFormat="1" ht="12.75">
      <c r="H243" s="457"/>
    </row>
    <row r="244" s="161" customFormat="1" ht="12.75">
      <c r="H244" s="457"/>
    </row>
    <row r="245" s="161" customFormat="1" ht="12.75">
      <c r="H245" s="457"/>
    </row>
    <row r="246" s="161" customFormat="1" ht="12.75">
      <c r="H246" s="457"/>
    </row>
    <row r="247" s="161" customFormat="1" ht="12.75">
      <c r="H247" s="457"/>
    </row>
    <row r="248" s="161" customFormat="1" ht="12.75">
      <c r="H248" s="457"/>
    </row>
    <row r="249" s="161" customFormat="1" ht="12.75">
      <c r="H249" s="457"/>
    </row>
    <row r="250" s="161" customFormat="1" ht="12.75">
      <c r="H250" s="457"/>
    </row>
    <row r="251" s="161" customFormat="1" ht="12.75">
      <c r="H251" s="457"/>
    </row>
    <row r="252" s="161" customFormat="1" ht="12.75">
      <c r="H252" s="457"/>
    </row>
    <row r="253" s="161" customFormat="1" ht="12.75">
      <c r="H253" s="457"/>
    </row>
    <row r="254" s="161" customFormat="1" ht="12.75">
      <c r="H254" s="457"/>
    </row>
    <row r="255" s="161" customFormat="1" ht="12.75">
      <c r="H255" s="457"/>
    </row>
    <row r="256" s="161" customFormat="1" ht="12.75">
      <c r="H256" s="457"/>
    </row>
    <row r="257" s="161" customFormat="1" ht="12.75">
      <c r="H257" s="457"/>
    </row>
    <row r="258" s="161" customFormat="1" ht="12.75">
      <c r="H258" s="457"/>
    </row>
    <row r="259" s="161" customFormat="1" ht="12.75">
      <c r="H259" s="457"/>
    </row>
    <row r="260" s="161" customFormat="1" ht="12.75">
      <c r="H260" s="457"/>
    </row>
    <row r="261" s="161" customFormat="1" ht="12.75">
      <c r="H261" s="457"/>
    </row>
    <row r="262" s="161" customFormat="1" ht="12.75">
      <c r="H262" s="457"/>
    </row>
    <row r="263" s="161" customFormat="1" ht="12.75">
      <c r="H263" s="457"/>
    </row>
    <row r="264" s="161" customFormat="1" ht="12.75">
      <c r="H264" s="457"/>
    </row>
    <row r="265" s="161" customFormat="1" ht="12.75">
      <c r="H265" s="457"/>
    </row>
    <row r="266" s="161" customFormat="1" ht="12.75">
      <c r="H266" s="457"/>
    </row>
    <row r="267" s="161" customFormat="1" ht="12.75">
      <c r="H267" s="457"/>
    </row>
    <row r="268" s="161" customFormat="1" ht="12.75">
      <c r="H268" s="457"/>
    </row>
    <row r="269" s="161" customFormat="1" ht="12.75">
      <c r="H269" s="457"/>
    </row>
    <row r="270" s="161" customFormat="1" ht="12.75">
      <c r="H270" s="457"/>
    </row>
    <row r="271" s="161" customFormat="1" ht="12.75">
      <c r="H271" s="457"/>
    </row>
    <row r="272" s="161" customFormat="1" ht="12.75">
      <c r="H272" s="457"/>
    </row>
    <row r="273" s="161" customFormat="1" ht="12.75">
      <c r="H273" s="457"/>
    </row>
    <row r="274" s="161" customFormat="1" ht="12.75">
      <c r="H274" s="457"/>
    </row>
    <row r="275" s="161" customFormat="1" ht="12.75">
      <c r="H275" s="457"/>
    </row>
    <row r="276" s="161" customFormat="1" ht="12.75">
      <c r="H276" s="457"/>
    </row>
    <row r="277" s="161" customFormat="1" ht="12.75">
      <c r="H277" s="457"/>
    </row>
    <row r="278" s="161" customFormat="1" ht="12.75">
      <c r="H278" s="457"/>
    </row>
    <row r="279" s="161" customFormat="1" ht="12.75">
      <c r="H279" s="457"/>
    </row>
    <row r="280" s="161" customFormat="1" ht="12.75">
      <c r="H280" s="457"/>
    </row>
    <row r="281" s="161" customFormat="1" ht="12.75">
      <c r="H281" s="457"/>
    </row>
    <row r="282" s="161" customFormat="1" ht="12.75">
      <c r="H282" s="457"/>
    </row>
    <row r="283" s="161" customFormat="1" ht="12.75">
      <c r="H283" s="457"/>
    </row>
    <row r="284" s="161" customFormat="1" ht="12.75">
      <c r="H284" s="457"/>
    </row>
    <row r="285" s="161" customFormat="1" ht="12.75">
      <c r="H285" s="457"/>
    </row>
    <row r="286" s="161" customFormat="1" ht="12.75">
      <c r="H286" s="457"/>
    </row>
    <row r="287" s="161" customFormat="1" ht="12.75">
      <c r="H287" s="457"/>
    </row>
    <row r="288" s="161" customFormat="1" ht="12.75">
      <c r="H288" s="457"/>
    </row>
    <row r="289" s="161" customFormat="1" ht="12.75">
      <c r="H289" s="457"/>
    </row>
    <row r="290" s="161" customFormat="1" ht="12.75">
      <c r="H290" s="457"/>
    </row>
    <row r="291" s="161" customFormat="1" ht="12.75">
      <c r="H291" s="457"/>
    </row>
    <row r="292" s="161" customFormat="1" ht="12.75">
      <c r="H292" s="457"/>
    </row>
    <row r="293" s="161" customFormat="1" ht="12.75">
      <c r="H293" s="457"/>
    </row>
    <row r="294" s="161" customFormat="1" ht="12.75">
      <c r="H294" s="457"/>
    </row>
    <row r="295" s="161" customFormat="1" ht="12.75">
      <c r="H295" s="457"/>
    </row>
    <row r="296" s="161" customFormat="1" ht="12.75">
      <c r="H296" s="457"/>
    </row>
    <row r="297" s="161" customFormat="1" ht="12.75">
      <c r="H297" s="457"/>
    </row>
    <row r="298" s="161" customFormat="1" ht="12.75">
      <c r="H298" s="457"/>
    </row>
    <row r="299" s="161" customFormat="1" ht="12.75">
      <c r="H299" s="457"/>
    </row>
    <row r="300" s="161" customFormat="1" ht="12.75">
      <c r="H300" s="457"/>
    </row>
    <row r="301" s="161" customFormat="1" ht="12.75">
      <c r="H301" s="457"/>
    </row>
    <row r="302" s="161" customFormat="1" ht="12.75">
      <c r="H302" s="457"/>
    </row>
    <row r="303" s="161" customFormat="1" ht="12.75">
      <c r="H303" s="457"/>
    </row>
    <row r="304" s="161" customFormat="1" ht="12.75">
      <c r="H304" s="457"/>
    </row>
    <row r="305" s="161" customFormat="1" ht="12.75">
      <c r="H305" s="457"/>
    </row>
    <row r="306" s="161" customFormat="1" ht="12.75">
      <c r="H306" s="457"/>
    </row>
    <row r="307" s="161" customFormat="1" ht="12.75">
      <c r="H307" s="457"/>
    </row>
    <row r="308" s="161" customFormat="1" ht="12.75">
      <c r="H308" s="457"/>
    </row>
    <row r="309" s="161" customFormat="1" ht="12.75">
      <c r="H309" s="457"/>
    </row>
    <row r="310" s="161" customFormat="1" ht="12.75">
      <c r="H310" s="457"/>
    </row>
    <row r="311" s="161" customFormat="1" ht="12.75">
      <c r="H311" s="457"/>
    </row>
    <row r="312" s="161" customFormat="1" ht="12.75">
      <c r="H312" s="457"/>
    </row>
    <row r="313" s="161" customFormat="1" ht="12.75">
      <c r="H313" s="457"/>
    </row>
    <row r="314" s="161" customFormat="1" ht="12.75">
      <c r="H314" s="457"/>
    </row>
    <row r="315" s="161" customFormat="1" ht="12.75">
      <c r="H315" s="457"/>
    </row>
    <row r="316" s="161" customFormat="1" ht="12.75">
      <c r="H316" s="457"/>
    </row>
    <row r="317" s="161" customFormat="1" ht="12.75">
      <c r="H317" s="457"/>
    </row>
    <row r="318" s="161" customFormat="1" ht="12.75">
      <c r="H318" s="457"/>
    </row>
    <row r="319" s="161" customFormat="1" ht="12.75">
      <c r="H319" s="457"/>
    </row>
    <row r="320" s="161" customFormat="1" ht="12.75">
      <c r="H320" s="457"/>
    </row>
    <row r="321" s="161" customFormat="1" ht="12.75">
      <c r="H321" s="457"/>
    </row>
    <row r="322" s="161" customFormat="1" ht="12.75">
      <c r="H322" s="457"/>
    </row>
    <row r="323" s="161" customFormat="1" ht="12.75">
      <c r="H323" s="457"/>
    </row>
    <row r="324" s="161" customFormat="1" ht="12.75">
      <c r="H324" s="457"/>
    </row>
    <row r="325" s="161" customFormat="1" ht="12.75">
      <c r="H325" s="457"/>
    </row>
    <row r="326" s="161" customFormat="1" ht="12.75">
      <c r="H326" s="457"/>
    </row>
    <row r="327" s="161" customFormat="1" ht="12.75">
      <c r="H327" s="457"/>
    </row>
    <row r="328" s="161" customFormat="1" ht="12.75">
      <c r="H328" s="457"/>
    </row>
    <row r="329" s="161" customFormat="1" ht="12.75">
      <c r="H329" s="457"/>
    </row>
    <row r="330" s="161" customFormat="1" ht="12.75">
      <c r="H330" s="457"/>
    </row>
    <row r="331" s="161" customFormat="1" ht="12.75">
      <c r="H331" s="457"/>
    </row>
    <row r="332" s="161" customFormat="1" ht="12.75">
      <c r="H332" s="457"/>
    </row>
    <row r="333" s="161" customFormat="1" ht="12.75">
      <c r="H333" s="457"/>
    </row>
    <row r="334" s="161" customFormat="1" ht="12.75">
      <c r="H334" s="457"/>
    </row>
    <row r="335" s="161" customFormat="1" ht="12.75">
      <c r="H335" s="457"/>
    </row>
    <row r="336" s="161" customFormat="1" ht="12.75">
      <c r="H336" s="457"/>
    </row>
    <row r="337" s="161" customFormat="1" ht="12.75">
      <c r="H337" s="457"/>
    </row>
    <row r="338" s="161" customFormat="1" ht="12.75">
      <c r="H338" s="457"/>
    </row>
    <row r="339" s="161" customFormat="1" ht="12.75">
      <c r="H339" s="457"/>
    </row>
    <row r="340" s="161" customFormat="1" ht="12.75">
      <c r="H340" s="457"/>
    </row>
    <row r="341" s="161" customFormat="1" ht="12.75">
      <c r="H341" s="457"/>
    </row>
    <row r="342" s="161" customFormat="1" ht="12.75">
      <c r="H342" s="457"/>
    </row>
    <row r="343" s="161" customFormat="1" ht="12.75">
      <c r="H343" s="457"/>
    </row>
    <row r="344" s="161" customFormat="1" ht="12.75">
      <c r="H344" s="457"/>
    </row>
    <row r="345" s="161" customFormat="1" ht="12.75">
      <c r="H345" s="457"/>
    </row>
    <row r="346" s="161" customFormat="1" ht="12.75">
      <c r="H346" s="457"/>
    </row>
    <row r="347" s="161" customFormat="1" ht="12.75">
      <c r="H347" s="457"/>
    </row>
    <row r="348" s="161" customFormat="1" ht="12.75">
      <c r="H348" s="457"/>
    </row>
    <row r="349" s="161" customFormat="1" ht="12.75">
      <c r="H349" s="457"/>
    </row>
    <row r="350" s="161" customFormat="1" ht="12.75">
      <c r="H350" s="457"/>
    </row>
    <row r="351" s="161" customFormat="1" ht="12.75">
      <c r="H351" s="457"/>
    </row>
    <row r="352" s="161" customFormat="1" ht="12.75">
      <c r="H352" s="457"/>
    </row>
    <row r="353" s="161" customFormat="1" ht="12.75">
      <c r="H353" s="457"/>
    </row>
    <row r="354" s="161" customFormat="1" ht="12.75">
      <c r="H354" s="457"/>
    </row>
    <row r="355" s="161" customFormat="1" ht="12.75">
      <c r="H355" s="457"/>
    </row>
    <row r="356" s="161" customFormat="1" ht="12.75">
      <c r="H356" s="457"/>
    </row>
    <row r="357" s="161" customFormat="1" ht="12.75">
      <c r="H357" s="457"/>
    </row>
    <row r="358" s="161" customFormat="1" ht="12.75">
      <c r="H358" s="457"/>
    </row>
    <row r="359" s="161" customFormat="1" ht="12.75">
      <c r="H359" s="457"/>
    </row>
    <row r="360" s="161" customFormat="1" ht="12.75">
      <c r="H360" s="457"/>
    </row>
    <row r="361" s="161" customFormat="1" ht="12.75">
      <c r="H361" s="457"/>
    </row>
    <row r="362" s="161" customFormat="1" ht="12.75">
      <c r="H362" s="457"/>
    </row>
    <row r="363" s="161" customFormat="1" ht="12.75">
      <c r="H363" s="457"/>
    </row>
    <row r="364" s="161" customFormat="1" ht="12.75">
      <c r="H364" s="457"/>
    </row>
    <row r="365" s="161" customFormat="1" ht="12.75">
      <c r="H365" s="457"/>
    </row>
    <row r="366" s="161" customFormat="1" ht="12.75">
      <c r="H366" s="457"/>
    </row>
    <row r="367" s="161" customFormat="1" ht="12.75">
      <c r="H367" s="457"/>
    </row>
    <row r="368" s="161" customFormat="1" ht="12.75">
      <c r="H368" s="457"/>
    </row>
    <row r="369" s="161" customFormat="1" ht="12.75">
      <c r="H369" s="457"/>
    </row>
    <row r="370" s="161" customFormat="1" ht="12.75">
      <c r="H370" s="457"/>
    </row>
    <row r="371" s="161" customFormat="1" ht="12.75">
      <c r="H371" s="457"/>
    </row>
    <row r="372" s="161" customFormat="1" ht="12.75">
      <c r="H372" s="457"/>
    </row>
    <row r="373" s="161" customFormat="1" ht="12.75">
      <c r="H373" s="457"/>
    </row>
    <row r="374" s="161" customFormat="1" ht="12.75">
      <c r="H374" s="457"/>
    </row>
    <row r="375" s="161" customFormat="1" ht="12.75">
      <c r="H375" s="457"/>
    </row>
    <row r="376" s="161" customFormat="1" ht="12.75">
      <c r="H376" s="457"/>
    </row>
    <row r="377" s="161" customFormat="1" ht="12.75">
      <c r="H377" s="457"/>
    </row>
    <row r="378" s="161" customFormat="1" ht="12.75">
      <c r="H378" s="457"/>
    </row>
    <row r="379" s="161" customFormat="1" ht="12.75">
      <c r="H379" s="457"/>
    </row>
    <row r="380" s="161" customFormat="1" ht="12.75">
      <c r="H380" s="457"/>
    </row>
    <row r="381" s="161" customFormat="1" ht="12.75">
      <c r="H381" s="457"/>
    </row>
    <row r="382" s="161" customFormat="1" ht="12.75">
      <c r="H382" s="457"/>
    </row>
    <row r="383" s="161" customFormat="1" ht="12.75">
      <c r="H383" s="457"/>
    </row>
    <row r="384" s="161" customFormat="1" ht="12.75">
      <c r="H384" s="457"/>
    </row>
    <row r="385" s="161" customFormat="1" ht="12.75">
      <c r="H385" s="457"/>
    </row>
    <row r="386" s="161" customFormat="1" ht="12.75">
      <c r="H386" s="457"/>
    </row>
    <row r="387" s="161" customFormat="1" ht="12.75">
      <c r="H387" s="457"/>
    </row>
    <row r="388" s="161" customFormat="1" ht="12.75">
      <c r="H388" s="457"/>
    </row>
    <row r="389" s="161" customFormat="1" ht="12.75">
      <c r="H389" s="457"/>
    </row>
    <row r="390" s="161" customFormat="1" ht="12.75">
      <c r="H390" s="457"/>
    </row>
    <row r="391" s="161" customFormat="1" ht="12.75">
      <c r="H391" s="457"/>
    </row>
    <row r="392" s="161" customFormat="1" ht="12.75">
      <c r="H392" s="457"/>
    </row>
    <row r="393" s="161" customFormat="1" ht="12.75">
      <c r="H393" s="457"/>
    </row>
    <row r="394" s="161" customFormat="1" ht="12.75">
      <c r="H394" s="457"/>
    </row>
    <row r="395" s="161" customFormat="1" ht="12.75">
      <c r="H395" s="457"/>
    </row>
    <row r="396" s="161" customFormat="1" ht="12.75">
      <c r="H396" s="457"/>
    </row>
    <row r="397" s="161" customFormat="1" ht="12.75">
      <c r="H397" s="457"/>
    </row>
    <row r="398" s="161" customFormat="1" ht="12.75">
      <c r="H398" s="457"/>
    </row>
    <row r="399" s="161" customFormat="1" ht="12.75">
      <c r="H399" s="457"/>
    </row>
    <row r="400" s="161" customFormat="1" ht="12.75">
      <c r="H400" s="457"/>
    </row>
    <row r="401" s="161" customFormat="1" ht="12.75">
      <c r="H401" s="457"/>
    </row>
    <row r="402" s="161" customFormat="1" ht="12.75">
      <c r="H402" s="457"/>
    </row>
    <row r="403" s="161" customFormat="1" ht="12.75">
      <c r="H403" s="457"/>
    </row>
    <row r="404" s="161" customFormat="1" ht="12.75">
      <c r="H404" s="457"/>
    </row>
    <row r="405" s="161" customFormat="1" ht="12.75">
      <c r="H405" s="457"/>
    </row>
    <row r="406" s="161" customFormat="1" ht="12.75">
      <c r="H406" s="457"/>
    </row>
    <row r="407" s="161" customFormat="1" ht="12.75">
      <c r="H407" s="457"/>
    </row>
    <row r="408" s="161" customFormat="1" ht="12.75">
      <c r="H408" s="457"/>
    </row>
    <row r="409" s="161" customFormat="1" ht="12.75">
      <c r="H409" s="457"/>
    </row>
    <row r="410" s="161" customFormat="1" ht="12.75">
      <c r="H410" s="457"/>
    </row>
    <row r="411" s="161" customFormat="1" ht="12.75">
      <c r="H411" s="457"/>
    </row>
    <row r="412" s="161" customFormat="1" ht="12.75">
      <c r="H412" s="457"/>
    </row>
    <row r="413" s="161" customFormat="1" ht="12.75">
      <c r="H413" s="457"/>
    </row>
    <row r="414" s="161" customFormat="1" ht="12.75">
      <c r="H414" s="457"/>
    </row>
    <row r="415" s="161" customFormat="1" ht="12.75">
      <c r="H415" s="457"/>
    </row>
    <row r="416" s="161" customFormat="1" ht="12.75">
      <c r="H416" s="457"/>
    </row>
    <row r="417" s="161" customFormat="1" ht="12.75">
      <c r="H417" s="457"/>
    </row>
    <row r="418" s="161" customFormat="1" ht="12.75">
      <c r="H418" s="457"/>
    </row>
    <row r="419" s="161" customFormat="1" ht="12.75">
      <c r="H419" s="457"/>
    </row>
    <row r="420" s="161" customFormat="1" ht="12.75">
      <c r="H420" s="457"/>
    </row>
    <row r="421" s="161" customFormat="1" ht="12.75">
      <c r="H421" s="457"/>
    </row>
    <row r="422" s="161" customFormat="1" ht="12.75">
      <c r="H422" s="457"/>
    </row>
    <row r="423" s="161" customFormat="1" ht="12.75">
      <c r="H423" s="457"/>
    </row>
    <row r="424" s="161" customFormat="1" ht="12.75">
      <c r="H424" s="457"/>
    </row>
    <row r="425" s="161" customFormat="1" ht="12.75">
      <c r="H425" s="457"/>
    </row>
    <row r="426" s="161" customFormat="1" ht="12.75">
      <c r="H426" s="457"/>
    </row>
    <row r="427" s="161" customFormat="1" ht="12.75">
      <c r="H427" s="457"/>
    </row>
    <row r="428" s="161" customFormat="1" ht="12.75">
      <c r="H428" s="457"/>
    </row>
    <row r="429" s="161" customFormat="1" ht="12.75">
      <c r="H429" s="457"/>
    </row>
    <row r="430" s="161" customFormat="1" ht="12.75">
      <c r="H430" s="457"/>
    </row>
    <row r="431" s="161" customFormat="1" ht="12.75">
      <c r="H431" s="457"/>
    </row>
    <row r="432" s="161" customFormat="1" ht="12.75">
      <c r="H432" s="457"/>
    </row>
    <row r="433" s="161" customFormat="1" ht="12.75">
      <c r="H433" s="457"/>
    </row>
    <row r="434" s="161" customFormat="1" ht="12.75">
      <c r="H434" s="457"/>
    </row>
    <row r="435" s="161" customFormat="1" ht="12.75">
      <c r="H435" s="457"/>
    </row>
    <row r="436" s="161" customFormat="1" ht="12.75">
      <c r="H436" s="457"/>
    </row>
    <row r="437" s="161" customFormat="1" ht="12.75">
      <c r="H437" s="457"/>
    </row>
    <row r="438" s="161" customFormat="1" ht="12.75">
      <c r="H438" s="457"/>
    </row>
    <row r="439" s="161" customFormat="1" ht="12.75">
      <c r="H439" s="457"/>
    </row>
    <row r="440" s="161" customFormat="1" ht="12.75">
      <c r="H440" s="457"/>
    </row>
    <row r="441" s="161" customFormat="1" ht="12.75">
      <c r="H441" s="457"/>
    </row>
    <row r="442" s="161" customFormat="1" ht="12.75">
      <c r="H442" s="457"/>
    </row>
    <row r="443" s="161" customFormat="1" ht="12.75">
      <c r="H443" s="457"/>
    </row>
    <row r="444" s="161" customFormat="1" ht="12.75">
      <c r="H444" s="457"/>
    </row>
    <row r="445" s="161" customFormat="1" ht="12.75">
      <c r="H445" s="457"/>
    </row>
    <row r="446" s="161" customFormat="1" ht="12.75">
      <c r="H446" s="457"/>
    </row>
    <row r="447" s="161" customFormat="1" ht="12.75">
      <c r="H447" s="457"/>
    </row>
    <row r="448" s="161" customFormat="1" ht="12.75">
      <c r="H448" s="457"/>
    </row>
    <row r="449" s="161" customFormat="1" ht="12.75">
      <c r="H449" s="457"/>
    </row>
    <row r="450" s="161" customFormat="1" ht="12.75">
      <c r="H450" s="457"/>
    </row>
    <row r="451" s="161" customFormat="1" ht="12.75">
      <c r="H451" s="457"/>
    </row>
    <row r="452" s="161" customFormat="1" ht="12.75">
      <c r="H452" s="457"/>
    </row>
    <row r="453" s="161" customFormat="1" ht="12.75">
      <c r="H453" s="457"/>
    </row>
    <row r="454" s="161" customFormat="1" ht="12.75">
      <c r="H454" s="457"/>
    </row>
    <row r="455" s="161" customFormat="1" ht="12.75">
      <c r="H455" s="457"/>
    </row>
    <row r="456" s="161" customFormat="1" ht="12.75">
      <c r="H456" s="457"/>
    </row>
    <row r="457" s="161" customFormat="1" ht="12.75">
      <c r="H457" s="457"/>
    </row>
    <row r="458" s="161" customFormat="1" ht="12.75">
      <c r="H458" s="457"/>
    </row>
    <row r="459" s="161" customFormat="1" ht="12.75">
      <c r="H459" s="457"/>
    </row>
    <row r="460" s="161" customFormat="1" ht="12.75">
      <c r="H460" s="457"/>
    </row>
    <row r="461" s="161" customFormat="1" ht="12.75">
      <c r="H461" s="457"/>
    </row>
    <row r="462" s="161" customFormat="1" ht="12.75">
      <c r="H462" s="457"/>
    </row>
    <row r="463" s="161" customFormat="1" ht="12.75">
      <c r="H463" s="457"/>
    </row>
    <row r="464" s="161" customFormat="1" ht="12.75">
      <c r="H464" s="457"/>
    </row>
    <row r="465" s="161" customFormat="1" ht="12.75">
      <c r="H465" s="457"/>
    </row>
    <row r="466" s="161" customFormat="1" ht="12.75">
      <c r="H466" s="457"/>
    </row>
    <row r="467" s="161" customFormat="1" ht="12.75">
      <c r="H467" s="457"/>
    </row>
    <row r="468" s="161" customFormat="1" ht="12.75">
      <c r="H468" s="457"/>
    </row>
    <row r="469" s="161" customFormat="1" ht="12.75">
      <c r="H469" s="457"/>
    </row>
    <row r="470" s="161" customFormat="1" ht="12.75">
      <c r="H470" s="457"/>
    </row>
    <row r="471" s="161" customFormat="1" ht="12.75">
      <c r="H471" s="457"/>
    </row>
    <row r="472" s="161" customFormat="1" ht="12.75">
      <c r="H472" s="457"/>
    </row>
    <row r="473" s="161" customFormat="1" ht="12.75">
      <c r="H473" s="457"/>
    </row>
    <row r="474" s="161" customFormat="1" ht="12.75">
      <c r="H474" s="457"/>
    </row>
    <row r="475" s="161" customFormat="1" ht="12.75">
      <c r="H475" s="457"/>
    </row>
    <row r="476" s="161" customFormat="1" ht="12.75">
      <c r="H476" s="457"/>
    </row>
    <row r="477" s="161" customFormat="1" ht="12.75">
      <c r="H477" s="457"/>
    </row>
    <row r="478" s="161" customFormat="1" ht="12.75">
      <c r="H478" s="457"/>
    </row>
    <row r="479" s="161" customFormat="1" ht="12.75">
      <c r="H479" s="457"/>
    </row>
    <row r="480" s="161" customFormat="1" ht="12.75">
      <c r="H480" s="457"/>
    </row>
    <row r="481" s="161" customFormat="1" ht="12.75">
      <c r="H481" s="457"/>
    </row>
    <row r="482" s="161" customFormat="1" ht="12.75">
      <c r="H482" s="457"/>
    </row>
    <row r="483" s="161" customFormat="1" ht="12.75">
      <c r="H483" s="457"/>
    </row>
    <row r="484" s="161" customFormat="1" ht="12.75">
      <c r="H484" s="457"/>
    </row>
    <row r="485" s="161" customFormat="1" ht="12.75">
      <c r="H485" s="457"/>
    </row>
    <row r="486" s="161" customFormat="1" ht="12.75">
      <c r="H486" s="457"/>
    </row>
    <row r="487" s="161" customFormat="1" ht="12.75">
      <c r="H487" s="457"/>
    </row>
    <row r="488" s="161" customFormat="1" ht="12.75">
      <c r="H488" s="457"/>
    </row>
    <row r="489" s="161" customFormat="1" ht="12.75">
      <c r="H489" s="457"/>
    </row>
    <row r="490" s="161" customFormat="1" ht="12.75">
      <c r="H490" s="457"/>
    </row>
    <row r="491" s="161" customFormat="1" ht="12.75">
      <c r="H491" s="457"/>
    </row>
    <row r="492" s="161" customFormat="1" ht="12.75">
      <c r="H492" s="457"/>
    </row>
    <row r="493" s="161" customFormat="1" ht="12.75">
      <c r="H493" s="457"/>
    </row>
    <row r="494" s="161" customFormat="1" ht="12.75">
      <c r="H494" s="457"/>
    </row>
    <row r="495" s="161" customFormat="1" ht="12.75">
      <c r="H495" s="457"/>
    </row>
    <row r="496" s="161" customFormat="1" ht="12.75">
      <c r="H496" s="457"/>
    </row>
    <row r="497" s="161" customFormat="1" ht="12.75">
      <c r="H497" s="457"/>
    </row>
    <row r="498" s="161" customFormat="1" ht="12.75">
      <c r="H498" s="457"/>
    </row>
    <row r="499" s="161" customFormat="1" ht="12.75">
      <c r="H499" s="457"/>
    </row>
    <row r="500" s="161" customFormat="1" ht="12.75">
      <c r="H500" s="457"/>
    </row>
    <row r="501" s="161" customFormat="1" ht="12.75">
      <c r="H501" s="457"/>
    </row>
    <row r="502" s="161" customFormat="1" ht="12.75">
      <c r="H502" s="457"/>
    </row>
    <row r="503" s="161" customFormat="1" ht="12.75">
      <c r="H503" s="457"/>
    </row>
    <row r="504" s="161" customFormat="1" ht="12.75">
      <c r="H504" s="457"/>
    </row>
    <row r="505" s="161" customFormat="1" ht="12.75">
      <c r="H505" s="457"/>
    </row>
    <row r="506" s="161" customFormat="1" ht="12.75">
      <c r="H506" s="457"/>
    </row>
    <row r="507" s="161" customFormat="1" ht="12.75">
      <c r="H507" s="457"/>
    </row>
    <row r="508" s="161" customFormat="1" ht="12.75">
      <c r="H508" s="457"/>
    </row>
    <row r="509" s="161" customFormat="1" ht="12.75">
      <c r="H509" s="457"/>
    </row>
    <row r="510" s="161" customFormat="1" ht="12.75">
      <c r="H510" s="457"/>
    </row>
    <row r="511" s="161" customFormat="1" ht="12.75">
      <c r="H511" s="457"/>
    </row>
    <row r="512" s="161" customFormat="1" ht="12.75">
      <c r="H512" s="457"/>
    </row>
    <row r="513" s="161" customFormat="1" ht="12.75">
      <c r="H513" s="457"/>
    </row>
    <row r="514" s="161" customFormat="1" ht="12.75">
      <c r="H514" s="457"/>
    </row>
    <row r="515" s="161" customFormat="1" ht="12.75">
      <c r="H515" s="457"/>
    </row>
    <row r="516" s="161" customFormat="1" ht="12.75">
      <c r="H516" s="457"/>
    </row>
    <row r="517" s="161" customFormat="1" ht="12.75">
      <c r="H517" s="457"/>
    </row>
    <row r="518" s="161" customFormat="1" ht="12.75">
      <c r="H518" s="457"/>
    </row>
    <row r="519" s="161" customFormat="1" ht="12.75">
      <c r="H519" s="457"/>
    </row>
    <row r="520" s="161" customFormat="1" ht="12.75">
      <c r="H520" s="457"/>
    </row>
    <row r="521" s="161" customFormat="1" ht="12.75">
      <c r="H521" s="457"/>
    </row>
    <row r="522" s="161" customFormat="1" ht="12.75">
      <c r="H522" s="457"/>
    </row>
    <row r="523" s="161" customFormat="1" ht="12.75">
      <c r="H523" s="457"/>
    </row>
    <row r="524" s="161" customFormat="1" ht="12.75">
      <c r="H524" s="457"/>
    </row>
    <row r="525" s="161" customFormat="1" ht="12.75">
      <c r="H525" s="457"/>
    </row>
    <row r="526" s="161" customFormat="1" ht="12.75">
      <c r="H526" s="457"/>
    </row>
    <row r="527" s="161" customFormat="1" ht="12.75">
      <c r="H527" s="457"/>
    </row>
    <row r="528" s="161" customFormat="1" ht="12.75">
      <c r="H528" s="457"/>
    </row>
    <row r="529" s="161" customFormat="1" ht="12.75">
      <c r="H529" s="457"/>
    </row>
    <row r="530" s="161" customFormat="1" ht="12.75">
      <c r="H530" s="457"/>
    </row>
    <row r="531" s="161" customFormat="1" ht="12.75">
      <c r="H531" s="457"/>
    </row>
    <row r="532" s="161" customFormat="1" ht="12.75">
      <c r="H532" s="457"/>
    </row>
    <row r="533" s="161" customFormat="1" ht="12.75">
      <c r="H533" s="457"/>
    </row>
    <row r="534" s="161" customFormat="1" ht="12.75">
      <c r="H534" s="457"/>
    </row>
    <row r="535" s="161" customFormat="1" ht="12.75">
      <c r="H535" s="457"/>
    </row>
    <row r="536" s="161" customFormat="1" ht="12.75">
      <c r="H536" s="457"/>
    </row>
    <row r="537" s="161" customFormat="1" ht="12.75">
      <c r="H537" s="457"/>
    </row>
    <row r="538" s="161" customFormat="1" ht="12.75">
      <c r="H538" s="457"/>
    </row>
    <row r="539" s="161" customFormat="1" ht="12.75">
      <c r="H539" s="457"/>
    </row>
    <row r="540" s="161" customFormat="1" ht="12.75">
      <c r="H540" s="457"/>
    </row>
    <row r="541" s="161" customFormat="1" ht="12.75">
      <c r="H541" s="457"/>
    </row>
    <row r="542" s="161" customFormat="1" ht="12.75">
      <c r="H542" s="457"/>
    </row>
    <row r="543" s="161" customFormat="1" ht="12.75">
      <c r="H543" s="457"/>
    </row>
    <row r="544" s="161" customFormat="1" ht="12.75">
      <c r="H544" s="457"/>
    </row>
    <row r="545" s="161" customFormat="1" ht="12.75">
      <c r="H545" s="457"/>
    </row>
    <row r="546" s="161" customFormat="1" ht="12.75">
      <c r="H546" s="457"/>
    </row>
    <row r="547" s="161" customFormat="1" ht="12.75">
      <c r="H547" s="457"/>
    </row>
    <row r="548" s="161" customFormat="1" ht="12.75">
      <c r="H548" s="457"/>
    </row>
    <row r="549" s="161" customFormat="1" ht="12.75">
      <c r="H549" s="457"/>
    </row>
    <row r="550" s="161" customFormat="1" ht="12.75">
      <c r="H550" s="457"/>
    </row>
    <row r="551" s="161" customFormat="1" ht="12.75">
      <c r="H551" s="457"/>
    </row>
    <row r="552" s="161" customFormat="1" ht="12.75">
      <c r="H552" s="457"/>
    </row>
    <row r="553" s="161" customFormat="1" ht="12.75">
      <c r="H553" s="457"/>
    </row>
    <row r="554" s="161" customFormat="1" ht="12.75">
      <c r="H554" s="457"/>
    </row>
    <row r="555" s="161" customFormat="1" ht="12.75">
      <c r="H555" s="457"/>
    </row>
    <row r="556" s="161" customFormat="1" ht="12.75">
      <c r="H556" s="457"/>
    </row>
    <row r="557" s="161" customFormat="1" ht="12.75">
      <c r="H557" s="457"/>
    </row>
    <row r="558" s="161" customFormat="1" ht="12.75">
      <c r="H558" s="457"/>
    </row>
    <row r="559" s="161" customFormat="1" ht="12.75">
      <c r="H559" s="457"/>
    </row>
    <row r="560" s="161" customFormat="1" ht="12.75">
      <c r="H560" s="457"/>
    </row>
    <row r="561" s="161" customFormat="1" ht="12.75">
      <c r="H561" s="457"/>
    </row>
    <row r="562" s="161" customFormat="1" ht="12.75">
      <c r="H562" s="457"/>
    </row>
    <row r="563" s="161" customFormat="1" ht="12.75">
      <c r="H563" s="457"/>
    </row>
    <row r="564" s="161" customFormat="1" ht="12.75">
      <c r="H564" s="457"/>
    </row>
    <row r="565" s="161" customFormat="1" ht="12.75">
      <c r="H565" s="457"/>
    </row>
    <row r="566" s="161" customFormat="1" ht="12.75">
      <c r="H566" s="457"/>
    </row>
    <row r="567" s="161" customFormat="1" ht="12.75">
      <c r="H567" s="457"/>
    </row>
    <row r="568" s="161" customFormat="1" ht="12.75">
      <c r="H568" s="457"/>
    </row>
    <row r="569" s="161" customFormat="1" ht="12.75">
      <c r="H569" s="457"/>
    </row>
    <row r="570" s="161" customFormat="1" ht="12.75">
      <c r="H570" s="457"/>
    </row>
    <row r="571" s="161" customFormat="1" ht="12.75">
      <c r="H571" s="457"/>
    </row>
    <row r="572" s="161" customFormat="1" ht="12.75">
      <c r="H572" s="457"/>
    </row>
    <row r="573" s="161" customFormat="1" ht="12.75">
      <c r="H573" s="457"/>
    </row>
    <row r="574" s="161" customFormat="1" ht="12.75">
      <c r="H574" s="457"/>
    </row>
    <row r="575" s="161" customFormat="1" ht="12.75">
      <c r="H575" s="457"/>
    </row>
    <row r="576" s="161" customFormat="1" ht="12.75">
      <c r="H576" s="457"/>
    </row>
    <row r="577" s="161" customFormat="1" ht="12.75">
      <c r="H577" s="457"/>
    </row>
    <row r="578" s="161" customFormat="1" ht="12.75">
      <c r="H578" s="457"/>
    </row>
    <row r="579" s="161" customFormat="1" ht="12.75">
      <c r="H579" s="457"/>
    </row>
    <row r="580" s="161" customFormat="1" ht="12.75">
      <c r="H580" s="457"/>
    </row>
    <row r="581" s="161" customFormat="1" ht="12.75">
      <c r="H581" s="457"/>
    </row>
    <row r="582" s="161" customFormat="1" ht="12.75">
      <c r="H582" s="457"/>
    </row>
    <row r="583" s="161" customFormat="1" ht="12.75">
      <c r="H583" s="457"/>
    </row>
    <row r="584" s="161" customFormat="1" ht="12.75">
      <c r="H584" s="457"/>
    </row>
    <row r="585" s="161" customFormat="1" ht="12.75">
      <c r="H585" s="457"/>
    </row>
    <row r="586" s="161" customFormat="1" ht="12.75">
      <c r="H586" s="457"/>
    </row>
    <row r="587" s="161" customFormat="1" ht="12.75">
      <c r="H587" s="457"/>
    </row>
    <row r="588" s="161" customFormat="1" ht="12.75">
      <c r="H588" s="457"/>
    </row>
    <row r="589" s="161" customFormat="1" ht="12.75">
      <c r="H589" s="457"/>
    </row>
    <row r="590" s="161" customFormat="1" ht="12.75">
      <c r="H590" s="457"/>
    </row>
    <row r="591" s="161" customFormat="1" ht="12.75">
      <c r="H591" s="457"/>
    </row>
    <row r="592" s="161" customFormat="1" ht="12.75">
      <c r="H592" s="457"/>
    </row>
    <row r="593" s="161" customFormat="1" ht="12.75">
      <c r="H593" s="457"/>
    </row>
    <row r="594" s="161" customFormat="1" ht="12.75">
      <c r="H594" s="457"/>
    </row>
    <row r="595" s="161" customFormat="1" ht="12.75">
      <c r="H595" s="457"/>
    </row>
    <row r="596" s="161" customFormat="1" ht="12.75">
      <c r="H596" s="457"/>
    </row>
    <row r="597" s="161" customFormat="1" ht="12.75">
      <c r="H597" s="457"/>
    </row>
    <row r="598" s="161" customFormat="1" ht="12.75">
      <c r="H598" s="457"/>
    </row>
    <row r="599" s="161" customFormat="1" ht="12.75">
      <c r="H599" s="457"/>
    </row>
    <row r="600" s="161" customFormat="1" ht="12.75">
      <c r="H600" s="457"/>
    </row>
    <row r="601" s="161" customFormat="1" ht="12.75">
      <c r="H601" s="457"/>
    </row>
    <row r="602" s="161" customFormat="1" ht="12.75">
      <c r="H602" s="457"/>
    </row>
    <row r="603" s="161" customFormat="1" ht="12.75">
      <c r="H603" s="457"/>
    </row>
    <row r="604" s="161" customFormat="1" ht="12.75">
      <c r="H604" s="457"/>
    </row>
    <row r="605" s="161" customFormat="1" ht="12.75">
      <c r="H605" s="457"/>
    </row>
    <row r="606" s="161" customFormat="1" ht="12.75">
      <c r="H606" s="457"/>
    </row>
    <row r="607" s="161" customFormat="1" ht="12.75">
      <c r="H607" s="457"/>
    </row>
    <row r="608" s="161" customFormat="1" ht="12.75">
      <c r="H608" s="457"/>
    </row>
    <row r="609" s="161" customFormat="1" ht="12.75">
      <c r="H609" s="457"/>
    </row>
    <row r="610" s="161" customFormat="1" ht="12.75">
      <c r="H610" s="457"/>
    </row>
    <row r="611" s="161" customFormat="1" ht="12.75">
      <c r="H611" s="457"/>
    </row>
    <row r="612" s="161" customFormat="1" ht="12.75">
      <c r="H612" s="457"/>
    </row>
    <row r="613" s="161" customFormat="1" ht="12.75">
      <c r="H613" s="457"/>
    </row>
    <row r="614" s="161" customFormat="1" ht="12.75">
      <c r="H614" s="457"/>
    </row>
    <row r="615" s="161" customFormat="1" ht="12.75">
      <c r="H615" s="457"/>
    </row>
    <row r="616" s="161" customFormat="1" ht="12.75">
      <c r="H616" s="457"/>
    </row>
    <row r="617" s="161" customFormat="1" ht="12.75">
      <c r="H617" s="457"/>
    </row>
    <row r="618" s="161" customFormat="1" ht="12.75">
      <c r="H618" s="457"/>
    </row>
    <row r="619" s="161" customFormat="1" ht="12.75">
      <c r="H619" s="457"/>
    </row>
    <row r="620" s="161" customFormat="1" ht="12.75">
      <c r="H620" s="457"/>
    </row>
    <row r="621" s="161" customFormat="1" ht="12.75">
      <c r="H621" s="457"/>
    </row>
    <row r="622" s="161" customFormat="1" ht="12.75">
      <c r="H622" s="457"/>
    </row>
    <row r="623" s="161" customFormat="1" ht="12.75">
      <c r="H623" s="457"/>
    </row>
    <row r="624" s="161" customFormat="1" ht="12.75">
      <c r="H624" s="457"/>
    </row>
    <row r="625" s="161" customFormat="1" ht="12.75">
      <c r="H625" s="457"/>
    </row>
    <row r="626" s="161" customFormat="1" ht="12.75">
      <c r="H626" s="457"/>
    </row>
    <row r="627" s="161" customFormat="1" ht="12.75">
      <c r="H627" s="457"/>
    </row>
    <row r="628" s="161" customFormat="1" ht="12.75">
      <c r="H628" s="457"/>
    </row>
    <row r="629" s="161" customFormat="1" ht="12.75">
      <c r="H629" s="457"/>
    </row>
    <row r="630" s="161" customFormat="1" ht="12.75">
      <c r="H630" s="457"/>
    </row>
    <row r="631" s="161" customFormat="1" ht="12.75">
      <c r="H631" s="457"/>
    </row>
    <row r="632" s="161" customFormat="1" ht="12.75">
      <c r="H632" s="457"/>
    </row>
    <row r="633" s="161" customFormat="1" ht="12.75">
      <c r="H633" s="457"/>
    </row>
    <row r="634" s="161" customFormat="1" ht="12.75">
      <c r="H634" s="457"/>
    </row>
    <row r="635" s="161" customFormat="1" ht="12.75">
      <c r="H635" s="457"/>
    </row>
    <row r="636" s="161" customFormat="1" ht="12.75">
      <c r="H636" s="457"/>
    </row>
    <row r="637" s="161" customFormat="1" ht="12.75">
      <c r="H637" s="457"/>
    </row>
    <row r="638" s="161" customFormat="1" ht="12.75">
      <c r="H638" s="457"/>
    </row>
    <row r="639" s="161" customFormat="1" ht="12.75">
      <c r="H639" s="457"/>
    </row>
    <row r="640" s="161" customFormat="1" ht="12.75">
      <c r="H640" s="457"/>
    </row>
    <row r="641" s="161" customFormat="1" ht="12.75">
      <c r="H641" s="457"/>
    </row>
    <row r="642" s="161" customFormat="1" ht="12.75">
      <c r="H642" s="457"/>
    </row>
    <row r="643" s="161" customFormat="1" ht="12.75">
      <c r="H643" s="457"/>
    </row>
    <row r="644" s="161" customFormat="1" ht="12.75">
      <c r="H644" s="457"/>
    </row>
    <row r="645" s="161" customFormat="1" ht="12.75">
      <c r="H645" s="457"/>
    </row>
    <row r="646" s="161" customFormat="1" ht="12.75">
      <c r="H646" s="457"/>
    </row>
    <row r="647" s="161" customFormat="1" ht="12.75">
      <c r="H647" s="457"/>
    </row>
    <row r="648" s="161" customFormat="1" ht="12.75">
      <c r="H648" s="457"/>
    </row>
    <row r="649" s="161" customFormat="1" ht="12.75">
      <c r="H649" s="457"/>
    </row>
    <row r="650" s="161" customFormat="1" ht="12.75">
      <c r="H650" s="457"/>
    </row>
    <row r="651" s="161" customFormat="1" ht="12.75">
      <c r="H651" s="457"/>
    </row>
    <row r="652" s="161" customFormat="1" ht="12.75">
      <c r="H652" s="457"/>
    </row>
    <row r="653" s="161" customFormat="1" ht="12.75">
      <c r="H653" s="457"/>
    </row>
    <row r="654" s="161" customFormat="1" ht="12.75">
      <c r="H654" s="457"/>
    </row>
    <row r="655" s="161" customFormat="1" ht="12.75">
      <c r="H655" s="457"/>
    </row>
    <row r="656" s="161" customFormat="1" ht="12.75">
      <c r="H656" s="457"/>
    </row>
    <row r="657" s="161" customFormat="1" ht="12.75">
      <c r="H657" s="457"/>
    </row>
    <row r="658" s="161" customFormat="1" ht="12.75">
      <c r="H658" s="457"/>
    </row>
    <row r="659" s="161" customFormat="1" ht="12.75">
      <c r="H659" s="457"/>
    </row>
    <row r="660" s="161" customFormat="1" ht="12.75">
      <c r="H660" s="457"/>
    </row>
    <row r="661" s="161" customFormat="1" ht="12.75">
      <c r="H661" s="457"/>
    </row>
    <row r="662" s="161" customFormat="1" ht="12.75">
      <c r="H662" s="457"/>
    </row>
    <row r="663" s="161" customFormat="1" ht="12.75">
      <c r="H663" s="457"/>
    </row>
    <row r="664" s="161" customFormat="1" ht="12.75">
      <c r="H664" s="457"/>
    </row>
    <row r="665" s="161" customFormat="1" ht="12.75">
      <c r="H665" s="457"/>
    </row>
    <row r="666" s="161" customFormat="1" ht="12.75">
      <c r="H666" s="457"/>
    </row>
    <row r="667" s="161" customFormat="1" ht="12.75">
      <c r="H667" s="457"/>
    </row>
    <row r="668" s="161" customFormat="1" ht="12.75">
      <c r="H668" s="457"/>
    </row>
    <row r="669" s="161" customFormat="1" ht="12.75">
      <c r="H669" s="457"/>
    </row>
    <row r="670" s="161" customFormat="1" ht="12.75">
      <c r="H670" s="457"/>
    </row>
    <row r="671" s="161" customFormat="1" ht="12.75">
      <c r="H671" s="457"/>
    </row>
    <row r="672" s="161" customFormat="1" ht="12.75">
      <c r="H672" s="457"/>
    </row>
    <row r="673" s="161" customFormat="1" ht="12.75">
      <c r="H673" s="457"/>
    </row>
    <row r="674" s="161" customFormat="1" ht="12.75">
      <c r="H674" s="457"/>
    </row>
    <row r="675" s="161" customFormat="1" ht="12.75">
      <c r="H675" s="457"/>
    </row>
    <row r="676" s="161" customFormat="1" ht="12.75">
      <c r="H676" s="457"/>
    </row>
    <row r="677" s="161" customFormat="1" ht="12.75">
      <c r="H677" s="457"/>
    </row>
    <row r="678" s="161" customFormat="1" ht="12.75">
      <c r="H678" s="457"/>
    </row>
    <row r="679" s="161" customFormat="1" ht="12.75">
      <c r="H679" s="457"/>
    </row>
    <row r="680" s="161" customFormat="1" ht="12.75">
      <c r="H680" s="457"/>
    </row>
    <row r="681" s="161" customFormat="1" ht="12.75">
      <c r="H681" s="457"/>
    </row>
    <row r="682" s="161" customFormat="1" ht="12.75">
      <c r="H682" s="457"/>
    </row>
    <row r="683" s="161" customFormat="1" ht="12.75">
      <c r="H683" s="457"/>
    </row>
    <row r="684" s="161" customFormat="1" ht="12.75">
      <c r="H684" s="457"/>
    </row>
    <row r="685" s="161" customFormat="1" ht="12.75">
      <c r="H685" s="457"/>
    </row>
    <row r="686" s="161" customFormat="1" ht="12.75">
      <c r="H686" s="457"/>
    </row>
    <row r="687" s="161" customFormat="1" ht="12.75">
      <c r="H687" s="457"/>
    </row>
    <row r="688" s="161" customFormat="1" ht="12.75">
      <c r="H688" s="457"/>
    </row>
    <row r="689" s="161" customFormat="1" ht="12.75">
      <c r="H689" s="457"/>
    </row>
    <row r="690" s="161" customFormat="1" ht="12.75">
      <c r="H690" s="457"/>
    </row>
    <row r="691" s="161" customFormat="1" ht="12.75">
      <c r="H691" s="457"/>
    </row>
    <row r="692" s="161" customFormat="1" ht="12.75">
      <c r="H692" s="457"/>
    </row>
    <row r="693" s="161" customFormat="1" ht="12.75">
      <c r="H693" s="457"/>
    </row>
    <row r="694" s="161" customFormat="1" ht="12.75">
      <c r="H694" s="457"/>
    </row>
    <row r="695" s="161" customFormat="1" ht="12.75">
      <c r="H695" s="457"/>
    </row>
    <row r="696" s="161" customFormat="1" ht="12.75">
      <c r="H696" s="457"/>
    </row>
    <row r="697" s="161" customFormat="1" ht="12.75">
      <c r="H697" s="457"/>
    </row>
    <row r="698" s="161" customFormat="1" ht="12.75">
      <c r="H698" s="457"/>
    </row>
    <row r="699" s="161" customFormat="1" ht="12.75">
      <c r="H699" s="457"/>
    </row>
    <row r="700" s="161" customFormat="1" ht="12.75">
      <c r="H700" s="457"/>
    </row>
    <row r="701" s="161" customFormat="1" ht="12.75">
      <c r="H701" s="457"/>
    </row>
    <row r="702" s="161" customFormat="1" ht="12.75">
      <c r="H702" s="457"/>
    </row>
    <row r="703" s="161" customFormat="1" ht="12.75">
      <c r="H703" s="457"/>
    </row>
    <row r="704" s="161" customFormat="1" ht="12.75">
      <c r="H704" s="457"/>
    </row>
    <row r="705" s="161" customFormat="1" ht="12.75">
      <c r="H705" s="457"/>
    </row>
    <row r="706" s="161" customFormat="1" ht="12.75">
      <c r="H706" s="457"/>
    </row>
    <row r="707" s="161" customFormat="1" ht="12.75">
      <c r="H707" s="457"/>
    </row>
    <row r="708" s="161" customFormat="1" ht="12.75">
      <c r="H708" s="457"/>
    </row>
    <row r="709" s="161" customFormat="1" ht="12.75">
      <c r="H709" s="457"/>
    </row>
    <row r="710" s="161" customFormat="1" ht="12.75">
      <c r="H710" s="457"/>
    </row>
    <row r="711" s="161" customFormat="1" ht="12.75">
      <c r="H711" s="457"/>
    </row>
    <row r="712" s="161" customFormat="1" ht="12.75">
      <c r="H712" s="457"/>
    </row>
    <row r="713" s="161" customFormat="1" ht="12.75">
      <c r="H713" s="457"/>
    </row>
    <row r="714" s="161" customFormat="1" ht="12.75">
      <c r="H714" s="457"/>
    </row>
    <row r="715" s="161" customFormat="1" ht="12.75">
      <c r="H715" s="457"/>
    </row>
    <row r="716" s="161" customFormat="1" ht="12.75">
      <c r="H716" s="457"/>
    </row>
    <row r="717" s="161" customFormat="1" ht="12.75">
      <c r="H717" s="457"/>
    </row>
    <row r="718" s="161" customFormat="1" ht="12.75">
      <c r="H718" s="457"/>
    </row>
    <row r="719" s="161" customFormat="1" ht="12.75">
      <c r="H719" s="457"/>
    </row>
    <row r="720" s="161" customFormat="1" ht="12.75">
      <c r="H720" s="457"/>
    </row>
    <row r="721" s="161" customFormat="1" ht="12.75">
      <c r="H721" s="457"/>
    </row>
    <row r="722" s="161" customFormat="1" ht="12.75">
      <c r="H722" s="457"/>
    </row>
    <row r="723" s="161" customFormat="1" ht="12.75">
      <c r="H723" s="457"/>
    </row>
    <row r="724" s="161" customFormat="1" ht="12.75">
      <c r="H724" s="457"/>
    </row>
    <row r="725" s="161" customFormat="1" ht="12.75">
      <c r="H725" s="457"/>
    </row>
    <row r="726" s="161" customFormat="1" ht="12.75">
      <c r="H726" s="457"/>
    </row>
    <row r="727" s="161" customFormat="1" ht="12.75">
      <c r="H727" s="457"/>
    </row>
    <row r="728" s="161" customFormat="1" ht="12.75">
      <c r="H728" s="457"/>
    </row>
    <row r="729" s="161" customFormat="1" ht="12.75">
      <c r="H729" s="457"/>
    </row>
    <row r="730" s="161" customFormat="1" ht="12.75">
      <c r="H730" s="457"/>
    </row>
    <row r="731" s="161" customFormat="1" ht="12.75">
      <c r="H731" s="457"/>
    </row>
    <row r="732" s="161" customFormat="1" ht="12.75">
      <c r="H732" s="457"/>
    </row>
    <row r="733" s="161" customFormat="1" ht="12.75">
      <c r="H733" s="457"/>
    </row>
    <row r="734" s="161" customFormat="1" ht="12.75">
      <c r="H734" s="457"/>
    </row>
    <row r="735" s="161" customFormat="1" ht="12.75">
      <c r="H735" s="457"/>
    </row>
    <row r="736" s="161" customFormat="1" ht="12.75">
      <c r="H736" s="457"/>
    </row>
    <row r="737" s="161" customFormat="1" ht="12.75">
      <c r="H737" s="457"/>
    </row>
    <row r="738" s="161" customFormat="1" ht="12.75">
      <c r="H738" s="457"/>
    </row>
    <row r="739" s="161" customFormat="1" ht="12.75">
      <c r="H739" s="457"/>
    </row>
    <row r="740" s="161" customFormat="1" ht="12.75">
      <c r="H740" s="457"/>
    </row>
    <row r="741" s="161" customFormat="1" ht="12.75">
      <c r="H741" s="457"/>
    </row>
    <row r="742" s="161" customFormat="1" ht="12.75">
      <c r="H742" s="457"/>
    </row>
    <row r="743" s="161" customFormat="1" ht="12.75">
      <c r="H743" s="457"/>
    </row>
    <row r="744" s="161" customFormat="1" ht="12.75">
      <c r="H744" s="457"/>
    </row>
    <row r="745" s="161" customFormat="1" ht="12.75">
      <c r="H745" s="457"/>
    </row>
    <row r="746" s="161" customFormat="1" ht="12.75">
      <c r="H746" s="457"/>
    </row>
    <row r="747" s="161" customFormat="1" ht="12.75">
      <c r="H747" s="457"/>
    </row>
    <row r="748" s="161" customFormat="1" ht="12.75">
      <c r="H748" s="457"/>
    </row>
    <row r="749" s="161" customFormat="1" ht="12.75">
      <c r="H749" s="457"/>
    </row>
    <row r="750" s="161" customFormat="1" ht="12.75">
      <c r="H750" s="457"/>
    </row>
    <row r="751" s="161" customFormat="1" ht="12.75">
      <c r="H751" s="457"/>
    </row>
    <row r="752" s="161" customFormat="1" ht="12.75">
      <c r="H752" s="457"/>
    </row>
    <row r="753" s="161" customFormat="1" ht="12.75">
      <c r="H753" s="457"/>
    </row>
    <row r="754" s="161" customFormat="1" ht="12.75">
      <c r="H754" s="457"/>
    </row>
    <row r="755" s="161" customFormat="1" ht="12.75">
      <c r="H755" s="457"/>
    </row>
    <row r="756" s="161" customFormat="1" ht="12.75">
      <c r="H756" s="457"/>
    </row>
    <row r="757" s="161" customFormat="1" ht="12.75">
      <c r="H757" s="457"/>
    </row>
    <row r="758" s="161" customFormat="1" ht="12.75">
      <c r="H758" s="457"/>
    </row>
    <row r="759" s="161" customFormat="1" ht="12.75">
      <c r="H759" s="457"/>
    </row>
    <row r="760" s="161" customFormat="1" ht="12.75">
      <c r="H760" s="457"/>
    </row>
    <row r="761" s="161" customFormat="1" ht="12.75">
      <c r="H761" s="457"/>
    </row>
    <row r="762" s="161" customFormat="1" ht="12.75">
      <c r="H762" s="457"/>
    </row>
    <row r="763" s="161" customFormat="1" ht="12.75">
      <c r="H763" s="457"/>
    </row>
    <row r="764" s="161" customFormat="1" ht="12.75">
      <c r="H764" s="457"/>
    </row>
    <row r="765" s="161" customFormat="1" ht="12.75">
      <c r="H765" s="457"/>
    </row>
    <row r="766" s="161" customFormat="1" ht="12.75">
      <c r="H766" s="457"/>
    </row>
    <row r="767" s="161" customFormat="1" ht="12.75">
      <c r="H767" s="457"/>
    </row>
    <row r="768" s="161" customFormat="1" ht="12.75">
      <c r="H768" s="457"/>
    </row>
    <row r="769" s="161" customFormat="1" ht="12.75">
      <c r="H769" s="457"/>
    </row>
    <row r="770" s="161" customFormat="1" ht="12.75">
      <c r="H770" s="457"/>
    </row>
    <row r="771" s="161" customFormat="1" ht="12.75">
      <c r="H771" s="457"/>
    </row>
    <row r="772" s="161" customFormat="1" ht="12.75">
      <c r="H772" s="457"/>
    </row>
    <row r="773" s="161" customFormat="1" ht="12.75">
      <c r="H773" s="457"/>
    </row>
    <row r="774" s="161" customFormat="1" ht="12.75">
      <c r="H774" s="457"/>
    </row>
    <row r="775" s="161" customFormat="1" ht="12.75">
      <c r="H775" s="457"/>
    </row>
    <row r="776" s="161" customFormat="1" ht="12.75">
      <c r="H776" s="457"/>
    </row>
    <row r="777" s="161" customFormat="1" ht="12.75">
      <c r="H777" s="457"/>
    </row>
    <row r="778" s="161" customFormat="1" ht="12.75">
      <c r="H778" s="457"/>
    </row>
    <row r="779" s="161" customFormat="1" ht="12.75">
      <c r="H779" s="457"/>
    </row>
    <row r="780" s="161" customFormat="1" ht="12.75">
      <c r="H780" s="457"/>
    </row>
    <row r="781" s="161" customFormat="1" ht="12.75">
      <c r="H781" s="457"/>
    </row>
    <row r="782" s="161" customFormat="1" ht="12.75">
      <c r="H782" s="457"/>
    </row>
    <row r="783" s="161" customFormat="1" ht="12.75">
      <c r="H783" s="457"/>
    </row>
    <row r="784" s="161" customFormat="1" ht="12.75">
      <c r="H784" s="457"/>
    </row>
    <row r="785" s="161" customFormat="1" ht="12.75">
      <c r="H785" s="457"/>
    </row>
    <row r="786" s="161" customFormat="1" ht="12.75">
      <c r="H786" s="457"/>
    </row>
    <row r="787" s="161" customFormat="1" ht="12.75">
      <c r="H787" s="457"/>
    </row>
    <row r="788" s="161" customFormat="1" ht="12.75">
      <c r="H788" s="457"/>
    </row>
    <row r="789" s="161" customFormat="1" ht="12.75">
      <c r="H789" s="457"/>
    </row>
    <row r="790" s="161" customFormat="1" ht="12.75">
      <c r="H790" s="457"/>
    </row>
    <row r="791" s="161" customFormat="1" ht="12.75">
      <c r="H791" s="457"/>
    </row>
    <row r="792" s="161" customFormat="1" ht="12.75">
      <c r="H792" s="457"/>
    </row>
    <row r="793" s="161" customFormat="1" ht="12.75">
      <c r="H793" s="457"/>
    </row>
    <row r="794" s="161" customFormat="1" ht="12.75">
      <c r="H794" s="457"/>
    </row>
    <row r="795" s="161" customFormat="1" ht="12.75">
      <c r="H795" s="457"/>
    </row>
    <row r="796" s="161" customFormat="1" ht="12.75">
      <c r="H796" s="457"/>
    </row>
    <row r="797" s="161" customFormat="1" ht="12.75">
      <c r="H797" s="457"/>
    </row>
    <row r="798" s="161" customFormat="1" ht="12.75">
      <c r="H798" s="457"/>
    </row>
    <row r="799" s="161" customFormat="1" ht="12.75">
      <c r="H799" s="457"/>
    </row>
    <row r="800" s="161" customFormat="1" ht="12.75">
      <c r="H800" s="457"/>
    </row>
    <row r="801" s="161" customFormat="1" ht="12.75">
      <c r="H801" s="457"/>
    </row>
    <row r="802" s="161" customFormat="1" ht="12.75">
      <c r="H802" s="457"/>
    </row>
    <row r="803" s="161" customFormat="1" ht="12.75">
      <c r="H803" s="457"/>
    </row>
    <row r="804" s="161" customFormat="1" ht="12.75">
      <c r="H804" s="457"/>
    </row>
    <row r="805" s="161" customFormat="1" ht="12.75">
      <c r="H805" s="457"/>
    </row>
    <row r="806" s="161" customFormat="1" ht="12.75">
      <c r="H806" s="457"/>
    </row>
    <row r="807" s="161" customFormat="1" ht="12.75">
      <c r="H807" s="457"/>
    </row>
    <row r="808" s="161" customFormat="1" ht="12.75">
      <c r="H808" s="457"/>
    </row>
    <row r="809" s="161" customFormat="1" ht="12.75">
      <c r="H809" s="457"/>
    </row>
    <row r="810" s="161" customFormat="1" ht="12.75">
      <c r="H810" s="457"/>
    </row>
    <row r="811" s="161" customFormat="1" ht="12.75">
      <c r="H811" s="457"/>
    </row>
    <row r="812" s="161" customFormat="1" ht="12.75">
      <c r="H812" s="457"/>
    </row>
    <row r="813" s="161" customFormat="1" ht="12.75">
      <c r="H813" s="457"/>
    </row>
    <row r="814" s="161" customFormat="1" ht="12.75">
      <c r="H814" s="457"/>
    </row>
    <row r="815" s="161" customFormat="1" ht="12.75">
      <c r="H815" s="457"/>
    </row>
    <row r="816" s="161" customFormat="1" ht="12.75">
      <c r="H816" s="457"/>
    </row>
    <row r="817" s="161" customFormat="1" ht="12.75">
      <c r="H817" s="457"/>
    </row>
    <row r="818" s="161" customFormat="1" ht="12.75">
      <c r="H818" s="457"/>
    </row>
    <row r="819" s="161" customFormat="1" ht="12.75">
      <c r="H819" s="457"/>
    </row>
    <row r="820" s="161" customFormat="1" ht="12.75">
      <c r="H820" s="457"/>
    </row>
    <row r="821" s="161" customFormat="1" ht="12.75">
      <c r="H821" s="457"/>
    </row>
    <row r="822" s="161" customFormat="1" ht="12.75">
      <c r="H822" s="457"/>
    </row>
    <row r="823" s="161" customFormat="1" ht="12.75">
      <c r="H823" s="457"/>
    </row>
    <row r="824" s="161" customFormat="1" ht="12.75">
      <c r="H824" s="457"/>
    </row>
    <row r="825" s="161" customFormat="1" ht="12.75">
      <c r="H825" s="457"/>
    </row>
    <row r="826" s="161" customFormat="1" ht="12.75">
      <c r="H826" s="457"/>
    </row>
    <row r="827" s="161" customFormat="1" ht="12.75">
      <c r="H827" s="457"/>
    </row>
    <row r="828" s="161" customFormat="1" ht="12.75">
      <c r="H828" s="457"/>
    </row>
    <row r="829" s="161" customFormat="1" ht="12.75">
      <c r="H829" s="457"/>
    </row>
    <row r="830" s="161" customFormat="1" ht="12.75">
      <c r="H830" s="457"/>
    </row>
    <row r="831" s="161" customFormat="1" ht="12.75">
      <c r="H831" s="457"/>
    </row>
    <row r="832" s="161" customFormat="1" ht="12.75">
      <c r="H832" s="457"/>
    </row>
    <row r="833" s="161" customFormat="1" ht="12.75">
      <c r="H833" s="457"/>
    </row>
    <row r="834" s="161" customFormat="1" ht="12.75">
      <c r="H834" s="457"/>
    </row>
    <row r="835" s="161" customFormat="1" ht="12.75">
      <c r="H835" s="457"/>
    </row>
    <row r="836" s="161" customFormat="1" ht="12.75">
      <c r="H836" s="457"/>
    </row>
    <row r="837" s="161" customFormat="1" ht="12.75">
      <c r="H837" s="457"/>
    </row>
    <row r="838" s="161" customFormat="1" ht="12.75">
      <c r="H838" s="457"/>
    </row>
    <row r="839" s="161" customFormat="1" ht="12.75">
      <c r="H839" s="457"/>
    </row>
    <row r="840" s="161" customFormat="1" ht="12.75">
      <c r="H840" s="457"/>
    </row>
    <row r="841" s="161" customFormat="1" ht="12.75">
      <c r="H841" s="457"/>
    </row>
    <row r="842" s="161" customFormat="1" ht="12.75">
      <c r="H842" s="457"/>
    </row>
    <row r="843" s="161" customFormat="1" ht="12.75">
      <c r="H843" s="457"/>
    </row>
    <row r="844" s="161" customFormat="1" ht="12.75">
      <c r="H844" s="457"/>
    </row>
    <row r="845" s="161" customFormat="1" ht="12.75">
      <c r="H845" s="457"/>
    </row>
    <row r="846" s="161" customFormat="1" ht="12.75">
      <c r="H846" s="457"/>
    </row>
    <row r="847" s="161" customFormat="1" ht="12.75">
      <c r="H847" s="457"/>
    </row>
    <row r="848" s="161" customFormat="1" ht="12.75">
      <c r="H848" s="457"/>
    </row>
    <row r="849" s="161" customFormat="1" ht="12.75">
      <c r="H849" s="457"/>
    </row>
    <row r="850" s="161" customFormat="1" ht="12.75">
      <c r="H850" s="457"/>
    </row>
    <row r="851" s="161" customFormat="1" ht="12.75">
      <c r="H851" s="457"/>
    </row>
    <row r="852" s="161" customFormat="1" ht="12.75">
      <c r="H852" s="457"/>
    </row>
    <row r="853" s="161" customFormat="1" ht="12.75">
      <c r="H853" s="457"/>
    </row>
    <row r="854" s="161" customFormat="1" ht="12.75">
      <c r="H854" s="457"/>
    </row>
    <row r="855" s="161" customFormat="1" ht="12.75">
      <c r="H855" s="457"/>
    </row>
    <row r="856" s="161" customFormat="1" ht="12.75">
      <c r="H856" s="457"/>
    </row>
    <row r="857" s="161" customFormat="1" ht="12.75">
      <c r="H857" s="457"/>
    </row>
    <row r="858" s="161" customFormat="1" ht="12.75">
      <c r="H858" s="457"/>
    </row>
    <row r="859" s="161" customFormat="1" ht="12.75">
      <c r="H859" s="457"/>
    </row>
    <row r="860" s="161" customFormat="1" ht="12.75">
      <c r="H860" s="457"/>
    </row>
    <row r="861" s="161" customFormat="1" ht="12.75">
      <c r="H861" s="457"/>
    </row>
    <row r="862" s="161" customFormat="1" ht="12.75">
      <c r="H862" s="457"/>
    </row>
    <row r="863" s="161" customFormat="1" ht="12.75">
      <c r="H863" s="457"/>
    </row>
    <row r="864" s="161" customFormat="1" ht="12.75">
      <c r="H864" s="457"/>
    </row>
    <row r="865" s="161" customFormat="1" ht="12.75">
      <c r="H865" s="457"/>
    </row>
    <row r="866" s="161" customFormat="1" ht="12.75">
      <c r="H866" s="457"/>
    </row>
    <row r="867" s="161" customFormat="1" ht="12.75">
      <c r="H867" s="457"/>
    </row>
    <row r="868" s="161" customFormat="1" ht="12.75">
      <c r="H868" s="457"/>
    </row>
    <row r="869" s="161" customFormat="1" ht="12.75">
      <c r="H869" s="457"/>
    </row>
    <row r="870" s="161" customFormat="1" ht="12.75">
      <c r="H870" s="457"/>
    </row>
    <row r="871" s="161" customFormat="1" ht="12.75">
      <c r="H871" s="457"/>
    </row>
    <row r="872" s="161" customFormat="1" ht="12.75">
      <c r="H872" s="457"/>
    </row>
    <row r="873" s="161" customFormat="1" ht="12.75">
      <c r="H873" s="457"/>
    </row>
    <row r="874" s="161" customFormat="1" ht="12.75">
      <c r="H874" s="457"/>
    </row>
    <row r="875" s="161" customFormat="1" ht="12.75">
      <c r="H875" s="457"/>
    </row>
    <row r="876" s="161" customFormat="1" ht="12.75">
      <c r="H876" s="457"/>
    </row>
    <row r="877" s="161" customFormat="1" ht="12.75">
      <c r="H877" s="457"/>
    </row>
    <row r="878" s="161" customFormat="1" ht="12.75">
      <c r="H878" s="457"/>
    </row>
    <row r="879" s="161" customFormat="1" ht="12.75">
      <c r="H879" s="457"/>
    </row>
    <row r="880" s="161" customFormat="1" ht="12.75">
      <c r="H880" s="457"/>
    </row>
    <row r="881" s="161" customFormat="1" ht="12.75">
      <c r="H881" s="457"/>
    </row>
    <row r="882" s="161" customFormat="1" ht="12.75">
      <c r="H882" s="457"/>
    </row>
    <row r="883" s="161" customFormat="1" ht="12.75">
      <c r="H883" s="457"/>
    </row>
    <row r="884" s="161" customFormat="1" ht="12.75">
      <c r="H884" s="457"/>
    </row>
    <row r="885" s="161" customFormat="1" ht="12.75">
      <c r="H885" s="457"/>
    </row>
    <row r="886" s="161" customFormat="1" ht="12.75">
      <c r="H886" s="457"/>
    </row>
    <row r="887" s="161" customFormat="1" ht="12.75">
      <c r="H887" s="457"/>
    </row>
    <row r="888" s="161" customFormat="1" ht="12.75">
      <c r="H888" s="457"/>
    </row>
    <row r="889" s="161" customFormat="1" ht="12.75">
      <c r="H889" s="457"/>
    </row>
    <row r="890" s="161" customFormat="1" ht="12.75">
      <c r="H890" s="457"/>
    </row>
    <row r="891" s="161" customFormat="1" ht="12.75">
      <c r="H891" s="457"/>
    </row>
    <row r="892" s="161" customFormat="1" ht="12.75">
      <c r="H892" s="457"/>
    </row>
    <row r="893" s="161" customFormat="1" ht="12.75">
      <c r="H893" s="457"/>
    </row>
    <row r="894" s="161" customFormat="1" ht="12.75">
      <c r="H894" s="457"/>
    </row>
    <row r="895" s="161" customFormat="1" ht="12.75">
      <c r="H895" s="457"/>
    </row>
    <row r="896" s="161" customFormat="1" ht="12.75">
      <c r="H896" s="457"/>
    </row>
    <row r="897" s="161" customFormat="1" ht="12.75">
      <c r="H897" s="457"/>
    </row>
    <row r="898" s="161" customFormat="1" ht="12.75">
      <c r="H898" s="457"/>
    </row>
    <row r="899" s="161" customFormat="1" ht="12.75">
      <c r="H899" s="457"/>
    </row>
    <row r="900" s="161" customFormat="1" ht="12.75">
      <c r="H900" s="457"/>
    </row>
    <row r="901" s="161" customFormat="1" ht="12.75">
      <c r="H901" s="457"/>
    </row>
    <row r="902" s="161" customFormat="1" ht="12.75">
      <c r="H902" s="457"/>
    </row>
    <row r="903" s="161" customFormat="1" ht="12.75">
      <c r="H903" s="457"/>
    </row>
    <row r="904" s="161" customFormat="1" ht="12.75">
      <c r="H904" s="457"/>
    </row>
    <row r="905" s="161" customFormat="1" ht="12.75">
      <c r="H905" s="457"/>
    </row>
    <row r="906" s="161" customFormat="1" ht="12.75">
      <c r="H906" s="457"/>
    </row>
    <row r="907" s="161" customFormat="1" ht="12.75">
      <c r="H907" s="457"/>
    </row>
    <row r="908" s="161" customFormat="1" ht="12.75">
      <c r="H908" s="457"/>
    </row>
    <row r="909" s="161" customFormat="1" ht="12.75">
      <c r="H909" s="457"/>
    </row>
    <row r="910" s="161" customFormat="1" ht="12.75">
      <c r="H910" s="457"/>
    </row>
    <row r="911" s="161" customFormat="1" ht="12.75">
      <c r="H911" s="457"/>
    </row>
    <row r="912" s="161" customFormat="1" ht="12.75">
      <c r="H912" s="457"/>
    </row>
    <row r="913" s="161" customFormat="1" ht="12.75">
      <c r="H913" s="457"/>
    </row>
    <row r="914" s="161" customFormat="1" ht="12.75">
      <c r="H914" s="457"/>
    </row>
    <row r="915" s="161" customFormat="1" ht="12.75">
      <c r="H915" s="457"/>
    </row>
    <row r="916" s="161" customFormat="1" ht="12.75">
      <c r="H916" s="457"/>
    </row>
    <row r="917" s="161" customFormat="1" ht="12.75">
      <c r="H917" s="457"/>
    </row>
    <row r="918" s="161" customFormat="1" ht="12.75">
      <c r="H918" s="457"/>
    </row>
    <row r="919" s="161" customFormat="1" ht="12.75">
      <c r="H919" s="457"/>
    </row>
    <row r="920" s="161" customFormat="1" ht="12.75">
      <c r="H920" s="457"/>
    </row>
    <row r="921" s="161" customFormat="1" ht="12.75">
      <c r="H921" s="457"/>
    </row>
    <row r="922" s="161" customFormat="1" ht="12.75">
      <c r="H922" s="457"/>
    </row>
    <row r="923" s="161" customFormat="1" ht="12.75">
      <c r="H923" s="457"/>
    </row>
    <row r="924" s="161" customFormat="1" ht="12.75">
      <c r="H924" s="457"/>
    </row>
    <row r="925" s="161" customFormat="1" ht="12.75">
      <c r="H925" s="457"/>
    </row>
    <row r="926" s="161" customFormat="1" ht="12.75">
      <c r="H926" s="457"/>
    </row>
    <row r="927" s="161" customFormat="1" ht="12.75">
      <c r="H927" s="457"/>
    </row>
    <row r="928" s="161" customFormat="1" ht="12.75">
      <c r="H928" s="457"/>
    </row>
    <row r="929" s="161" customFormat="1" ht="12.75">
      <c r="H929" s="457"/>
    </row>
    <row r="930" s="161" customFormat="1" ht="12.75">
      <c r="H930" s="457"/>
    </row>
    <row r="931" s="161" customFormat="1" ht="12.75">
      <c r="H931" s="457"/>
    </row>
    <row r="932" s="161" customFormat="1" ht="12.75">
      <c r="H932" s="457"/>
    </row>
    <row r="933" s="161" customFormat="1" ht="12.75">
      <c r="H933" s="457"/>
    </row>
    <row r="934" s="161" customFormat="1" ht="12.75">
      <c r="H934" s="457"/>
    </row>
    <row r="935" s="161" customFormat="1" ht="12.75">
      <c r="H935" s="457"/>
    </row>
    <row r="936" s="161" customFormat="1" ht="12.75">
      <c r="H936" s="457"/>
    </row>
    <row r="937" s="161" customFormat="1" ht="12.75">
      <c r="H937" s="457"/>
    </row>
    <row r="938" s="161" customFormat="1" ht="12.75">
      <c r="H938" s="457"/>
    </row>
    <row r="939" s="161" customFormat="1" ht="12.75">
      <c r="H939" s="457"/>
    </row>
    <row r="940" s="161" customFormat="1" ht="12.75">
      <c r="H940" s="457"/>
    </row>
    <row r="941" s="161" customFormat="1" ht="12.75">
      <c r="H941" s="457"/>
    </row>
    <row r="942" s="161" customFormat="1" ht="12.75">
      <c r="H942" s="457"/>
    </row>
    <row r="943" s="161" customFormat="1" ht="12.75">
      <c r="H943" s="457"/>
    </row>
    <row r="944" s="161" customFormat="1" ht="12.75">
      <c r="H944" s="457"/>
    </row>
    <row r="945" s="161" customFormat="1" ht="12.75">
      <c r="H945" s="457"/>
    </row>
    <row r="946" s="161" customFormat="1" ht="12.75">
      <c r="H946" s="457"/>
    </row>
    <row r="947" s="161" customFormat="1" ht="12.75">
      <c r="H947" s="457"/>
    </row>
    <row r="948" s="161" customFormat="1" ht="12.75">
      <c r="H948" s="457"/>
    </row>
    <row r="949" s="161" customFormat="1" ht="12.75">
      <c r="H949" s="457"/>
    </row>
    <row r="950" s="161" customFormat="1" ht="12.75">
      <c r="H950" s="457"/>
    </row>
    <row r="951" s="161" customFormat="1" ht="12.75">
      <c r="H951" s="457"/>
    </row>
    <row r="952" s="161" customFormat="1" ht="12.75">
      <c r="H952" s="457"/>
    </row>
    <row r="953" s="161" customFormat="1" ht="12.75">
      <c r="H953" s="457"/>
    </row>
    <row r="954" s="161" customFormat="1" ht="12.75">
      <c r="H954" s="457"/>
    </row>
    <row r="955" s="161" customFormat="1" ht="12.75">
      <c r="H955" s="457"/>
    </row>
    <row r="956" s="161" customFormat="1" ht="12.75">
      <c r="H956" s="457"/>
    </row>
    <row r="957" s="161" customFormat="1" ht="12.75">
      <c r="H957" s="457"/>
    </row>
    <row r="958" s="161" customFormat="1" ht="12.75">
      <c r="H958" s="457"/>
    </row>
    <row r="959" s="161" customFormat="1" ht="12.75">
      <c r="H959" s="457"/>
    </row>
    <row r="960" s="161" customFormat="1" ht="12.75">
      <c r="H960" s="457"/>
    </row>
    <row r="961" s="161" customFormat="1" ht="12.75">
      <c r="H961" s="457"/>
    </row>
    <row r="962" s="161" customFormat="1" ht="12.75">
      <c r="H962" s="457"/>
    </row>
    <row r="963" s="161" customFormat="1" ht="12.75">
      <c r="H963" s="457"/>
    </row>
    <row r="964" s="161" customFormat="1" ht="12.75">
      <c r="H964" s="457"/>
    </row>
    <row r="965" s="161" customFormat="1" ht="12.75">
      <c r="H965" s="457"/>
    </row>
    <row r="966" s="161" customFormat="1" ht="12.75">
      <c r="H966" s="457"/>
    </row>
    <row r="967" s="161" customFormat="1" ht="12.75">
      <c r="H967" s="457"/>
    </row>
    <row r="968" s="161" customFormat="1" ht="12.75">
      <c r="H968" s="457"/>
    </row>
    <row r="969" s="161" customFormat="1" ht="12.75">
      <c r="H969" s="457"/>
    </row>
    <row r="970" s="161" customFormat="1" ht="12.75">
      <c r="H970" s="457"/>
    </row>
    <row r="971" s="161" customFormat="1" ht="12.75">
      <c r="H971" s="457"/>
    </row>
    <row r="972" s="161" customFormat="1" ht="12.75">
      <c r="H972" s="457"/>
    </row>
    <row r="973" s="161" customFormat="1" ht="12.75">
      <c r="H973" s="457"/>
    </row>
    <row r="974" s="161" customFormat="1" ht="12.75">
      <c r="H974" s="457"/>
    </row>
    <row r="975" s="161" customFormat="1" ht="12.75">
      <c r="H975" s="457"/>
    </row>
    <row r="976" s="161" customFormat="1" ht="12.75">
      <c r="H976" s="457"/>
    </row>
    <row r="977" s="161" customFormat="1" ht="12.75">
      <c r="H977" s="457"/>
    </row>
    <row r="978" s="161" customFormat="1" ht="12.75">
      <c r="H978" s="457"/>
    </row>
    <row r="979" s="161" customFormat="1" ht="12.75">
      <c r="H979" s="457"/>
    </row>
    <row r="980" s="161" customFormat="1" ht="12.75">
      <c r="H980" s="457"/>
    </row>
    <row r="981" s="161" customFormat="1" ht="12.75">
      <c r="H981" s="457"/>
    </row>
    <row r="982" s="161" customFormat="1" ht="12.75">
      <c r="H982" s="457"/>
    </row>
    <row r="983" s="161" customFormat="1" ht="12.75">
      <c r="H983" s="457"/>
    </row>
    <row r="984" s="161" customFormat="1" ht="12.75">
      <c r="H984" s="457"/>
    </row>
    <row r="985" s="161" customFormat="1" ht="12.75">
      <c r="H985" s="457"/>
    </row>
    <row r="986" s="161" customFormat="1" ht="12.75">
      <c r="H986" s="457"/>
    </row>
    <row r="987" s="161" customFormat="1" ht="12.75">
      <c r="H987" s="457"/>
    </row>
    <row r="988" s="161" customFormat="1" ht="12.75">
      <c r="H988" s="457"/>
    </row>
    <row r="989" s="161" customFormat="1" ht="12.75">
      <c r="H989" s="457"/>
    </row>
    <row r="990" s="161" customFormat="1" ht="12.75">
      <c r="H990" s="457"/>
    </row>
    <row r="991" s="161" customFormat="1" ht="12.75">
      <c r="H991" s="457"/>
    </row>
    <row r="992" s="161" customFormat="1" ht="12.75">
      <c r="H992" s="457"/>
    </row>
    <row r="993" s="161" customFormat="1" ht="12.75">
      <c r="H993" s="457"/>
    </row>
    <row r="994" s="161" customFormat="1" ht="12.75">
      <c r="H994" s="457"/>
    </row>
    <row r="995" s="161" customFormat="1" ht="12.75">
      <c r="H995" s="457"/>
    </row>
    <row r="996" s="161" customFormat="1" ht="12.75">
      <c r="H996" s="457"/>
    </row>
    <row r="997" s="161" customFormat="1" ht="12.75">
      <c r="H997" s="457"/>
    </row>
    <row r="998" s="161" customFormat="1" ht="12.75">
      <c r="H998" s="457"/>
    </row>
    <row r="999" s="161" customFormat="1" ht="12.75">
      <c r="H999" s="457"/>
    </row>
    <row r="1000" s="161" customFormat="1" ht="12.75">
      <c r="H1000" s="457"/>
    </row>
    <row r="1001" s="161" customFormat="1" ht="12.75">
      <c r="H1001" s="457"/>
    </row>
    <row r="1002" s="161" customFormat="1" ht="12.75">
      <c r="H1002" s="457"/>
    </row>
    <row r="1003" s="161" customFormat="1" ht="12.75">
      <c r="H1003" s="457"/>
    </row>
    <row r="1004" s="161" customFormat="1" ht="12.75">
      <c r="H1004" s="457"/>
    </row>
    <row r="1005" s="161" customFormat="1" ht="12.75">
      <c r="H1005" s="457"/>
    </row>
    <row r="1006" s="161" customFormat="1" ht="12.75">
      <c r="H1006" s="457"/>
    </row>
    <row r="1007" s="161" customFormat="1" ht="12.75">
      <c r="H1007" s="457"/>
    </row>
    <row r="1008" s="161" customFormat="1" ht="12.75">
      <c r="H1008" s="457"/>
    </row>
  </sheetData>
  <mergeCells count="10">
    <mergeCell ref="A118:B118"/>
    <mergeCell ref="A119:B119"/>
    <mergeCell ref="A120:B120"/>
    <mergeCell ref="A108:B108"/>
    <mergeCell ref="A110:H110"/>
    <mergeCell ref="A117:B117"/>
    <mergeCell ref="A1:I1"/>
    <mergeCell ref="A3:H3"/>
    <mergeCell ref="A40:H40"/>
    <mergeCell ref="A73:H73"/>
  </mergeCells>
  <printOptions horizontalCentered="1" verticalCentered="1"/>
  <pageMargins left="0.3937007874015748" right="0.3937007874015748" top="0.1968503937007874" bottom="0.1968503937007874" header="0.5118110236220472" footer="0.5118110236220472"/>
  <pageSetup firstPageNumber="23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118"/>
  <sheetViews>
    <sheetView workbookViewId="0" topLeftCell="A1">
      <selection activeCell="B4" sqref="B4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195" t="s">
        <v>202</v>
      </c>
      <c r="C1" s="195"/>
      <c r="D1" s="195"/>
      <c r="E1" s="195"/>
      <c r="F1" s="195"/>
      <c r="I1" s="2"/>
    </row>
    <row r="2" spans="2:9" ht="15" customHeight="1">
      <c r="B2" s="195"/>
      <c r="C2" s="195"/>
      <c r="D2" s="195"/>
      <c r="E2" s="195"/>
      <c r="F2" s="195"/>
      <c r="I2" s="2"/>
    </row>
    <row r="3" spans="1:8" ht="16.5" customHeight="1">
      <c r="A3" s="827" t="s">
        <v>893</v>
      </c>
      <c r="B3" s="721"/>
      <c r="E3" s="292">
        <v>1015666738.71</v>
      </c>
      <c r="F3" s="2" t="s">
        <v>265</v>
      </c>
      <c r="H3" s="151"/>
    </row>
    <row r="4" spans="2:8" ht="15" customHeight="1">
      <c r="B4" s="1"/>
      <c r="E4" s="151"/>
      <c r="H4" s="151"/>
    </row>
    <row r="5" spans="2:8" ht="15" customHeight="1">
      <c r="B5" s="1"/>
      <c r="E5" s="151"/>
      <c r="H5" s="151"/>
    </row>
    <row r="6" spans="2:8" ht="15" customHeight="1">
      <c r="B6" s="1"/>
      <c r="E6" s="151"/>
      <c r="H6" s="151"/>
    </row>
    <row r="7" spans="1:7" ht="15.75">
      <c r="A7" s="1" t="s">
        <v>521</v>
      </c>
      <c r="C7" s="1"/>
      <c r="G7" s="317"/>
    </row>
    <row r="8" spans="1:6" ht="25.5">
      <c r="A8" s="820"/>
      <c r="B8" s="821"/>
      <c r="C8" s="51" t="s">
        <v>292</v>
      </c>
      <c r="D8" s="6" t="s">
        <v>294</v>
      </c>
      <c r="E8" s="5" t="s">
        <v>151</v>
      </c>
      <c r="F8" s="50" t="s">
        <v>295</v>
      </c>
    </row>
    <row r="9" spans="1:8" ht="36" customHeight="1">
      <c r="A9" s="793" t="s">
        <v>319</v>
      </c>
      <c r="B9" s="730"/>
      <c r="C9" s="446">
        <v>0</v>
      </c>
      <c r="D9" s="446">
        <v>0</v>
      </c>
      <c r="E9" s="446">
        <v>6569</v>
      </c>
      <c r="F9" s="508" t="s">
        <v>432</v>
      </c>
      <c r="G9" s="120"/>
      <c r="H9" s="532"/>
    </row>
    <row r="10" spans="1:6" ht="15" customHeight="1">
      <c r="A10" s="795" t="s">
        <v>456</v>
      </c>
      <c r="B10" s="821"/>
      <c r="C10" s="9">
        <v>0</v>
      </c>
      <c r="D10" s="9">
        <v>0</v>
      </c>
      <c r="E10" s="9">
        <f>SUM(E9:E9)</f>
        <v>6569</v>
      </c>
      <c r="F10" s="26" t="s">
        <v>432</v>
      </c>
    </row>
    <row r="11" spans="2:6" ht="15" customHeight="1">
      <c r="B11" s="251"/>
      <c r="C11" s="252"/>
      <c r="D11" s="252"/>
      <c r="E11" s="252"/>
      <c r="F11" s="295"/>
    </row>
    <row r="12" spans="2:6" ht="15" customHeight="1">
      <c r="B12" s="251"/>
      <c r="C12" s="252"/>
      <c r="D12" s="252"/>
      <c r="E12" s="252"/>
      <c r="F12" s="295"/>
    </row>
    <row r="13" spans="1:6" ht="15.75" customHeight="1">
      <c r="A13" s="1" t="s">
        <v>494</v>
      </c>
      <c r="B13" s="1"/>
      <c r="C13" s="252"/>
      <c r="D13" s="252"/>
      <c r="E13" s="504">
        <f>E3+E10</f>
        <v>1015673307.71</v>
      </c>
      <c r="F13" s="505" t="s">
        <v>265</v>
      </c>
    </row>
    <row r="14" spans="2:6" ht="12.75" customHeight="1">
      <c r="B14" s="251"/>
      <c r="C14" s="252"/>
      <c r="D14" s="252"/>
      <c r="E14" s="252"/>
      <c r="F14" s="295"/>
    </row>
    <row r="15" spans="2:6" ht="12.75" customHeight="1">
      <c r="B15" s="251"/>
      <c r="C15" s="252"/>
      <c r="D15" s="252"/>
      <c r="E15" s="252"/>
      <c r="F15" s="295"/>
    </row>
    <row r="16" ht="15.75">
      <c r="A16" s="1" t="s">
        <v>127</v>
      </c>
    </row>
    <row r="17" spans="1:6" ht="24" customHeight="1">
      <c r="A17" s="795"/>
      <c r="B17" s="795"/>
      <c r="C17" s="51" t="s">
        <v>292</v>
      </c>
      <c r="D17" s="6" t="s">
        <v>294</v>
      </c>
      <c r="E17" s="237" t="s">
        <v>151</v>
      </c>
      <c r="F17" s="50" t="s">
        <v>295</v>
      </c>
    </row>
    <row r="18" spans="1:8" ht="16.5" customHeight="1">
      <c r="A18" s="822" t="s">
        <v>128</v>
      </c>
      <c r="B18" s="823"/>
      <c r="C18" s="318">
        <v>0</v>
      </c>
      <c r="D18" s="318">
        <v>0</v>
      </c>
      <c r="E18" s="309">
        <v>29181674</v>
      </c>
      <c r="F18" s="174" t="s">
        <v>432</v>
      </c>
      <c r="H18" s="338"/>
    </row>
    <row r="19" spans="1:8" ht="23.25" customHeight="1">
      <c r="A19" s="793" t="s">
        <v>589</v>
      </c>
      <c r="B19" s="794"/>
      <c r="C19" s="318">
        <v>0</v>
      </c>
      <c r="D19" s="318">
        <v>0</v>
      </c>
      <c r="E19" s="309">
        <v>1000000</v>
      </c>
      <c r="F19" s="174" t="s">
        <v>432</v>
      </c>
      <c r="H19" s="338"/>
    </row>
    <row r="20" spans="1:8" ht="23.25" customHeight="1">
      <c r="A20" s="793" t="s">
        <v>639</v>
      </c>
      <c r="B20" s="794"/>
      <c r="C20" s="318">
        <v>0</v>
      </c>
      <c r="D20" s="318">
        <v>0</v>
      </c>
      <c r="E20" s="309">
        <v>2130705</v>
      </c>
      <c r="F20" s="174" t="s">
        <v>432</v>
      </c>
      <c r="H20" s="338"/>
    </row>
    <row r="21" spans="1:8" ht="16.5" customHeight="1">
      <c r="A21" s="824" t="s">
        <v>640</v>
      </c>
      <c r="B21" s="730"/>
      <c r="C21" s="318">
        <v>0</v>
      </c>
      <c r="D21" s="318">
        <v>0</v>
      </c>
      <c r="E21" s="309">
        <v>16233743</v>
      </c>
      <c r="F21" s="174" t="s">
        <v>432</v>
      </c>
      <c r="H21" s="338"/>
    </row>
    <row r="22" spans="1:6" ht="15.75" customHeight="1">
      <c r="A22" s="795" t="s">
        <v>457</v>
      </c>
      <c r="B22" s="821"/>
      <c r="C22" s="9">
        <v>0</v>
      </c>
      <c r="D22" s="284">
        <v>0</v>
      </c>
      <c r="E22" s="9">
        <f>SUM(E18:E21)</f>
        <v>48546122</v>
      </c>
      <c r="F22" s="10" t="s">
        <v>432</v>
      </c>
    </row>
    <row r="23" spans="1:6" ht="12.75" customHeight="1">
      <c r="A23" s="506"/>
      <c r="B23" s="451"/>
      <c r="C23" s="252"/>
      <c r="D23" s="332"/>
      <c r="E23" s="252"/>
      <c r="F23" s="253"/>
    </row>
    <row r="24" spans="1:6" ht="12.75" customHeight="1">
      <c r="A24" s="506"/>
      <c r="B24" s="451"/>
      <c r="C24" s="252"/>
      <c r="D24" s="332"/>
      <c r="E24" s="252"/>
      <c r="F24" s="253"/>
    </row>
    <row r="25" spans="1:6" ht="12.75" customHeight="1">
      <c r="A25" s="506"/>
      <c r="B25" s="451"/>
      <c r="C25" s="252"/>
      <c r="D25" s="332"/>
      <c r="E25" s="252"/>
      <c r="F25" s="253"/>
    </row>
    <row r="26" spans="1:6" ht="10.5" customHeight="1">
      <c r="A26" s="506"/>
      <c r="B26" s="451"/>
      <c r="C26" s="252"/>
      <c r="D26" s="332"/>
      <c r="E26" s="252"/>
      <c r="F26" s="253"/>
    </row>
    <row r="27" spans="1:6" ht="15.75" customHeight="1">
      <c r="A27" s="1" t="s">
        <v>203</v>
      </c>
      <c r="B27" s="1"/>
      <c r="C27" s="252"/>
      <c r="D27" s="332"/>
      <c r="E27" s="504">
        <f>E13-E22</f>
        <v>967127185.71</v>
      </c>
      <c r="F27" s="505" t="s">
        <v>265</v>
      </c>
    </row>
    <row r="28" spans="5:6" ht="13.5" customHeight="1">
      <c r="E28" s="504"/>
      <c r="F28" s="505"/>
    </row>
    <row r="29" spans="5:6" ht="13.5" customHeight="1">
      <c r="E29" s="504"/>
      <c r="F29" s="505"/>
    </row>
    <row r="30" spans="5:6" ht="13.5" customHeight="1">
      <c r="E30" s="504"/>
      <c r="F30" s="505"/>
    </row>
    <row r="31" spans="1:5" ht="13.5" customHeight="1">
      <c r="A31" s="418" t="s">
        <v>148</v>
      </c>
      <c r="E31" s="294"/>
    </row>
    <row r="32" spans="1:6" ht="14.25" customHeight="1">
      <c r="A32" s="414" t="s">
        <v>83</v>
      </c>
      <c r="E32" s="312"/>
      <c r="F32" s="311"/>
    </row>
    <row r="33" ht="15">
      <c r="A33" s="293" t="s">
        <v>84</v>
      </c>
    </row>
    <row r="34" ht="15">
      <c r="A34" s="293"/>
    </row>
    <row r="35" ht="15">
      <c r="A35" s="293"/>
    </row>
    <row r="36" ht="15">
      <c r="A36" s="293"/>
    </row>
    <row r="37" spans="1:6" ht="16.5" customHeight="1">
      <c r="A37" s="799" t="s">
        <v>117</v>
      </c>
      <c r="B37" s="721"/>
      <c r="C37" s="721"/>
      <c r="D37" s="721"/>
      <c r="E37" s="725"/>
      <c r="F37" s="455"/>
    </row>
    <row r="38" spans="1:6" ht="20.25" customHeight="1">
      <c r="A38" s="32" t="s">
        <v>136</v>
      </c>
      <c r="B38" s="821" t="s">
        <v>137</v>
      </c>
      <c r="C38" s="821"/>
      <c r="D38" s="821"/>
      <c r="E38" s="821"/>
      <c r="F38" s="421" t="s">
        <v>126</v>
      </c>
    </row>
    <row r="39" spans="1:6" ht="18.75" customHeight="1">
      <c r="A39" s="452" t="s">
        <v>142</v>
      </c>
      <c r="B39" s="800" t="s">
        <v>491</v>
      </c>
      <c r="C39" s="729"/>
      <c r="D39" s="729"/>
      <c r="E39" s="730"/>
      <c r="F39" s="522">
        <v>26429000</v>
      </c>
    </row>
    <row r="40" spans="1:6" ht="18.75" customHeight="1">
      <c r="A40" s="452" t="s">
        <v>138</v>
      </c>
      <c r="B40" s="800" t="s">
        <v>382</v>
      </c>
      <c r="C40" s="729"/>
      <c r="D40" s="729"/>
      <c r="E40" s="730"/>
      <c r="F40" s="422">
        <v>7000000</v>
      </c>
    </row>
    <row r="41" spans="1:6" ht="18.75" customHeight="1">
      <c r="A41" s="452" t="s">
        <v>139</v>
      </c>
      <c r="B41" s="800" t="s">
        <v>122</v>
      </c>
      <c r="C41" s="729"/>
      <c r="D41" s="729"/>
      <c r="E41" s="730"/>
      <c r="F41" s="529">
        <v>2139000</v>
      </c>
    </row>
    <row r="42" spans="1:6" ht="18.75" customHeight="1">
      <c r="A42" s="452" t="s">
        <v>444</v>
      </c>
      <c r="B42" s="800" t="s">
        <v>82</v>
      </c>
      <c r="C42" s="729"/>
      <c r="D42" s="729"/>
      <c r="E42" s="730"/>
      <c r="F42" s="529">
        <v>1703000</v>
      </c>
    </row>
    <row r="43" spans="1:6" ht="18.75" customHeight="1">
      <c r="A43" s="452" t="s">
        <v>140</v>
      </c>
      <c r="B43" s="800" t="s">
        <v>124</v>
      </c>
      <c r="C43" s="729"/>
      <c r="D43" s="729"/>
      <c r="E43" s="730"/>
      <c r="F43" s="526">
        <v>666000</v>
      </c>
    </row>
    <row r="44" spans="1:6" ht="18.75" customHeight="1">
      <c r="A44" s="452" t="s">
        <v>490</v>
      </c>
      <c r="B44" s="800" t="s">
        <v>123</v>
      </c>
      <c r="C44" s="729"/>
      <c r="D44" s="729"/>
      <c r="E44" s="730"/>
      <c r="F44" s="529">
        <v>377000</v>
      </c>
    </row>
    <row r="45" spans="1:6" ht="18.75" customHeight="1">
      <c r="A45" s="452" t="s">
        <v>141</v>
      </c>
      <c r="B45" s="800" t="s">
        <v>492</v>
      </c>
      <c r="C45" s="729"/>
      <c r="D45" s="729"/>
      <c r="E45" s="730"/>
      <c r="F45" s="422">
        <v>1982000</v>
      </c>
    </row>
    <row r="46" spans="1:6" ht="18.75" customHeight="1">
      <c r="A46" s="452" t="s">
        <v>143</v>
      </c>
      <c r="B46" s="825" t="s">
        <v>381</v>
      </c>
      <c r="C46" s="825"/>
      <c r="D46" s="825"/>
      <c r="E46" s="825"/>
      <c r="F46" s="422">
        <v>13000000</v>
      </c>
    </row>
    <row r="47" spans="1:6" ht="18.75" customHeight="1">
      <c r="A47" s="452" t="s">
        <v>489</v>
      </c>
      <c r="B47" s="810" t="s">
        <v>525</v>
      </c>
      <c r="C47" s="819"/>
      <c r="D47" s="819"/>
      <c r="E47" s="794"/>
      <c r="F47" s="422">
        <v>342000</v>
      </c>
    </row>
    <row r="48" spans="1:6" ht="18.75" customHeight="1">
      <c r="A48" s="452" t="s">
        <v>144</v>
      </c>
      <c r="B48" s="825" t="s">
        <v>483</v>
      </c>
      <c r="C48" s="825"/>
      <c r="D48" s="825"/>
      <c r="E48" s="825"/>
      <c r="F48" s="422">
        <v>341000</v>
      </c>
    </row>
    <row r="49" spans="1:6" ht="18.75" customHeight="1">
      <c r="A49" s="452" t="s">
        <v>145</v>
      </c>
      <c r="B49" s="810" t="s">
        <v>120</v>
      </c>
      <c r="C49" s="819"/>
      <c r="D49" s="819"/>
      <c r="E49" s="794"/>
      <c r="F49" s="422">
        <v>27427000</v>
      </c>
    </row>
    <row r="50" spans="1:6" ht="18.75" customHeight="1">
      <c r="A50" s="452" t="s">
        <v>146</v>
      </c>
      <c r="B50" s="796" t="s">
        <v>512</v>
      </c>
      <c r="C50" s="797"/>
      <c r="D50" s="797"/>
      <c r="E50" s="798"/>
      <c r="F50" s="529">
        <v>14800000</v>
      </c>
    </row>
    <row r="51" spans="1:6" ht="18.75" customHeight="1">
      <c r="A51" s="452" t="s">
        <v>147</v>
      </c>
      <c r="B51" s="796" t="s">
        <v>129</v>
      </c>
      <c r="C51" s="797"/>
      <c r="D51" s="797"/>
      <c r="E51" s="798"/>
      <c r="F51" s="529">
        <v>1411000</v>
      </c>
    </row>
    <row r="52" spans="1:6" ht="18.75" customHeight="1">
      <c r="A52" s="452" t="s">
        <v>740</v>
      </c>
      <c r="B52" s="796" t="s">
        <v>86</v>
      </c>
      <c r="C52" s="797"/>
      <c r="D52" s="797"/>
      <c r="E52" s="798"/>
      <c r="F52" s="529">
        <v>238000</v>
      </c>
    </row>
    <row r="53" spans="1:6" ht="18.75" customHeight="1">
      <c r="A53" s="452" t="s">
        <v>216</v>
      </c>
      <c r="B53" s="796" t="s">
        <v>499</v>
      </c>
      <c r="C53" s="797" t="s">
        <v>499</v>
      </c>
      <c r="D53" s="797" t="s">
        <v>499</v>
      </c>
      <c r="E53" s="798" t="s">
        <v>499</v>
      </c>
      <c r="F53" s="828">
        <v>663590000</v>
      </c>
    </row>
    <row r="54" spans="1:6" ht="18.75" customHeight="1">
      <c r="A54" s="452" t="s">
        <v>217</v>
      </c>
      <c r="B54" s="796" t="s">
        <v>500</v>
      </c>
      <c r="C54" s="797" t="s">
        <v>500</v>
      </c>
      <c r="D54" s="797" t="s">
        <v>500</v>
      </c>
      <c r="E54" s="798" t="s">
        <v>500</v>
      </c>
      <c r="F54" s="829"/>
    </row>
    <row r="55" spans="1:6" ht="18.75" customHeight="1">
      <c r="A55" s="452" t="s">
        <v>218</v>
      </c>
      <c r="B55" s="796" t="s">
        <v>501</v>
      </c>
      <c r="C55" s="797" t="s">
        <v>501</v>
      </c>
      <c r="D55" s="797" t="s">
        <v>501</v>
      </c>
      <c r="E55" s="798" t="s">
        <v>501</v>
      </c>
      <c r="F55" s="829"/>
    </row>
    <row r="56" spans="1:6" ht="18.75" customHeight="1">
      <c r="A56" s="452" t="s">
        <v>219</v>
      </c>
      <c r="B56" s="796" t="s">
        <v>502</v>
      </c>
      <c r="C56" s="797" t="s">
        <v>502</v>
      </c>
      <c r="D56" s="797" t="s">
        <v>502</v>
      </c>
      <c r="E56" s="798" t="s">
        <v>502</v>
      </c>
      <c r="F56" s="829"/>
    </row>
    <row r="57" spans="1:6" ht="18.75" customHeight="1">
      <c r="A57" s="452" t="s">
        <v>220</v>
      </c>
      <c r="B57" s="796" t="s">
        <v>506</v>
      </c>
      <c r="C57" s="797" t="s">
        <v>506</v>
      </c>
      <c r="D57" s="797" t="s">
        <v>506</v>
      </c>
      <c r="E57" s="798" t="s">
        <v>506</v>
      </c>
      <c r="F57" s="829"/>
    </row>
    <row r="58" spans="1:6" ht="18.75" customHeight="1">
      <c r="A58" s="452" t="s">
        <v>221</v>
      </c>
      <c r="B58" s="796" t="s">
        <v>504</v>
      </c>
      <c r="C58" s="797" t="s">
        <v>504</v>
      </c>
      <c r="D58" s="797" t="s">
        <v>504</v>
      </c>
      <c r="E58" s="798" t="s">
        <v>504</v>
      </c>
      <c r="F58" s="829"/>
    </row>
    <row r="59" spans="1:6" ht="18.75" customHeight="1">
      <c r="A59" s="452" t="s">
        <v>222</v>
      </c>
      <c r="B59" s="796" t="s">
        <v>505</v>
      </c>
      <c r="C59" s="797" t="s">
        <v>505</v>
      </c>
      <c r="D59" s="797" t="s">
        <v>505</v>
      </c>
      <c r="E59" s="798" t="s">
        <v>505</v>
      </c>
      <c r="F59" s="829"/>
    </row>
    <row r="60" spans="1:6" ht="18.75" customHeight="1">
      <c r="A60" s="31">
        <v>236102</v>
      </c>
      <c r="B60" s="796" t="s">
        <v>503</v>
      </c>
      <c r="C60" s="797" t="s">
        <v>503</v>
      </c>
      <c r="D60" s="797" t="s">
        <v>503</v>
      </c>
      <c r="E60" s="798" t="s">
        <v>503</v>
      </c>
      <c r="F60" s="829"/>
    </row>
    <row r="61" spans="1:6" ht="18.75" customHeight="1">
      <c r="A61" s="31">
        <v>236103</v>
      </c>
      <c r="B61" s="796" t="s">
        <v>507</v>
      </c>
      <c r="C61" s="797" t="s">
        <v>507</v>
      </c>
      <c r="D61" s="797" t="s">
        <v>507</v>
      </c>
      <c r="E61" s="798" t="s">
        <v>507</v>
      </c>
      <c r="F61" s="829"/>
    </row>
    <row r="62" spans="1:6" ht="18.75" customHeight="1">
      <c r="A62" s="31">
        <v>236104</v>
      </c>
      <c r="B62" s="796" t="s">
        <v>508</v>
      </c>
      <c r="C62" s="797" t="s">
        <v>508</v>
      </c>
      <c r="D62" s="797" t="s">
        <v>508</v>
      </c>
      <c r="E62" s="798" t="s">
        <v>508</v>
      </c>
      <c r="F62" s="829"/>
    </row>
    <row r="63" spans="1:6" ht="18.75" customHeight="1">
      <c r="A63" s="31">
        <v>236105</v>
      </c>
      <c r="B63" s="796" t="s">
        <v>509</v>
      </c>
      <c r="C63" s="797" t="s">
        <v>509</v>
      </c>
      <c r="D63" s="797" t="s">
        <v>509</v>
      </c>
      <c r="E63" s="798" t="s">
        <v>509</v>
      </c>
      <c r="F63" s="829"/>
    </row>
    <row r="64" spans="1:6" ht="18.75" customHeight="1">
      <c r="A64" s="31">
        <v>236106</v>
      </c>
      <c r="B64" s="796" t="s">
        <v>510</v>
      </c>
      <c r="C64" s="797" t="s">
        <v>510</v>
      </c>
      <c r="D64" s="797" t="s">
        <v>510</v>
      </c>
      <c r="E64" s="798" t="s">
        <v>510</v>
      </c>
      <c r="F64" s="829"/>
    </row>
    <row r="65" spans="1:6" ht="18.75" customHeight="1">
      <c r="A65" s="31">
        <v>236107</v>
      </c>
      <c r="B65" s="796" t="s">
        <v>511</v>
      </c>
      <c r="C65" s="797" t="s">
        <v>511</v>
      </c>
      <c r="D65" s="797" t="s">
        <v>511</v>
      </c>
      <c r="E65" s="798" t="s">
        <v>511</v>
      </c>
      <c r="F65" s="829"/>
    </row>
    <row r="66" spans="1:6" ht="18.75" customHeight="1">
      <c r="A66" s="452" t="s">
        <v>146</v>
      </c>
      <c r="B66" s="796" t="s">
        <v>512</v>
      </c>
      <c r="C66" s="797" t="s">
        <v>512</v>
      </c>
      <c r="D66" s="797" t="s">
        <v>512</v>
      </c>
      <c r="E66" s="798" t="s">
        <v>512</v>
      </c>
      <c r="F66" s="829"/>
    </row>
    <row r="67" spans="1:6" ht="18.75" customHeight="1">
      <c r="A67" s="31">
        <v>236109</v>
      </c>
      <c r="B67" s="796" t="s">
        <v>513</v>
      </c>
      <c r="C67" s="797" t="s">
        <v>513</v>
      </c>
      <c r="D67" s="797" t="s">
        <v>513</v>
      </c>
      <c r="E67" s="798" t="s">
        <v>513</v>
      </c>
      <c r="F67" s="829"/>
    </row>
    <row r="68" spans="1:6" ht="18.75" customHeight="1">
      <c r="A68" s="31">
        <v>236110</v>
      </c>
      <c r="B68" s="796" t="s">
        <v>514</v>
      </c>
      <c r="C68" s="797" t="s">
        <v>514</v>
      </c>
      <c r="D68" s="797" t="s">
        <v>514</v>
      </c>
      <c r="E68" s="798" t="s">
        <v>514</v>
      </c>
      <c r="F68" s="829"/>
    </row>
    <row r="69" spans="1:6" ht="21" customHeight="1">
      <c r="A69" s="31">
        <v>236111</v>
      </c>
      <c r="B69" s="796" t="s">
        <v>515</v>
      </c>
      <c r="C69" s="797" t="s">
        <v>515</v>
      </c>
      <c r="D69" s="797" t="s">
        <v>515</v>
      </c>
      <c r="E69" s="798" t="s">
        <v>515</v>
      </c>
      <c r="F69" s="829"/>
    </row>
    <row r="70" spans="1:6" ht="18.75" customHeight="1">
      <c r="A70" s="31">
        <v>236112</v>
      </c>
      <c r="B70" s="796" t="s">
        <v>516</v>
      </c>
      <c r="C70" s="797" t="s">
        <v>516</v>
      </c>
      <c r="D70" s="797" t="s">
        <v>516</v>
      </c>
      <c r="E70" s="798" t="s">
        <v>516</v>
      </c>
      <c r="F70" s="829"/>
    </row>
    <row r="71" spans="1:6" ht="18.75" customHeight="1">
      <c r="A71" s="31">
        <v>236113</v>
      </c>
      <c r="B71" s="796" t="s">
        <v>517</v>
      </c>
      <c r="C71" s="797" t="s">
        <v>517</v>
      </c>
      <c r="D71" s="797" t="s">
        <v>517</v>
      </c>
      <c r="E71" s="798" t="s">
        <v>517</v>
      </c>
      <c r="F71" s="829"/>
    </row>
    <row r="72" spans="1:6" ht="18.75" customHeight="1">
      <c r="A72" s="31">
        <v>236114</v>
      </c>
      <c r="B72" s="796" t="s">
        <v>518</v>
      </c>
      <c r="C72" s="797" t="s">
        <v>518</v>
      </c>
      <c r="D72" s="797" t="s">
        <v>518</v>
      </c>
      <c r="E72" s="798" t="s">
        <v>518</v>
      </c>
      <c r="F72" s="829"/>
    </row>
    <row r="73" spans="1:6" ht="18.75" customHeight="1">
      <c r="A73" s="31">
        <v>236115</v>
      </c>
      <c r="B73" s="796" t="s">
        <v>519</v>
      </c>
      <c r="C73" s="797" t="s">
        <v>519</v>
      </c>
      <c r="D73" s="797" t="s">
        <v>519</v>
      </c>
      <c r="E73" s="798" t="s">
        <v>519</v>
      </c>
      <c r="F73" s="829"/>
    </row>
    <row r="74" spans="1:6" ht="18.75" customHeight="1">
      <c r="A74" s="31">
        <v>236116</v>
      </c>
      <c r="B74" s="796" t="s">
        <v>520</v>
      </c>
      <c r="C74" s="797" t="s">
        <v>520</v>
      </c>
      <c r="D74" s="797" t="s">
        <v>520</v>
      </c>
      <c r="E74" s="798" t="s">
        <v>520</v>
      </c>
      <c r="F74" s="830"/>
    </row>
    <row r="75" spans="1:6" ht="18.75" customHeight="1">
      <c r="A75" s="519">
        <v>236117</v>
      </c>
      <c r="B75" s="796" t="s">
        <v>155</v>
      </c>
      <c r="C75" s="797"/>
      <c r="D75" s="797"/>
      <c r="E75" s="798"/>
      <c r="F75" s="828">
        <v>1199600000</v>
      </c>
    </row>
    <row r="76" spans="1:6" ht="18.75" customHeight="1">
      <c r="A76" s="519">
        <v>236118</v>
      </c>
      <c r="B76" s="796" t="s">
        <v>156</v>
      </c>
      <c r="C76" s="797"/>
      <c r="D76" s="797"/>
      <c r="E76" s="798"/>
      <c r="F76" s="831"/>
    </row>
    <row r="77" spans="1:6" ht="18.75" customHeight="1">
      <c r="A77" s="519">
        <v>236119</v>
      </c>
      <c r="B77" s="796" t="s">
        <v>157</v>
      </c>
      <c r="C77" s="797"/>
      <c r="D77" s="797"/>
      <c r="E77" s="798"/>
      <c r="F77" s="831"/>
    </row>
    <row r="78" spans="1:6" ht="18.75" customHeight="1">
      <c r="A78" s="519">
        <v>236120</v>
      </c>
      <c r="B78" s="796" t="s">
        <v>158</v>
      </c>
      <c r="C78" s="797"/>
      <c r="D78" s="797"/>
      <c r="E78" s="798"/>
      <c r="F78" s="831"/>
    </row>
    <row r="79" spans="1:6" ht="18.75" customHeight="1">
      <c r="A79" s="519">
        <v>236121</v>
      </c>
      <c r="B79" s="796" t="s">
        <v>159</v>
      </c>
      <c r="C79" s="797"/>
      <c r="D79" s="797"/>
      <c r="E79" s="798"/>
      <c r="F79" s="831"/>
    </row>
    <row r="80" spans="1:6" ht="18.75" customHeight="1">
      <c r="A80" s="519">
        <v>236122</v>
      </c>
      <c r="B80" s="796" t="s">
        <v>160</v>
      </c>
      <c r="C80" s="797"/>
      <c r="D80" s="797"/>
      <c r="E80" s="798"/>
      <c r="F80" s="831"/>
    </row>
    <row r="81" spans="1:6" ht="18.75" customHeight="1">
      <c r="A81" s="519">
        <v>236123</v>
      </c>
      <c r="B81" s="796" t="s">
        <v>161</v>
      </c>
      <c r="C81" s="797"/>
      <c r="D81" s="797"/>
      <c r="E81" s="798"/>
      <c r="F81" s="831"/>
    </row>
    <row r="82" spans="1:6" ht="18.75" customHeight="1">
      <c r="A82" s="519">
        <v>236124</v>
      </c>
      <c r="B82" s="796" t="s">
        <v>162</v>
      </c>
      <c r="C82" s="797"/>
      <c r="D82" s="797"/>
      <c r="E82" s="798"/>
      <c r="F82" s="831"/>
    </row>
    <row r="83" spans="1:6" ht="18.75" customHeight="1">
      <c r="A83" s="519">
        <v>236125</v>
      </c>
      <c r="B83" s="796" t="s">
        <v>163</v>
      </c>
      <c r="C83" s="797"/>
      <c r="D83" s="797"/>
      <c r="E83" s="798"/>
      <c r="F83" s="831"/>
    </row>
    <row r="84" spans="1:6" ht="18.75" customHeight="1">
      <c r="A84" s="519">
        <v>236126</v>
      </c>
      <c r="B84" s="796" t="s">
        <v>164</v>
      </c>
      <c r="C84" s="797"/>
      <c r="D84" s="797"/>
      <c r="E84" s="798"/>
      <c r="F84" s="831"/>
    </row>
    <row r="85" spans="1:6" ht="18.75" customHeight="1">
      <c r="A85" s="519">
        <v>236127</v>
      </c>
      <c r="B85" s="796" t="s">
        <v>165</v>
      </c>
      <c r="C85" s="797"/>
      <c r="D85" s="797"/>
      <c r="E85" s="798"/>
      <c r="F85" s="831"/>
    </row>
    <row r="86" spans="1:6" ht="18.75" customHeight="1">
      <c r="A86" s="519">
        <v>236128</v>
      </c>
      <c r="B86" s="796" t="s">
        <v>166</v>
      </c>
      <c r="C86" s="797"/>
      <c r="D86" s="797"/>
      <c r="E86" s="798"/>
      <c r="F86" s="831"/>
    </row>
    <row r="87" spans="1:6" ht="18.75" customHeight="1">
      <c r="A87" s="519">
        <v>236129</v>
      </c>
      <c r="B87" s="796" t="s">
        <v>167</v>
      </c>
      <c r="C87" s="797"/>
      <c r="D87" s="797"/>
      <c r="E87" s="798"/>
      <c r="F87" s="831"/>
    </row>
    <row r="88" spans="1:6" ht="18.75" customHeight="1">
      <c r="A88" s="519">
        <v>236130</v>
      </c>
      <c r="B88" s="796" t="s">
        <v>168</v>
      </c>
      <c r="C88" s="797"/>
      <c r="D88" s="797"/>
      <c r="E88" s="798"/>
      <c r="F88" s="831"/>
    </row>
    <row r="89" spans="1:6" ht="18.75" customHeight="1">
      <c r="A89" s="519">
        <v>236131</v>
      </c>
      <c r="B89" s="796" t="s">
        <v>169</v>
      </c>
      <c r="C89" s="797"/>
      <c r="D89" s="797"/>
      <c r="E89" s="798"/>
      <c r="F89" s="831"/>
    </row>
    <row r="90" spans="1:6" ht="18.75" customHeight="1">
      <c r="A90" s="519">
        <v>236132</v>
      </c>
      <c r="B90" s="796" t="s">
        <v>170</v>
      </c>
      <c r="C90" s="797"/>
      <c r="D90" s="797"/>
      <c r="E90" s="798"/>
      <c r="F90" s="831"/>
    </row>
    <row r="91" spans="1:6" ht="18.75" customHeight="1">
      <c r="A91" s="519">
        <v>236133</v>
      </c>
      <c r="B91" s="796" t="s">
        <v>171</v>
      </c>
      <c r="C91" s="797"/>
      <c r="D91" s="797"/>
      <c r="E91" s="798"/>
      <c r="F91" s="831"/>
    </row>
    <row r="92" spans="1:6" ht="18.75" customHeight="1">
      <c r="A92" s="519">
        <v>236134</v>
      </c>
      <c r="B92" s="796" t="s">
        <v>172</v>
      </c>
      <c r="C92" s="797"/>
      <c r="D92" s="797"/>
      <c r="E92" s="798"/>
      <c r="F92" s="831"/>
    </row>
    <row r="93" spans="1:6" ht="18.75" customHeight="1">
      <c r="A93" s="519">
        <v>236135</v>
      </c>
      <c r="B93" s="796" t="s">
        <v>173</v>
      </c>
      <c r="C93" s="797"/>
      <c r="D93" s="797"/>
      <c r="E93" s="798"/>
      <c r="F93" s="831"/>
    </row>
    <row r="94" spans="1:6" ht="18.75" customHeight="1">
      <c r="A94" s="519">
        <v>236136</v>
      </c>
      <c r="B94" s="796" t="s">
        <v>174</v>
      </c>
      <c r="C94" s="797"/>
      <c r="D94" s="797"/>
      <c r="E94" s="798"/>
      <c r="F94" s="831"/>
    </row>
    <row r="95" spans="1:6" ht="18.75" customHeight="1">
      <c r="A95" s="519">
        <v>236137</v>
      </c>
      <c r="B95" s="796" t="s">
        <v>175</v>
      </c>
      <c r="C95" s="797"/>
      <c r="D95" s="797"/>
      <c r="E95" s="798"/>
      <c r="F95" s="831"/>
    </row>
    <row r="96" spans="1:6" ht="18.75" customHeight="1">
      <c r="A96" s="519" t="s">
        <v>358</v>
      </c>
      <c r="B96" s="800" t="s">
        <v>359</v>
      </c>
      <c r="C96" s="729"/>
      <c r="D96" s="729"/>
      <c r="E96" s="730"/>
      <c r="F96" s="526">
        <v>248917000</v>
      </c>
    </row>
    <row r="97" spans="1:6" ht="18.75" customHeight="1">
      <c r="A97" s="31">
        <v>236138</v>
      </c>
      <c r="B97" s="810" t="s">
        <v>445</v>
      </c>
      <c r="C97" s="819"/>
      <c r="D97" s="819"/>
      <c r="E97" s="794"/>
      <c r="F97" s="529">
        <v>355000000</v>
      </c>
    </row>
    <row r="98" spans="1:6" ht="18.75" customHeight="1">
      <c r="A98" s="31">
        <v>236139</v>
      </c>
      <c r="B98" s="810" t="s">
        <v>446</v>
      </c>
      <c r="C98" s="819"/>
      <c r="D98" s="819"/>
      <c r="E98" s="794"/>
      <c r="F98" s="529">
        <v>380000000</v>
      </c>
    </row>
    <row r="99" spans="1:6" ht="18.75" customHeight="1">
      <c r="A99" s="31">
        <v>236140</v>
      </c>
      <c r="B99" s="810" t="s">
        <v>447</v>
      </c>
      <c r="C99" s="819"/>
      <c r="D99" s="819"/>
      <c r="E99" s="794"/>
      <c r="F99" s="529">
        <v>260000000</v>
      </c>
    </row>
    <row r="100" spans="1:6" ht="18.75" customHeight="1">
      <c r="A100" s="31">
        <v>236141</v>
      </c>
      <c r="B100" s="810" t="s">
        <v>448</v>
      </c>
      <c r="C100" s="819"/>
      <c r="D100" s="819"/>
      <c r="E100" s="794"/>
      <c r="F100" s="529">
        <v>160000000</v>
      </c>
    </row>
    <row r="101" spans="1:6" ht="18.75" customHeight="1">
      <c r="A101" s="807" t="s">
        <v>133</v>
      </c>
      <c r="B101" s="808"/>
      <c r="C101" s="808"/>
      <c r="D101" s="808"/>
      <c r="E101" s="809"/>
      <c r="F101" s="516">
        <f>SUM(F39:F100)</f>
        <v>3364962000</v>
      </c>
    </row>
    <row r="102" ht="15.75" customHeight="1"/>
    <row r="103" spans="1:6" ht="18.75" customHeight="1">
      <c r="A103" s="826" t="s">
        <v>118</v>
      </c>
      <c r="B103" s="821"/>
      <c r="C103" s="821"/>
      <c r="D103" s="821"/>
      <c r="E103" s="821"/>
      <c r="F103" s="421" t="s">
        <v>126</v>
      </c>
    </row>
    <row r="104" spans="1:6" ht="18.75" customHeight="1">
      <c r="A104" s="810" t="s">
        <v>85</v>
      </c>
      <c r="B104" s="811"/>
      <c r="C104" s="811"/>
      <c r="D104" s="811"/>
      <c r="E104" s="812"/>
      <c r="F104" s="526">
        <v>14000000</v>
      </c>
    </row>
    <row r="105" spans="1:6" ht="18.75" customHeight="1">
      <c r="A105" s="800" t="s">
        <v>87</v>
      </c>
      <c r="B105" s="729"/>
      <c r="C105" s="729"/>
      <c r="D105" s="729"/>
      <c r="E105" s="730"/>
      <c r="F105" s="526">
        <v>19069000</v>
      </c>
    </row>
    <row r="106" spans="1:6" ht="18.75" customHeight="1">
      <c r="A106" s="801" t="s">
        <v>135</v>
      </c>
      <c r="B106" s="802"/>
      <c r="C106" s="802"/>
      <c r="D106" s="802"/>
      <c r="E106" s="803"/>
      <c r="F106" s="423">
        <f>SUM(F104:F105)</f>
        <v>33069000</v>
      </c>
    </row>
    <row r="107" spans="2:6" ht="15.75" customHeight="1">
      <c r="B107" s="420"/>
      <c r="C107" s="415"/>
      <c r="D107" s="415"/>
      <c r="E107" s="415"/>
      <c r="F107" s="417"/>
    </row>
    <row r="108" spans="1:6" ht="15.75" customHeight="1">
      <c r="A108" s="813" t="s">
        <v>134</v>
      </c>
      <c r="B108" s="814"/>
      <c r="C108" s="814"/>
      <c r="D108" s="814"/>
      <c r="E108" s="815"/>
      <c r="F108" s="423">
        <f>F101+F106</f>
        <v>3398031000</v>
      </c>
    </row>
    <row r="109" spans="2:6" ht="17.25" customHeight="1">
      <c r="B109" s="420"/>
      <c r="C109" s="415"/>
      <c r="D109" s="415"/>
      <c r="E109" s="415"/>
      <c r="F109" s="417"/>
    </row>
    <row r="110" spans="1:6" ht="18.75" customHeight="1">
      <c r="A110" s="816" t="s">
        <v>741</v>
      </c>
      <c r="B110" s="817"/>
      <c r="C110" s="817"/>
      <c r="D110" s="817"/>
      <c r="E110" s="818"/>
      <c r="F110" s="456">
        <f>E27-F108</f>
        <v>-2430903814.29</v>
      </c>
    </row>
    <row r="111" spans="2:6" ht="18.75" customHeight="1">
      <c r="B111" s="454"/>
      <c r="C111" s="454"/>
      <c r="D111" s="454"/>
      <c r="E111" s="454"/>
      <c r="F111" s="449"/>
    </row>
    <row r="112" spans="1:6" ht="18.75" customHeight="1">
      <c r="A112" s="801" t="s">
        <v>94</v>
      </c>
      <c r="B112" s="802"/>
      <c r="C112" s="802"/>
      <c r="D112" s="802"/>
      <c r="E112" s="803"/>
      <c r="F112" s="421" t="s">
        <v>126</v>
      </c>
    </row>
    <row r="113" spans="1:6" ht="18.75" customHeight="1">
      <c r="A113" s="804" t="s">
        <v>125</v>
      </c>
      <c r="B113" s="729"/>
      <c r="C113" s="729"/>
      <c r="D113" s="729"/>
      <c r="E113" s="730"/>
      <c r="F113" s="424">
        <v>7705000</v>
      </c>
    </row>
    <row r="114" spans="1:6" ht="18.75" customHeight="1">
      <c r="A114" s="800" t="s">
        <v>484</v>
      </c>
      <c r="B114" s="805"/>
      <c r="C114" s="805"/>
      <c r="D114" s="805"/>
      <c r="E114" s="806"/>
      <c r="F114" s="439">
        <v>140000</v>
      </c>
    </row>
    <row r="115" spans="1:6" ht="18.75" customHeight="1">
      <c r="A115" s="801" t="s">
        <v>93</v>
      </c>
      <c r="B115" s="802"/>
      <c r="C115" s="802"/>
      <c r="D115" s="802"/>
      <c r="E115" s="803"/>
      <c r="F115" s="423">
        <f>SUM(F113:F114)</f>
        <v>7845000</v>
      </c>
    </row>
    <row r="116" spans="2:6" ht="12" customHeight="1">
      <c r="B116" s="353"/>
      <c r="C116" s="353"/>
      <c r="D116" s="353"/>
      <c r="E116" s="353"/>
      <c r="F116" s="416"/>
    </row>
    <row r="117" spans="2:6" ht="18.75" customHeight="1">
      <c r="B117" s="353"/>
      <c r="C117" s="353"/>
      <c r="D117" s="353"/>
      <c r="E117" s="353"/>
      <c r="F117" s="450"/>
    </row>
    <row r="118" spans="2:6" ht="18.75" customHeight="1">
      <c r="B118" s="353"/>
      <c r="C118" s="353"/>
      <c r="D118" s="353"/>
      <c r="E118" s="353"/>
      <c r="F118" s="416"/>
    </row>
  </sheetData>
  <mergeCells count="87">
    <mergeCell ref="F53:F74"/>
    <mergeCell ref="F75:F95"/>
    <mergeCell ref="B100:E100"/>
    <mergeCell ref="B77:E77"/>
    <mergeCell ref="B78:E78"/>
    <mergeCell ref="B79:E79"/>
    <mergeCell ref="B80:E80"/>
    <mergeCell ref="B99:E99"/>
    <mergeCell ref="B82:E82"/>
    <mergeCell ref="B85:E85"/>
    <mergeCell ref="A3:B3"/>
    <mergeCell ref="B74:E74"/>
    <mergeCell ref="B75:E75"/>
    <mergeCell ref="B76:E76"/>
    <mergeCell ref="B50:E50"/>
    <mergeCell ref="B59:E59"/>
    <mergeCell ref="B66:E66"/>
    <mergeCell ref="B67:E67"/>
    <mergeCell ref="B55:E55"/>
    <mergeCell ref="B64:E64"/>
    <mergeCell ref="B86:E86"/>
    <mergeCell ref="B84:E84"/>
    <mergeCell ref="B87:E87"/>
    <mergeCell ref="B98:E98"/>
    <mergeCell ref="B94:E94"/>
    <mergeCell ref="B96:E96"/>
    <mergeCell ref="B95:E95"/>
    <mergeCell ref="B97:E97"/>
    <mergeCell ref="B57:E57"/>
    <mergeCell ref="B61:E61"/>
    <mergeCell ref="B81:E81"/>
    <mergeCell ref="B63:E63"/>
    <mergeCell ref="B73:E73"/>
    <mergeCell ref="B90:E90"/>
    <mergeCell ref="B91:E91"/>
    <mergeCell ref="B88:E88"/>
    <mergeCell ref="B89:E89"/>
    <mergeCell ref="B53:E53"/>
    <mergeCell ref="A106:E106"/>
    <mergeCell ref="B69:E69"/>
    <mergeCell ref="A103:E103"/>
    <mergeCell ref="B83:E83"/>
    <mergeCell ref="B70:E70"/>
    <mergeCell ref="B71:E71"/>
    <mergeCell ref="B72:E72"/>
    <mergeCell ref="B62:E62"/>
    <mergeCell ref="B56:E56"/>
    <mergeCell ref="A22:B22"/>
    <mergeCell ref="B92:E92"/>
    <mergeCell ref="B93:E93"/>
    <mergeCell ref="B44:E44"/>
    <mergeCell ref="B52:E52"/>
    <mergeCell ref="B45:E45"/>
    <mergeCell ref="B46:E46"/>
    <mergeCell ref="B47:E47"/>
    <mergeCell ref="B48:E48"/>
    <mergeCell ref="B58:E58"/>
    <mergeCell ref="A105:E105"/>
    <mergeCell ref="A8:B8"/>
    <mergeCell ref="B40:E40"/>
    <mergeCell ref="A18:B18"/>
    <mergeCell ref="A10:B10"/>
    <mergeCell ref="A9:B9"/>
    <mergeCell ref="A19:B19"/>
    <mergeCell ref="B38:E38"/>
    <mergeCell ref="A21:B21"/>
    <mergeCell ref="B68:E68"/>
    <mergeCell ref="B43:E43"/>
    <mergeCell ref="A115:E115"/>
    <mergeCell ref="A113:E113"/>
    <mergeCell ref="A114:E114"/>
    <mergeCell ref="A101:E101"/>
    <mergeCell ref="A104:E104"/>
    <mergeCell ref="A112:E112"/>
    <mergeCell ref="A108:E108"/>
    <mergeCell ref="A110:E110"/>
    <mergeCell ref="B49:E49"/>
    <mergeCell ref="A20:B20"/>
    <mergeCell ref="A17:B17"/>
    <mergeCell ref="B65:E65"/>
    <mergeCell ref="B60:E60"/>
    <mergeCell ref="A37:E37"/>
    <mergeCell ref="B51:E51"/>
    <mergeCell ref="B42:E42"/>
    <mergeCell ref="B41:E41"/>
    <mergeCell ref="B54:E54"/>
    <mergeCell ref="B39:E39"/>
  </mergeCells>
  <printOptions horizontalCentered="1"/>
  <pageMargins left="0.3937007874015748" right="0.3937007874015748" top="0.3937007874015748" bottom="0.3937007874015748" header="0.5118110236220472" footer="0.5118110236220472"/>
  <pageSetup firstPageNumber="25" useFirstPageNumber="1" horizontalDpi="600" verticalDpi="600" orientation="portrait" paperSize="9" scale="80" r:id="rId1"/>
  <headerFooter alignWithMargins="0">
    <oddFooter>&amp;C&amp;P</oddFooter>
  </headerFooter>
  <rowBreaks count="2" manualBreakCount="2">
    <brk id="52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2008-03-28T06:13:44Z</cp:lastPrinted>
  <dcterms:created xsi:type="dcterms:W3CDTF">1997-01-24T11:07:25Z</dcterms:created>
  <dcterms:modified xsi:type="dcterms:W3CDTF">2008-03-28T06:13:52Z</dcterms:modified>
  <cp:category/>
  <cp:version/>
  <cp:contentType/>
  <cp:contentStatus/>
</cp:coreProperties>
</file>