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85" windowWidth="11880" windowHeight="6810" tabRatio="939" activeTab="0"/>
  </bookViews>
  <sheets>
    <sheet name="ZZS" sheetId="1" r:id="rId1"/>
    <sheet name="Fondy" sheetId="2" r:id="rId2"/>
  </sheets>
  <definedNames>
    <definedName name="_xlnm.Print_Area" localSheetId="0">'ZZS'!$A$1:$K$78</definedName>
  </definedNames>
  <calcPr fullCalcOnLoad="1"/>
</workbook>
</file>

<file path=xl/sharedStrings.xml><?xml version="1.0" encoding="utf-8"?>
<sst xmlns="http://schemas.openxmlformats.org/spreadsheetml/2006/main" count="180" uniqueCount="139">
  <si>
    <t>Celkem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</si>
  <si>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</si>
  <si>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</si>
  <si>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</si>
  <si>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</si>
  <si>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</si>
  <si>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</si>
  <si>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</si>
  <si>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</si>
  <si>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</si>
  <si>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</si>
  <si>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</si>
  <si>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</si>
  <si>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</si>
  <si>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</si>
  <si>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</si>
  <si>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</si>
  <si>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</si>
  <si>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</si>
  <si>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</si>
  <si>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</si>
  <si>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</si>
  <si>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</si>
  <si>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</si>
  <si>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</si>
  <si>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</si>
  <si>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</si>
  <si>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>Daň z příjmů /sesk.úč. 59/</t>
  </si>
  <si>
    <t>Náklady celkem</t>
  </si>
  <si>
    <t>Hospodářský výsledek</t>
  </si>
  <si>
    <t>Skutečnost 2005</t>
  </si>
  <si>
    <t xml:space="preserve">Skutečnost </t>
  </si>
  <si>
    <t>v %</t>
  </si>
  <si>
    <t>Dotace na investice</t>
  </si>
  <si>
    <t>Movitý majetek</t>
  </si>
  <si>
    <t>Finanční plán pro rok 2006</t>
  </si>
  <si>
    <t>Rozdíl</t>
  </si>
  <si>
    <t>CELKEM</t>
  </si>
  <si>
    <t>+ / -</t>
  </si>
  <si>
    <t xml:space="preserve">      z toho: odpisy DM /úč. 551/</t>
  </si>
  <si>
    <t>Power infuser</t>
  </si>
  <si>
    <t>Kamerový systém</t>
  </si>
  <si>
    <t>opravy budovy</t>
  </si>
  <si>
    <t>Skutečnost 2006</t>
  </si>
  <si>
    <t>4x sanitní vozidlo</t>
  </si>
  <si>
    <t>1x přívěs pro HN</t>
  </si>
  <si>
    <t>rezerva na havarijní stavy</t>
  </si>
  <si>
    <t>Matra 7 ks</t>
  </si>
  <si>
    <t>Autopuls 1 ks</t>
  </si>
  <si>
    <t>Příspěvek na provoz</t>
  </si>
  <si>
    <t>Limit prostředků na platy</t>
  </si>
  <si>
    <t>celkem</t>
  </si>
  <si>
    <t>z toho odpisová skupina:</t>
  </si>
  <si>
    <t>Investice celkem</t>
  </si>
  <si>
    <t xml:space="preserve">3 ks sanitních vozidel </t>
  </si>
  <si>
    <t>Peněžní fondy</t>
  </si>
  <si>
    <t>Zdravotnická záchranná služba kraje Vysočina, příspěvková organizace</t>
  </si>
  <si>
    <t>/v tis. Kč/</t>
  </si>
  <si>
    <r>
      <t xml:space="preserve">I. Fond rezervní </t>
    </r>
    <r>
      <rPr>
        <sz val="8"/>
        <rFont val="Arial CE"/>
        <family val="2"/>
      </rPr>
      <t>/úč. 914/</t>
    </r>
  </si>
  <si>
    <t>Ukazatel</t>
  </si>
  <si>
    <t xml:space="preserve">Návrh </t>
  </si>
  <si>
    <t>Počateční stav k 1.1.</t>
  </si>
  <si>
    <t>Tvorba celkem</t>
  </si>
  <si>
    <t>z toho:</t>
  </si>
  <si>
    <t>Příděl ze zlepšeného ročního hospodář. výsledku</t>
  </si>
  <si>
    <t>Dary</t>
  </si>
  <si>
    <t>Čerpání celkem</t>
  </si>
  <si>
    <t>k dalšímu rozvoji činnosti</t>
  </si>
  <si>
    <t>k úhradě své ztráty za předchozí léta</t>
  </si>
  <si>
    <t>převod do investičního fondu /IF/</t>
  </si>
  <si>
    <t>darů určených dárcem</t>
  </si>
  <si>
    <t>Zůstatek k 31.12.</t>
  </si>
  <si>
    <r>
      <t xml:space="preserve">II. Fond investiční </t>
    </r>
    <r>
      <rPr>
        <sz val="8"/>
        <rFont val="Arial CE"/>
        <family val="2"/>
      </rPr>
      <t>/dále jen IF - úč. 916/</t>
    </r>
  </si>
  <si>
    <t>Skutečnost</t>
  </si>
  <si>
    <t>A.</t>
  </si>
  <si>
    <t>odpisy z dlouhodobého majetku</t>
  </si>
  <si>
    <t>B.</t>
  </si>
  <si>
    <t>investiční dotace od zřizovatele</t>
  </si>
  <si>
    <t>C.</t>
  </si>
  <si>
    <t>investiční příspěvky ze státních fondů</t>
  </si>
  <si>
    <t>D.</t>
  </si>
  <si>
    <t>výnosy z prodeje hmotného investičního majetku</t>
  </si>
  <si>
    <t>E.</t>
  </si>
  <si>
    <t>dary a příspěvky od jiných subjektů na investice</t>
  </si>
  <si>
    <t>F.</t>
  </si>
  <si>
    <t xml:space="preserve">povolený převod z rezervního fondu </t>
  </si>
  <si>
    <t>G.</t>
  </si>
  <si>
    <t>investiční výdaje, popř. inv.příspěvky na pořízení movitých věcí</t>
  </si>
  <si>
    <t>H.</t>
  </si>
  <si>
    <t>investiční výdaje na technické zhodnocení nemovitého majetku</t>
  </si>
  <si>
    <t>I.</t>
  </si>
  <si>
    <t>opravy a údržba nemovitého majetku</t>
  </si>
  <si>
    <t>J.</t>
  </si>
  <si>
    <t xml:space="preserve">odvod do rozpočtu zřizovatele </t>
  </si>
  <si>
    <t>K</t>
  </si>
  <si>
    <t>x</t>
  </si>
  <si>
    <r>
      <t xml:space="preserve">III. Fond odměn </t>
    </r>
    <r>
      <rPr>
        <sz val="11"/>
        <rFont val="Arial CE"/>
        <family val="2"/>
      </rPr>
      <t>/</t>
    </r>
    <r>
      <rPr>
        <sz val="8"/>
        <rFont val="Arial CE"/>
        <family val="2"/>
      </rPr>
      <t>úč. 911/</t>
    </r>
  </si>
  <si>
    <r>
      <t xml:space="preserve">IV. Fond kulturních a sociálních potřeb </t>
    </r>
    <r>
      <rPr>
        <sz val="8"/>
        <rFont val="Arial CE"/>
        <family val="2"/>
      </rPr>
      <t>/úč.912/</t>
    </r>
  </si>
  <si>
    <t>V. Doplňkové údaje</t>
  </si>
  <si>
    <t>Přepočtený počet zaměstnanců</t>
  </si>
  <si>
    <t>Zůstatek investičního fondu na běžném účtu*</t>
  </si>
  <si>
    <t>Zůstatek rezervního fondu na běžném účtu*</t>
  </si>
  <si>
    <t>Zůstatek fondu odměn na běžném účtu*</t>
  </si>
  <si>
    <t>Zůstatek FKSP na běžném účtu*</t>
  </si>
  <si>
    <t>Skutečnost 2007</t>
  </si>
  <si>
    <t>Návrh na rok 2008</t>
  </si>
  <si>
    <t xml:space="preserve">Hlavní </t>
  </si>
  <si>
    <t>činnost</t>
  </si>
  <si>
    <t>Hospodářská</t>
  </si>
  <si>
    <t>Oprávky k 1.1.2008</t>
  </si>
  <si>
    <t>Zůstatková cena k 31.12.2008</t>
  </si>
  <si>
    <t>Odpisový plán na rok 2008</t>
  </si>
  <si>
    <t>dotace</t>
  </si>
  <si>
    <t>vlastní zdroje</t>
  </si>
  <si>
    <t>defibrilátory  8 ks z opce</t>
  </si>
  <si>
    <t>ventilátory 8 ks</t>
  </si>
  <si>
    <t>HW záložní, radiový server</t>
  </si>
  <si>
    <t>ekonomický SW - dokončení z r.2006 - čárové kódy majetku</t>
  </si>
  <si>
    <t>technologie pro datovou komunikace ZOS-san.vozidlo-úložiště dat ZZS (HW+SW+PC+tisk.)</t>
  </si>
  <si>
    <t>doplatek nákupu  3 san. vozidel financovaných z rozpočtu kraje</t>
  </si>
  <si>
    <t>upgrade stávajících defibrilátorů</t>
  </si>
  <si>
    <t>I. Návrh na změnu finančního plánu pro 2008 - Zdravotnická záchranná služba kraje Vysočina</t>
  </si>
  <si>
    <t>Název organizace</t>
  </si>
  <si>
    <t>Průměrná mzda</t>
  </si>
  <si>
    <t>Tarif</t>
  </si>
  <si>
    <t>Přesčas</t>
  </si>
  <si>
    <t>Odměna pohotovost</t>
  </si>
  <si>
    <t>Náhrady mzdy</t>
  </si>
  <si>
    <t>Osobní příplatek</t>
  </si>
  <si>
    <t>Odměny</t>
  </si>
  <si>
    <t>Ostatní příplatky</t>
  </si>
  <si>
    <t>v tis. Kč</t>
  </si>
  <si>
    <t>Plán čerpání investičního fondu 2008 v tis. Kč</t>
  </si>
  <si>
    <t>Závazné ukazatele pro rok 2008 v tis. Kč</t>
  </si>
  <si>
    <t>Nemovitý majetek v tis. Kč</t>
  </si>
  <si>
    <t>v Kč</t>
  </si>
  <si>
    <t>Pořizovací cena majetku v tis. Kč</t>
  </si>
  <si>
    <t>počet stran: 2</t>
  </si>
  <si>
    <t>RK-10-2008-26, př. 1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</si>
</sst>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####0"/>
    <numFmt numFmtId="203" formatCode="00000"/>
    <numFmt numFmtId="204" formatCode="#,##0;\-#,##0"/>
    <numFmt numFmtId="205" formatCode="#,##0;[Red]\-#,##0"/>
    <numFmt numFmtId="206" formatCode="#,##0.00;\-#,##0.00"/>
    <numFmt numFmtId="207" formatCode="#,##0.00;[Red]\-#,##0.00"/>
    <numFmt numFmtId="208" formatCode="#.##0.00,&quot;Kč&quot;"/>
    <numFmt numFmtId="209" formatCode="0.E+00"/>
    <numFmt numFmtId="210" formatCode="#,##0_ ;[Red]\-#,##0\ "/>
    <numFmt numFmtId="211" formatCode="0.0E+00"/>
    <numFmt numFmtId="212" formatCode="h\,mm"/>
    <numFmt numFmtId="213" formatCode="d/m/yy"/>
    <numFmt numFmtId="214" formatCode="mmmm\ yy"/>
    <numFmt numFmtId="215" formatCode="[$-405]mmmm\ yy;@"/>
    <numFmt numFmtId="216" formatCode="d/m;@"/>
    <numFmt numFmtId="217" formatCode="000\ 00"/>
    <numFmt numFmtId="218" formatCode="[$-1010409]###\ ###\ ###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10"/>
      <name val="Helv"/>
      <family val="0"/>
    </font>
    <font>
      <sz val="10"/>
      <name val="Arial"/>
      <family val="0"/>
    </font>
    <font>
      <b/>
      <sz val="11"/>
      <name val="Arial CE"/>
      <family val="2"/>
    </font>
    <font>
      <b/>
      <sz val="8"/>
      <color indexed="10"/>
      <name val="Arial CE"/>
      <family val="2"/>
    </font>
    <font>
      <b/>
      <sz val="8"/>
      <name val="Arial"/>
      <family val="2"/>
    </font>
    <font>
      <b/>
      <sz val="10"/>
      <name val="Helv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8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0" fillId="0" borderId="0" xfId="23" applyFont="1">
      <alignment/>
      <protection/>
    </xf>
    <xf numFmtId="0" fontId="0" fillId="0" borderId="0" xfId="24">
      <alignment/>
      <protection/>
    </xf>
    <xf numFmtId="0" fontId="2" fillId="0" borderId="0" xfId="24" applyFont="1">
      <alignment/>
      <protection/>
    </xf>
    <xf numFmtId="0" fontId="5" fillId="0" borderId="0" xfId="24" applyFont="1">
      <alignment/>
      <protection/>
    </xf>
    <xf numFmtId="0" fontId="6" fillId="0" borderId="2" xfId="24" applyFont="1" applyBorder="1" applyAlignment="1">
      <alignment horizontal="left" vertical="center" wrapText="1"/>
      <protection/>
    </xf>
    <xf numFmtId="3" fontId="5" fillId="0" borderId="3" xfId="24" applyNumberFormat="1" applyFont="1" applyBorder="1">
      <alignment/>
      <protection/>
    </xf>
    <xf numFmtId="3" fontId="5" fillId="0" borderId="4" xfId="24" applyNumberFormat="1" applyFont="1" applyBorder="1">
      <alignment/>
      <protection/>
    </xf>
    <xf numFmtId="10" fontId="5" fillId="0" borderId="5" xfId="24" applyNumberFormat="1" applyFont="1" applyBorder="1">
      <alignment/>
      <protection/>
    </xf>
    <xf numFmtId="0" fontId="5" fillId="0" borderId="2" xfId="24" applyFont="1" applyBorder="1">
      <alignment/>
      <protection/>
    </xf>
    <xf numFmtId="0" fontId="6" fillId="0" borderId="3" xfId="24" applyFont="1" applyBorder="1" applyAlignment="1">
      <alignment horizontal="left" vertical="center" wrapText="1"/>
      <protection/>
    </xf>
    <xf numFmtId="10" fontId="5" fillId="0" borderId="4" xfId="24" applyNumberFormat="1" applyFont="1" applyBorder="1">
      <alignment/>
      <protection/>
    </xf>
    <xf numFmtId="0" fontId="6" fillId="0" borderId="6" xfId="24" applyFont="1" applyBorder="1" applyAlignment="1">
      <alignment horizontal="left" vertical="center" wrapText="1"/>
      <protection/>
    </xf>
    <xf numFmtId="0" fontId="5" fillId="3" borderId="7" xfId="24" applyFont="1" applyFill="1" applyBorder="1" applyAlignment="1">
      <alignment horizontal="left" vertical="center" wrapText="1"/>
      <protection/>
    </xf>
    <xf numFmtId="0" fontId="6" fillId="0" borderId="8" xfId="24" applyFont="1" applyBorder="1" applyAlignment="1">
      <alignment horizontal="left" vertical="center" wrapText="1"/>
      <protection/>
    </xf>
    <xf numFmtId="3" fontId="5" fillId="0" borderId="9" xfId="24" applyNumberFormat="1" applyFont="1" applyBorder="1">
      <alignment/>
      <protection/>
    </xf>
    <xf numFmtId="10" fontId="5" fillId="0" borderId="9" xfId="24" applyNumberFormat="1" applyFont="1" applyBorder="1">
      <alignment/>
      <protection/>
    </xf>
    <xf numFmtId="0" fontId="6" fillId="0" borderId="3" xfId="24" applyFont="1" applyBorder="1" applyAlignment="1">
      <alignment vertical="center" wrapText="1"/>
      <protection/>
    </xf>
    <xf numFmtId="0" fontId="6" fillId="0" borderId="6" xfId="24" applyFont="1" applyBorder="1" applyAlignment="1">
      <alignment vertical="center" wrapText="1"/>
      <protection/>
    </xf>
    <xf numFmtId="3" fontId="5" fillId="0" borderId="10" xfId="24" applyNumberFormat="1" applyFont="1" applyBorder="1">
      <alignment/>
      <protection/>
    </xf>
    <xf numFmtId="10" fontId="5" fillId="0" borderId="10" xfId="24" applyNumberFormat="1" applyFont="1" applyBorder="1">
      <alignment/>
      <protection/>
    </xf>
    <xf numFmtId="3" fontId="12" fillId="3" borderId="11" xfId="24" applyNumberFormat="1" applyFont="1" applyFill="1" applyBorder="1" applyAlignment="1">
      <alignment vertical="center"/>
      <protection/>
    </xf>
    <xf numFmtId="3" fontId="12" fillId="3" borderId="12" xfId="24" applyNumberFormat="1" applyFont="1" applyFill="1" applyBorder="1" applyAlignment="1">
      <alignment vertical="center"/>
      <protection/>
    </xf>
    <xf numFmtId="0" fontId="5" fillId="0" borderId="0" xfId="24" applyFont="1" applyAlignment="1">
      <alignment vertical="center"/>
      <protection/>
    </xf>
    <xf numFmtId="10" fontId="5" fillId="3" borderId="12" xfId="24" applyNumberFormat="1" applyFont="1" applyFill="1" applyBorder="1" applyAlignment="1">
      <alignment vertical="center"/>
      <protection/>
    </xf>
    <xf numFmtId="3" fontId="5" fillId="3" borderId="7" xfId="24" applyNumberFormat="1" applyFont="1" applyFill="1" applyBorder="1" applyAlignment="1">
      <alignment vertical="center"/>
      <protection/>
    </xf>
    <xf numFmtId="3" fontId="12" fillId="3" borderId="13" xfId="24" applyNumberFormat="1" applyFont="1" applyFill="1" applyBorder="1" applyAlignment="1">
      <alignment vertical="center"/>
      <protection/>
    </xf>
    <xf numFmtId="0" fontId="11" fillId="0" borderId="0" xfId="24" applyFont="1">
      <alignment/>
      <protection/>
    </xf>
    <xf numFmtId="0" fontId="0" fillId="0" borderId="0" xfId="0" applyFont="1" applyAlignment="1">
      <alignment/>
    </xf>
    <xf numFmtId="0" fontId="9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3" borderId="14" xfId="22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3" fontId="5" fillId="0" borderId="15" xfId="22" applyNumberFormat="1" applyFont="1" applyBorder="1" applyAlignment="1">
      <alignment horizontal="center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17" xfId="22" applyNumberFormat="1" applyFont="1" applyBorder="1" applyAlignment="1">
      <alignment horizontal="right" vertical="center"/>
      <protection/>
    </xf>
    <xf numFmtId="3" fontId="5" fillId="0" borderId="18" xfId="22" applyNumberFormat="1" applyFont="1" applyBorder="1" applyAlignment="1">
      <alignment horizontal="right" vertical="center"/>
      <protection/>
    </xf>
    <xf numFmtId="169" fontId="13" fillId="0" borderId="4" xfId="21" applyNumberFormat="1" applyFont="1" applyBorder="1">
      <alignment/>
      <protection/>
    </xf>
    <xf numFmtId="169" fontId="13" fillId="3" borderId="19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3" fillId="3" borderId="7" xfId="0" applyFont="1" applyFill="1" applyBorder="1" applyAlignment="1">
      <alignment vertical="center"/>
    </xf>
    <xf numFmtId="3" fontId="13" fillId="0" borderId="20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5" fillId="0" borderId="21" xfId="24" applyNumberFormat="1" applyFont="1" applyBorder="1">
      <alignment/>
      <protection/>
    </xf>
    <xf numFmtId="3" fontId="12" fillId="3" borderId="22" xfId="24" applyNumberFormat="1" applyFont="1" applyFill="1" applyBorder="1" applyAlignment="1">
      <alignment vertical="center"/>
      <protection/>
    </xf>
    <xf numFmtId="3" fontId="5" fillId="0" borderId="23" xfId="24" applyNumberFormat="1" applyFont="1" applyBorder="1">
      <alignment/>
      <protection/>
    </xf>
    <xf numFmtId="3" fontId="21" fillId="3" borderId="7" xfId="0" applyNumberFormat="1" applyFont="1" applyFill="1" applyBorder="1" applyAlignment="1">
      <alignment vertical="center"/>
    </xf>
    <xf numFmtId="3" fontId="21" fillId="3" borderId="18" xfId="0" applyNumberFormat="1" applyFont="1" applyFill="1" applyBorder="1" applyAlignment="1">
      <alignment vertical="center"/>
    </xf>
    <xf numFmtId="3" fontId="21" fillId="3" borderId="12" xfId="0" applyNumberFormat="1" applyFont="1" applyFill="1" applyBorder="1" applyAlignment="1">
      <alignment vertical="center"/>
    </xf>
    <xf numFmtId="3" fontId="13" fillId="0" borderId="2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21" fillId="3" borderId="11" xfId="0" applyNumberFormat="1" applyFont="1" applyFill="1" applyBorder="1" applyAlignment="1">
      <alignment vertical="center"/>
    </xf>
    <xf numFmtId="0" fontId="5" fillId="3" borderId="24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4" fillId="0" borderId="0" xfId="20" applyFont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0" fontId="0" fillId="0" borderId="0" xfId="20" applyBorder="1" applyAlignment="1">
      <alignment horizontal="centerContinuous"/>
      <protection/>
    </xf>
    <xf numFmtId="0" fontId="0" fillId="0" borderId="0" xfId="20">
      <alignment/>
      <protection/>
    </xf>
    <xf numFmtId="0" fontId="0" fillId="0" borderId="0" xfId="20" applyFont="1" applyAlignment="1">
      <alignment horizontal="left"/>
      <protection/>
    </xf>
    <xf numFmtId="0" fontId="7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right"/>
      <protection/>
    </xf>
    <xf numFmtId="0" fontId="11" fillId="0" borderId="17" xfId="20" applyFont="1" applyBorder="1" applyAlignment="1">
      <alignment horizontal="left"/>
      <protection/>
    </xf>
    <xf numFmtId="0" fontId="7" fillId="0" borderId="27" xfId="20" applyFont="1" applyBorder="1" applyAlignment="1">
      <alignment horizontal="left"/>
      <protection/>
    </xf>
    <xf numFmtId="0" fontId="7" fillId="0" borderId="28" xfId="20" applyFont="1" applyBorder="1" applyAlignment="1">
      <alignment horizontal="left"/>
      <protection/>
    </xf>
    <xf numFmtId="0" fontId="7" fillId="0" borderId="29" xfId="20" applyFont="1" applyBorder="1" applyAlignment="1">
      <alignment horizontal="left"/>
      <protection/>
    </xf>
    <xf numFmtId="0" fontId="7" fillId="0" borderId="0" xfId="20" applyFont="1" applyBorder="1" applyAlignment="1">
      <alignment horizontal="center"/>
      <protection/>
    </xf>
    <xf numFmtId="0" fontId="7" fillId="0" borderId="8" xfId="20" applyFont="1" applyBorder="1" applyAlignment="1">
      <alignment horizontal="left"/>
      <protection/>
    </xf>
    <xf numFmtId="0" fontId="7" fillId="0" borderId="30" xfId="20" applyFont="1" applyBorder="1" applyAlignment="1">
      <alignment horizontal="left"/>
      <protection/>
    </xf>
    <xf numFmtId="0" fontId="7" fillId="0" borderId="31" xfId="20" applyFont="1" applyBorder="1" applyAlignment="1">
      <alignment horizontal="left"/>
      <protection/>
    </xf>
    <xf numFmtId="3" fontId="15" fillId="0" borderId="0" xfId="20" applyNumberFormat="1" applyFont="1" applyBorder="1">
      <alignment/>
      <protection/>
    </xf>
    <xf numFmtId="0" fontId="7" fillId="0" borderId="3" xfId="20" applyFont="1" applyBorder="1" applyAlignment="1">
      <alignment horizontal="left"/>
      <protection/>
    </xf>
    <xf numFmtId="0" fontId="7" fillId="0" borderId="32" xfId="20" applyFont="1" applyBorder="1" applyAlignment="1">
      <alignment horizontal="left"/>
      <protection/>
    </xf>
    <xf numFmtId="0" fontId="7" fillId="0" borderId="33" xfId="20" applyFont="1" applyBorder="1" applyAlignment="1">
      <alignment horizontal="left"/>
      <protection/>
    </xf>
    <xf numFmtId="0" fontId="0" fillId="0" borderId="34" xfId="20" applyBorder="1">
      <alignment/>
      <protection/>
    </xf>
    <xf numFmtId="0" fontId="0" fillId="0" borderId="25" xfId="20" applyFont="1" applyBorder="1" applyAlignment="1">
      <alignment horizontal="left"/>
      <protection/>
    </xf>
    <xf numFmtId="3" fontId="0" fillId="0" borderId="0" xfId="20" applyNumberFormat="1" applyBorder="1">
      <alignment/>
      <protection/>
    </xf>
    <xf numFmtId="0" fontId="0" fillId="0" borderId="35" xfId="20" applyBorder="1" applyAlignment="1">
      <alignment horizontal="left"/>
      <protection/>
    </xf>
    <xf numFmtId="0" fontId="0" fillId="0" borderId="25" xfId="20" applyBorder="1" applyAlignment="1">
      <alignment horizontal="left"/>
      <protection/>
    </xf>
    <xf numFmtId="0" fontId="0" fillId="0" borderId="0" xfId="20" applyAlignment="1">
      <alignment horizontal="right"/>
      <protection/>
    </xf>
    <xf numFmtId="3" fontId="0" fillId="0" borderId="28" xfId="20" applyNumberFormat="1" applyBorder="1">
      <alignment/>
      <protection/>
    </xf>
    <xf numFmtId="3" fontId="16" fillId="0" borderId="0" xfId="20" applyNumberFormat="1" applyFont="1" applyBorder="1">
      <alignment/>
      <protection/>
    </xf>
    <xf numFmtId="0" fontId="0" fillId="0" borderId="36" xfId="20" applyFont="1" applyBorder="1">
      <alignment/>
      <protection/>
    </xf>
    <xf numFmtId="3" fontId="0" fillId="0" borderId="0" xfId="20" applyNumberFormat="1" applyBorder="1" applyAlignment="1">
      <alignment horizontal="right"/>
      <protection/>
    </xf>
    <xf numFmtId="0" fontId="0" fillId="0" borderId="37" xfId="20" applyFont="1" applyBorder="1">
      <alignment/>
      <protection/>
    </xf>
    <xf numFmtId="0" fontId="2" fillId="0" borderId="33" xfId="20" applyFont="1" applyBorder="1">
      <alignment/>
      <protection/>
    </xf>
    <xf numFmtId="3" fontId="0" fillId="0" borderId="0" xfId="20" applyNumberFormat="1">
      <alignment/>
      <protection/>
    </xf>
    <xf numFmtId="0" fontId="11" fillId="0" borderId="0" xfId="20" applyFont="1" applyBorder="1" applyAlignment="1">
      <alignment horizontal="left"/>
      <protection/>
    </xf>
    <xf numFmtId="0" fontId="7" fillId="0" borderId="1" xfId="20" applyFont="1" applyBorder="1" applyAlignment="1">
      <alignment horizontal="left"/>
      <protection/>
    </xf>
    <xf numFmtId="0" fontId="11" fillId="0" borderId="0" xfId="20" applyFont="1">
      <alignment/>
      <protection/>
    </xf>
    <xf numFmtId="0" fontId="18" fillId="0" borderId="0" xfId="20" applyFont="1">
      <alignment/>
      <protection/>
    </xf>
    <xf numFmtId="0" fontId="7" fillId="0" borderId="8" xfId="20" applyFont="1" applyBorder="1" applyAlignment="1">
      <alignment horizontal="left"/>
      <protection/>
    </xf>
    <xf numFmtId="0" fontId="7" fillId="0" borderId="30" xfId="20" applyFont="1" applyBorder="1" applyAlignment="1">
      <alignment horizontal="left"/>
      <protection/>
    </xf>
    <xf numFmtId="0" fontId="7" fillId="0" borderId="38" xfId="20" applyFont="1" applyBorder="1" applyAlignment="1">
      <alignment horizontal="left"/>
      <protection/>
    </xf>
    <xf numFmtId="0" fontId="7" fillId="0" borderId="0" xfId="20" applyFont="1" applyBorder="1" applyAlignment="1">
      <alignment horizontal="left"/>
      <protection/>
    </xf>
    <xf numFmtId="0" fontId="7" fillId="0" borderId="3" xfId="20" applyFont="1" applyBorder="1" applyAlignment="1">
      <alignment horizontal="left"/>
      <protection/>
    </xf>
    <xf numFmtId="0" fontId="7" fillId="0" borderId="32" xfId="20" applyFont="1" applyBorder="1" applyAlignment="1">
      <alignment horizontal="left"/>
      <protection/>
    </xf>
    <xf numFmtId="0" fontId="7" fillId="0" borderId="39" xfId="20" applyFont="1" applyBorder="1" applyAlignment="1">
      <alignment horizontal="left"/>
      <protection/>
    </xf>
    <xf numFmtId="0" fontId="19" fillId="0" borderId="28" xfId="20" applyFont="1" applyBorder="1" applyAlignment="1">
      <alignment horizontal="left"/>
      <protection/>
    </xf>
    <xf numFmtId="0" fontId="20" fillId="0" borderId="28" xfId="20" applyFont="1" applyBorder="1" applyAlignment="1">
      <alignment horizontal="left"/>
      <protection/>
    </xf>
    <xf numFmtId="0" fontId="2" fillId="0" borderId="0" xfId="20" applyFont="1" applyBorder="1">
      <alignment/>
      <protection/>
    </xf>
    <xf numFmtId="0" fontId="0" fillId="0" borderId="0" xfId="20" applyAlignment="1">
      <alignment horizontal="left"/>
      <protection/>
    </xf>
    <xf numFmtId="0" fontId="0" fillId="0" borderId="0" xfId="24" applyAlignment="1">
      <alignment vertical="center"/>
      <protection/>
    </xf>
    <xf numFmtId="3" fontId="13" fillId="0" borderId="4" xfId="21" applyNumberFormat="1" applyFont="1" applyBorder="1" applyAlignment="1">
      <alignment vertical="center"/>
      <protection/>
    </xf>
    <xf numFmtId="3" fontId="13" fillId="0" borderId="25" xfId="0" applyNumberFormat="1" applyFont="1" applyBorder="1" applyAlignment="1">
      <alignment vertical="center"/>
    </xf>
    <xf numFmtId="3" fontId="13" fillId="0" borderId="40" xfId="21" applyNumberFormat="1" applyFont="1" applyBorder="1" applyAlignment="1">
      <alignment vertical="center"/>
      <protection/>
    </xf>
    <xf numFmtId="0" fontId="2" fillId="0" borderId="41" xfId="0" applyFont="1" applyBorder="1" applyAlignment="1">
      <alignment vertical="center"/>
    </xf>
    <xf numFmtId="0" fontId="22" fillId="0" borderId="3" xfId="21" applyFont="1" applyBorder="1" applyAlignment="1">
      <alignment horizontal="left" vertical="center"/>
      <protection/>
    </xf>
    <xf numFmtId="0" fontId="22" fillId="0" borderId="3" xfId="21" applyFont="1" applyFill="1" applyBorder="1" applyAlignment="1">
      <alignment horizontal="left" vertical="center"/>
      <protection/>
    </xf>
    <xf numFmtId="0" fontId="22" fillId="0" borderId="3" xfId="21" applyFont="1" applyFill="1" applyBorder="1" applyAlignment="1">
      <alignment horizontal="left" vertical="center" wrapText="1"/>
      <protection/>
    </xf>
    <xf numFmtId="0" fontId="22" fillId="0" borderId="3" xfId="21" applyFont="1" applyBorder="1" applyAlignment="1">
      <alignment horizontal="left" vertical="center" wrapText="1"/>
      <protection/>
    </xf>
    <xf numFmtId="169" fontId="13" fillId="3" borderId="19" xfId="0" applyNumberFormat="1" applyFont="1" applyFill="1" applyBorder="1" applyAlignment="1">
      <alignment vertical="center"/>
    </xf>
    <xf numFmtId="0" fontId="9" fillId="0" borderId="0" xfId="0" applyAlignment="1">
      <alignment vertical="center"/>
    </xf>
    <xf numFmtId="3" fontId="13" fillId="3" borderId="42" xfId="0" applyNumberFormat="1" applyFont="1" applyFill="1" applyBorder="1" applyAlignment="1">
      <alignment vertical="center"/>
    </xf>
    <xf numFmtId="169" fontId="13" fillId="0" borderId="5" xfId="21" applyNumberFormat="1" applyFont="1" applyBorder="1">
      <alignment/>
      <protection/>
    </xf>
    <xf numFmtId="0" fontId="7" fillId="3" borderId="27" xfId="20" applyFont="1" applyFill="1" applyBorder="1" applyAlignment="1">
      <alignment horizontal="left"/>
      <protection/>
    </xf>
    <xf numFmtId="0" fontId="7" fillId="3" borderId="28" xfId="20" applyFont="1" applyFill="1" applyBorder="1" applyAlignment="1">
      <alignment horizontal="left"/>
      <protection/>
    </xf>
    <xf numFmtId="0" fontId="7" fillId="3" borderId="29" xfId="20" applyFont="1" applyFill="1" applyBorder="1" applyAlignment="1">
      <alignment horizontal="left"/>
      <protection/>
    </xf>
    <xf numFmtId="0" fontId="0" fillId="3" borderId="15" xfId="20" applyFill="1" applyBorder="1">
      <alignment/>
      <protection/>
    </xf>
    <xf numFmtId="0" fontId="0" fillId="3" borderId="17" xfId="20" applyFill="1" applyBorder="1">
      <alignment/>
      <protection/>
    </xf>
    <xf numFmtId="0" fontId="7" fillId="3" borderId="43" xfId="20" applyFont="1" applyFill="1" applyBorder="1">
      <alignment/>
      <protection/>
    </xf>
    <xf numFmtId="0" fontId="7" fillId="3" borderId="16" xfId="20" applyFont="1" applyFill="1" applyBorder="1" applyAlignment="1">
      <alignment horizontal="center"/>
      <protection/>
    </xf>
    <xf numFmtId="0" fontId="7" fillId="0" borderId="44" xfId="20" applyFont="1" applyBorder="1" applyAlignment="1">
      <alignment horizontal="left"/>
      <protection/>
    </xf>
    <xf numFmtId="0" fontId="7" fillId="3" borderId="17" xfId="20" applyFont="1" applyFill="1" applyBorder="1">
      <alignment/>
      <protection/>
    </xf>
    <xf numFmtId="0" fontId="0" fillId="0" borderId="32" xfId="20" applyFont="1" applyBorder="1" applyAlignment="1">
      <alignment horizontal="left"/>
      <protection/>
    </xf>
    <xf numFmtId="0" fontId="0" fillId="0" borderId="45" xfId="20" applyBorder="1" applyAlignment="1">
      <alignment horizontal="centerContinuous"/>
      <protection/>
    </xf>
    <xf numFmtId="0" fontId="0" fillId="0" borderId="32" xfId="20" applyBorder="1" applyAlignment="1">
      <alignment horizontal="left"/>
      <protection/>
    </xf>
    <xf numFmtId="0" fontId="0" fillId="0" borderId="0" xfId="20" applyBorder="1" applyAlignment="1">
      <alignment horizontal="left"/>
      <protection/>
    </xf>
    <xf numFmtId="0" fontId="7" fillId="3" borderId="7" xfId="20" applyFont="1" applyFill="1" applyBorder="1" applyAlignment="1">
      <alignment horizontal="left"/>
      <protection/>
    </xf>
    <xf numFmtId="0" fontId="7" fillId="3" borderId="46" xfId="20" applyFont="1" applyFill="1" applyBorder="1" applyAlignment="1">
      <alignment horizontal="center"/>
      <protection/>
    </xf>
    <xf numFmtId="3" fontId="7" fillId="0" borderId="47" xfId="20" applyNumberFormat="1" applyFont="1" applyBorder="1">
      <alignment/>
      <protection/>
    </xf>
    <xf numFmtId="3" fontId="0" fillId="0" borderId="41" xfId="20" applyNumberFormat="1" applyFont="1" applyBorder="1">
      <alignment/>
      <protection/>
    </xf>
    <xf numFmtId="3" fontId="0" fillId="0" borderId="48" xfId="20" applyNumberFormat="1" applyFont="1" applyBorder="1">
      <alignment/>
      <protection/>
    </xf>
    <xf numFmtId="3" fontId="7" fillId="3" borderId="44" xfId="20" applyNumberFormat="1" applyFont="1" applyFill="1" applyBorder="1">
      <alignment/>
      <protection/>
    </xf>
    <xf numFmtId="0" fontId="7" fillId="3" borderId="49" xfId="20" applyFont="1" applyFill="1" applyBorder="1" applyAlignment="1">
      <alignment horizontal="center"/>
      <protection/>
    </xf>
    <xf numFmtId="3" fontId="7" fillId="0" borderId="35" xfId="20" applyNumberFormat="1" applyFont="1" applyBorder="1">
      <alignment/>
      <protection/>
    </xf>
    <xf numFmtId="3" fontId="0" fillId="0" borderId="25" xfId="20" applyNumberFormat="1" applyFont="1" applyBorder="1">
      <alignment/>
      <protection/>
    </xf>
    <xf numFmtId="3" fontId="0" fillId="0" borderId="50" xfId="20" applyNumberFormat="1" applyFont="1" applyBorder="1">
      <alignment/>
      <protection/>
    </xf>
    <xf numFmtId="3" fontId="7" fillId="3" borderId="11" xfId="20" applyNumberFormat="1" applyFont="1" applyFill="1" applyBorder="1">
      <alignment/>
      <protection/>
    </xf>
    <xf numFmtId="0" fontId="7" fillId="3" borderId="51" xfId="20" applyFont="1" applyFill="1" applyBorder="1" applyAlignment="1">
      <alignment horizontal="center"/>
      <protection/>
    </xf>
    <xf numFmtId="0" fontId="7" fillId="3" borderId="52" xfId="20" applyFont="1" applyFill="1" applyBorder="1" applyAlignment="1">
      <alignment horizontal="center"/>
      <protection/>
    </xf>
    <xf numFmtId="3" fontId="7" fillId="0" borderId="23" xfId="20" applyNumberFormat="1" applyFont="1" applyBorder="1">
      <alignment/>
      <protection/>
    </xf>
    <xf numFmtId="3" fontId="0" fillId="0" borderId="21" xfId="20" applyNumberFormat="1" applyFont="1" applyBorder="1">
      <alignment/>
      <protection/>
    </xf>
    <xf numFmtId="3" fontId="0" fillId="0" borderId="53" xfId="20" applyNumberFormat="1" applyFont="1" applyBorder="1">
      <alignment/>
      <protection/>
    </xf>
    <xf numFmtId="3" fontId="7" fillId="3" borderId="22" xfId="20" applyNumberFormat="1" applyFont="1" applyFill="1" applyBorder="1">
      <alignment/>
      <protection/>
    </xf>
    <xf numFmtId="0" fontId="7" fillId="3" borderId="54" xfId="20" applyFont="1" applyFill="1" applyBorder="1" applyAlignment="1">
      <alignment horizontal="center"/>
      <protection/>
    </xf>
    <xf numFmtId="0" fontId="0" fillId="3" borderId="15" xfId="20" applyFont="1" applyFill="1" applyBorder="1">
      <alignment/>
      <protection/>
    </xf>
    <xf numFmtId="0" fontId="0" fillId="3" borderId="17" xfId="20" applyFont="1" applyFill="1" applyBorder="1">
      <alignment/>
      <protection/>
    </xf>
    <xf numFmtId="3" fontId="0" fillId="0" borderId="20" xfId="20" applyNumberFormat="1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55" xfId="20" applyFont="1" applyBorder="1" applyAlignment="1">
      <alignment horizontal="center"/>
      <protection/>
    </xf>
    <xf numFmtId="3" fontId="0" fillId="0" borderId="1" xfId="20" applyNumberFormat="1" applyFont="1" applyBorder="1">
      <alignment/>
      <protection/>
    </xf>
    <xf numFmtId="0" fontId="0" fillId="0" borderId="55" xfId="20" applyFont="1" applyFill="1" applyBorder="1">
      <alignment/>
      <protection/>
    </xf>
    <xf numFmtId="0" fontId="0" fillId="0" borderId="33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0" xfId="20" applyFont="1" applyBorder="1" applyAlignment="1">
      <alignment horizontal="center"/>
      <protection/>
    </xf>
    <xf numFmtId="3" fontId="0" fillId="0" borderId="26" xfId="20" applyNumberFormat="1" applyFont="1" applyBorder="1">
      <alignment/>
      <protection/>
    </xf>
    <xf numFmtId="0" fontId="7" fillId="3" borderId="56" xfId="20" applyFont="1" applyFill="1" applyBorder="1" applyAlignment="1">
      <alignment horizontal="center"/>
      <protection/>
    </xf>
    <xf numFmtId="3" fontId="0" fillId="0" borderId="35" xfId="20" applyNumberFormat="1" applyFont="1" applyBorder="1">
      <alignment/>
      <protection/>
    </xf>
    <xf numFmtId="3" fontId="0" fillId="0" borderId="25" xfId="20" applyNumberFormat="1" applyFont="1" applyBorder="1" applyAlignment="1">
      <alignment horizontal="right"/>
      <protection/>
    </xf>
    <xf numFmtId="3" fontId="0" fillId="0" borderId="50" xfId="20" applyNumberFormat="1" applyFont="1" applyBorder="1" applyAlignment="1">
      <alignment horizontal="right"/>
      <protection/>
    </xf>
    <xf numFmtId="3" fontId="0" fillId="0" borderId="23" xfId="20" applyNumberFormat="1" applyFont="1" applyBorder="1">
      <alignment/>
      <protection/>
    </xf>
    <xf numFmtId="3" fontId="0" fillId="0" borderId="21" xfId="20" applyNumberFormat="1" applyFont="1" applyBorder="1" applyAlignment="1">
      <alignment horizontal="right"/>
      <protection/>
    </xf>
    <xf numFmtId="3" fontId="0" fillId="0" borderId="53" xfId="20" applyNumberFormat="1" applyFont="1" applyBorder="1" applyAlignment="1">
      <alignment horizontal="right"/>
      <protection/>
    </xf>
    <xf numFmtId="0" fontId="7" fillId="3" borderId="6" xfId="20" applyFont="1" applyFill="1" applyBorder="1" applyAlignment="1">
      <alignment horizontal="left"/>
      <protection/>
    </xf>
    <xf numFmtId="0" fontId="7" fillId="3" borderId="57" xfId="20" applyFont="1" applyFill="1" applyBorder="1" applyAlignment="1">
      <alignment horizontal="left"/>
      <protection/>
    </xf>
    <xf numFmtId="0" fontId="7" fillId="3" borderId="58" xfId="20" applyFont="1" applyFill="1" applyBorder="1" applyAlignment="1">
      <alignment horizontal="left"/>
      <protection/>
    </xf>
    <xf numFmtId="3" fontId="7" fillId="3" borderId="14" xfId="20" applyNumberFormat="1" applyFont="1" applyFill="1" applyBorder="1">
      <alignment/>
      <protection/>
    </xf>
    <xf numFmtId="3" fontId="7" fillId="3" borderId="59" xfId="20" applyNumberFormat="1" applyFont="1" applyFill="1" applyBorder="1">
      <alignment/>
      <protection/>
    </xf>
    <xf numFmtId="3" fontId="7" fillId="3" borderId="60" xfId="20" applyNumberFormat="1" applyFont="1" applyFill="1" applyBorder="1">
      <alignment/>
      <protection/>
    </xf>
    <xf numFmtId="0" fontId="7" fillId="3" borderId="3" xfId="20" applyFont="1" applyFill="1" applyBorder="1" applyAlignment="1">
      <alignment horizontal="left"/>
      <protection/>
    </xf>
    <xf numFmtId="0" fontId="7" fillId="3" borderId="32" xfId="20" applyFont="1" applyFill="1" applyBorder="1" applyAlignment="1">
      <alignment horizontal="left"/>
      <protection/>
    </xf>
    <xf numFmtId="0" fontId="7" fillId="3" borderId="33" xfId="20" applyFont="1" applyFill="1" applyBorder="1" applyAlignment="1">
      <alignment horizontal="left"/>
      <protection/>
    </xf>
    <xf numFmtId="3" fontId="7" fillId="3" borderId="1" xfId="20" applyNumberFormat="1" applyFont="1" applyFill="1" applyBorder="1">
      <alignment/>
      <protection/>
    </xf>
    <xf numFmtId="3" fontId="7" fillId="3" borderId="25" xfId="20" applyNumberFormat="1" applyFont="1" applyFill="1" applyBorder="1">
      <alignment/>
      <protection/>
    </xf>
    <xf numFmtId="3" fontId="7" fillId="3" borderId="21" xfId="20" applyNumberFormat="1" applyFont="1" applyFill="1" applyBorder="1">
      <alignment/>
      <protection/>
    </xf>
    <xf numFmtId="3" fontId="7" fillId="3" borderId="20" xfId="20" applyNumberFormat="1" applyFont="1" applyFill="1" applyBorder="1">
      <alignment/>
      <protection/>
    </xf>
    <xf numFmtId="3" fontId="7" fillId="3" borderId="35" xfId="20" applyNumberFormat="1" applyFont="1" applyFill="1" applyBorder="1">
      <alignment/>
      <protection/>
    </xf>
    <xf numFmtId="3" fontId="7" fillId="3" borderId="23" xfId="20" applyNumberFormat="1" applyFont="1" applyFill="1" applyBorder="1">
      <alignment/>
      <protection/>
    </xf>
    <xf numFmtId="3" fontId="7" fillId="3" borderId="41" xfId="20" applyNumberFormat="1" applyFont="1" applyFill="1" applyBorder="1">
      <alignment/>
      <protection/>
    </xf>
    <xf numFmtId="3" fontId="7" fillId="3" borderId="47" xfId="20" applyNumberFormat="1" applyFont="1" applyFill="1" applyBorder="1">
      <alignment/>
      <protection/>
    </xf>
    <xf numFmtId="0" fontId="7" fillId="0" borderId="20" xfId="20" applyFont="1" applyBorder="1" applyAlignment="1">
      <alignment horizontal="left"/>
      <protection/>
    </xf>
    <xf numFmtId="0" fontId="7" fillId="3" borderId="61" xfId="20" applyFont="1" applyFill="1" applyBorder="1" applyAlignment="1">
      <alignment horizontal="center"/>
      <protection/>
    </xf>
    <xf numFmtId="0" fontId="7" fillId="3" borderId="14" xfId="20" applyFont="1" applyFill="1" applyBorder="1" applyAlignment="1">
      <alignment horizontal="center"/>
      <protection/>
    </xf>
    <xf numFmtId="0" fontId="7" fillId="3" borderId="62" xfId="20" applyFont="1" applyFill="1" applyBorder="1" applyAlignment="1">
      <alignment horizontal="center"/>
      <protection/>
    </xf>
    <xf numFmtId="0" fontId="7" fillId="3" borderId="59" xfId="20" applyFont="1" applyFill="1" applyBorder="1" applyAlignment="1">
      <alignment horizontal="center"/>
      <protection/>
    </xf>
    <xf numFmtId="0" fontId="7" fillId="3" borderId="63" xfId="20" applyFont="1" applyFill="1" applyBorder="1" applyAlignment="1">
      <alignment horizontal="center"/>
      <protection/>
    </xf>
    <xf numFmtId="0" fontId="7" fillId="3" borderId="60" xfId="20" applyFont="1" applyFill="1" applyBorder="1" applyAlignment="1">
      <alignment horizontal="center"/>
      <protection/>
    </xf>
    <xf numFmtId="0" fontId="7" fillId="0" borderId="47" xfId="20" applyFont="1" applyBorder="1" applyAlignment="1">
      <alignment horizontal="left"/>
      <protection/>
    </xf>
    <xf numFmtId="0" fontId="7" fillId="0" borderId="41" xfId="20" applyFont="1" applyBorder="1" applyAlignment="1">
      <alignment horizontal="left"/>
      <protection/>
    </xf>
    <xf numFmtId="0" fontId="7" fillId="0" borderId="48" xfId="20" applyFont="1" applyBorder="1" applyAlignment="1">
      <alignment horizontal="left"/>
      <protection/>
    </xf>
    <xf numFmtId="0" fontId="7" fillId="0" borderId="26" xfId="20" applyFont="1" applyBorder="1" applyAlignment="1">
      <alignment horizontal="left"/>
      <protection/>
    </xf>
    <xf numFmtId="0" fontId="7" fillId="0" borderId="42" xfId="20" applyFont="1" applyBorder="1" applyAlignment="1">
      <alignment horizontal="left"/>
      <protection/>
    </xf>
    <xf numFmtId="3" fontId="0" fillId="0" borderId="63" xfId="20" applyNumberFormat="1" applyFont="1" applyBorder="1">
      <alignment/>
      <protection/>
    </xf>
    <xf numFmtId="0" fontId="0" fillId="0" borderId="0" xfId="20" applyFont="1">
      <alignment/>
      <protection/>
    </xf>
    <xf numFmtId="3" fontId="0" fillId="0" borderId="25" xfId="20" applyNumberFormat="1" applyFont="1" applyFill="1" applyBorder="1">
      <alignment/>
      <protection/>
    </xf>
    <xf numFmtId="3" fontId="0" fillId="0" borderId="21" xfId="20" applyNumberFormat="1" applyFont="1" applyFill="1" applyBorder="1">
      <alignment/>
      <protection/>
    </xf>
    <xf numFmtId="3" fontId="0" fillId="0" borderId="50" xfId="20" applyNumberFormat="1" applyFont="1" applyFill="1" applyBorder="1">
      <alignment/>
      <protection/>
    </xf>
    <xf numFmtId="3" fontId="0" fillId="0" borderId="53" xfId="20" applyNumberFormat="1" applyFont="1" applyFill="1" applyBorder="1">
      <alignment/>
      <protection/>
    </xf>
    <xf numFmtId="3" fontId="7" fillId="0" borderId="42" xfId="20" applyNumberFormat="1" applyFont="1" applyBorder="1">
      <alignment/>
      <protection/>
    </xf>
    <xf numFmtId="3" fontId="7" fillId="0" borderId="11" xfId="20" applyNumberFormat="1" applyFont="1" applyFill="1" applyBorder="1">
      <alignment/>
      <protection/>
    </xf>
    <xf numFmtId="3" fontId="7" fillId="0" borderId="22" xfId="20" applyNumberFormat="1" applyFont="1" applyFill="1" applyBorder="1">
      <alignment/>
      <protection/>
    </xf>
    <xf numFmtId="3" fontId="0" fillId="0" borderId="61" xfId="20" applyNumberFormat="1" applyFont="1" applyFill="1" applyBorder="1">
      <alignment/>
      <protection/>
    </xf>
    <xf numFmtId="0" fontId="7" fillId="0" borderId="55" xfId="20" applyFont="1" applyBorder="1" applyAlignment="1">
      <alignment horizontal="left"/>
      <protection/>
    </xf>
    <xf numFmtId="3" fontId="0" fillId="0" borderId="64" xfId="20" applyNumberFormat="1" applyFont="1" applyFill="1" applyBorder="1">
      <alignment/>
      <protection/>
    </xf>
    <xf numFmtId="3" fontId="0" fillId="0" borderId="1" xfId="20" applyNumberFormat="1" applyFont="1" applyFill="1" applyBorder="1">
      <alignment/>
      <protection/>
    </xf>
    <xf numFmtId="0" fontId="7" fillId="0" borderId="37" xfId="20" applyFont="1" applyBorder="1" applyAlignment="1">
      <alignment horizontal="left"/>
      <protection/>
    </xf>
    <xf numFmtId="3" fontId="0" fillId="0" borderId="14" xfId="20" applyNumberFormat="1" applyFont="1" applyFill="1" applyBorder="1">
      <alignment/>
      <protection/>
    </xf>
    <xf numFmtId="0" fontId="7" fillId="3" borderId="15" xfId="20" applyFont="1" applyFill="1" applyBorder="1" applyAlignment="1">
      <alignment horizontal="left"/>
      <protection/>
    </xf>
    <xf numFmtId="0" fontId="7" fillId="3" borderId="0" xfId="20" applyFont="1" applyFill="1" applyBorder="1" applyAlignment="1">
      <alignment horizontal="left"/>
      <protection/>
    </xf>
    <xf numFmtId="3" fontId="0" fillId="0" borderId="62" xfId="20" applyNumberFormat="1" applyFont="1" applyBorder="1">
      <alignment/>
      <protection/>
    </xf>
    <xf numFmtId="3" fontId="0" fillId="0" borderId="65" xfId="20" applyNumberFormat="1" applyFont="1" applyBorder="1" applyAlignment="1">
      <alignment horizontal="center"/>
      <protection/>
    </xf>
    <xf numFmtId="3" fontId="0" fillId="0" borderId="21" xfId="20" applyNumberFormat="1" applyFont="1" applyBorder="1" applyAlignment="1">
      <alignment horizontal="center"/>
      <protection/>
    </xf>
    <xf numFmtId="3" fontId="0" fillId="0" borderId="60" xfId="20" applyNumberFormat="1" applyFont="1" applyBorder="1" applyAlignment="1">
      <alignment horizontal="center"/>
      <protection/>
    </xf>
    <xf numFmtId="3" fontId="0" fillId="0" borderId="66" xfId="20" applyNumberFormat="1" applyFont="1" applyBorder="1" applyAlignment="1">
      <alignment horizontal="right"/>
      <protection/>
    </xf>
    <xf numFmtId="3" fontId="0" fillId="0" borderId="59" xfId="20" applyNumberFormat="1" applyFont="1" applyBorder="1" applyAlignment="1">
      <alignment horizontal="right"/>
      <protection/>
    </xf>
    <xf numFmtId="0" fontId="0" fillId="0" borderId="66" xfId="20" applyBorder="1" applyAlignment="1">
      <alignment horizontal="left"/>
      <protection/>
    </xf>
    <xf numFmtId="0" fontId="7" fillId="3" borderId="13" xfId="20" applyFont="1" applyFill="1" applyBorder="1" applyAlignment="1">
      <alignment horizontal="left"/>
      <protection/>
    </xf>
    <xf numFmtId="0" fontId="13" fillId="0" borderId="47" xfId="21" applyFont="1" applyBorder="1" applyAlignment="1">
      <alignment horizontal="left" vertical="center" wrapText="1"/>
      <protection/>
    </xf>
    <xf numFmtId="3" fontId="13" fillId="0" borderId="35" xfId="0" applyNumberFormat="1" applyFont="1" applyBorder="1" applyAlignment="1">
      <alignment horizontal="right" vertical="center" wrapText="1"/>
    </xf>
    <xf numFmtId="3" fontId="13" fillId="0" borderId="5" xfId="21" applyNumberFormat="1" applyFont="1" applyBorder="1" applyAlignment="1">
      <alignment vertical="center"/>
      <protection/>
    </xf>
    <xf numFmtId="0" fontId="14" fillId="3" borderId="6" xfId="0" applyFont="1" applyFill="1" applyBorder="1" applyAlignment="1">
      <alignment horizontal="left" vertical="center" wrapText="1"/>
    </xf>
    <xf numFmtId="0" fontId="5" fillId="3" borderId="5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 wrapText="1"/>
    </xf>
    <xf numFmtId="0" fontId="10" fillId="0" borderId="0" xfId="24" applyFont="1">
      <alignment/>
      <protection/>
    </xf>
    <xf numFmtId="0" fontId="10" fillId="0" borderId="0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4" fontId="13" fillId="0" borderId="67" xfId="0" applyNumberFormat="1" applyFont="1" applyFill="1" applyBorder="1" applyAlignment="1">
      <alignment/>
    </xf>
    <xf numFmtId="0" fontId="13" fillId="0" borderId="0" xfId="24" applyFont="1" applyFill="1">
      <alignment/>
      <protection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3" fillId="0" borderId="67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3" borderId="26" xfId="22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5" fillId="3" borderId="7" xfId="24" applyFont="1" applyFill="1" applyBorder="1" applyAlignment="1">
      <alignment vertical="center"/>
      <protection/>
    </xf>
    <xf numFmtId="0" fontId="0" fillId="3" borderId="19" xfId="24" applyFill="1" applyBorder="1" applyAlignment="1">
      <alignment vertical="center"/>
      <protection/>
    </xf>
    <xf numFmtId="0" fontId="5" fillId="3" borderId="27" xfId="24" applyFont="1" applyFill="1" applyBorder="1" applyAlignment="1">
      <alignment horizontal="center" vertical="center"/>
      <protection/>
    </xf>
    <xf numFmtId="0" fontId="5" fillId="3" borderId="28" xfId="24" applyFont="1" applyFill="1" applyBorder="1" applyAlignment="1">
      <alignment horizontal="center" vertical="center"/>
      <protection/>
    </xf>
    <xf numFmtId="0" fontId="5" fillId="3" borderId="68" xfId="24" applyFont="1" applyFill="1" applyBorder="1" applyAlignment="1">
      <alignment horizontal="center" vertical="center"/>
      <protection/>
    </xf>
    <xf numFmtId="0" fontId="7" fillId="0" borderId="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5" fillId="3" borderId="10" xfId="24" applyFont="1" applyFill="1" applyBorder="1" applyAlignment="1">
      <alignment horizontal="center" vertical="center" wrapText="1"/>
      <protection/>
    </xf>
    <xf numFmtId="0" fontId="5" fillId="3" borderId="18" xfId="24" applyFont="1" applyFill="1" applyBorder="1" applyAlignment="1">
      <alignment horizontal="center" vertical="center" wrapText="1"/>
      <protection/>
    </xf>
    <xf numFmtId="0" fontId="0" fillId="0" borderId="68" xfId="24" applyBorder="1" applyAlignment="1">
      <alignment/>
      <protection/>
    </xf>
    <xf numFmtId="0" fontId="0" fillId="3" borderId="38" xfId="24" applyFill="1" applyBorder="1" applyAlignment="1">
      <alignment horizontal="center" vertical="center"/>
      <protection/>
    </xf>
    <xf numFmtId="0" fontId="0" fillId="0" borderId="70" xfId="24" applyBorder="1" applyAlignment="1">
      <alignment/>
      <protection/>
    </xf>
    <xf numFmtId="0" fontId="5" fillId="3" borderId="24" xfId="24" applyFont="1" applyFill="1" applyBorder="1" applyAlignment="1" quotePrefix="1">
      <alignment horizontal="center" vertical="center" wrapText="1"/>
      <protection/>
    </xf>
    <xf numFmtId="0" fontId="5" fillId="3" borderId="15" xfId="24" applyFont="1" applyFill="1" applyBorder="1" applyAlignment="1">
      <alignment horizontal="center" vertical="center" wrapText="1"/>
      <protection/>
    </xf>
    <xf numFmtId="169" fontId="5" fillId="2" borderId="20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9" fontId="5" fillId="2" borderId="1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69" fontId="5" fillId="2" borderId="14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7" fillId="3" borderId="27" xfId="0" applyFont="1" applyFill="1" applyBorder="1" applyAlignment="1">
      <alignment horizontal="left" vertical="center" wrapText="1"/>
    </xf>
    <xf numFmtId="0" fontId="9" fillId="0" borderId="28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3" borderId="72" xfId="22" applyFont="1" applyFill="1" applyBorder="1" applyAlignment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3" borderId="16" xfId="22" applyFont="1" applyFill="1" applyBorder="1" applyAlignment="1">
      <alignment horizontal="center" vertical="center"/>
      <protection/>
    </xf>
    <xf numFmtId="0" fontId="5" fillId="3" borderId="25" xfId="22" applyFont="1" applyFill="1" applyBorder="1" applyAlignment="1">
      <alignment horizontal="center" vertical="center"/>
      <protection/>
    </xf>
    <xf numFmtId="0" fontId="9" fillId="0" borderId="32" xfId="0" applyBorder="1" applyAlignment="1">
      <alignment horizontal="center" vertical="center"/>
    </xf>
    <xf numFmtId="0" fontId="5" fillId="3" borderId="27" xfId="22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3" borderId="54" xfId="22" applyFont="1" applyFill="1" applyBorder="1" applyAlignment="1">
      <alignment horizontal="center" vertical="center" wrapText="1"/>
      <protection/>
    </xf>
    <xf numFmtId="0" fontId="5" fillId="3" borderId="64" xfId="22" applyFont="1" applyFill="1" applyBorder="1" applyAlignment="1">
      <alignment horizontal="center" vertical="center" wrapText="1"/>
      <protection/>
    </xf>
    <xf numFmtId="0" fontId="5" fillId="3" borderId="16" xfId="22" applyFont="1" applyFill="1" applyBorder="1" applyAlignment="1">
      <alignment horizontal="center" vertical="center" wrapText="1"/>
      <protection/>
    </xf>
    <xf numFmtId="0" fontId="7" fillId="3" borderId="62" xfId="22" applyFont="1" applyFill="1" applyBorder="1" applyAlignment="1">
      <alignment horizontal="center" vertical="center"/>
      <protection/>
    </xf>
    <xf numFmtId="0" fontId="9" fillId="0" borderId="30" xfId="0" applyBorder="1" applyAlignment="1">
      <alignment horizontal="center" vertical="center"/>
    </xf>
    <xf numFmtId="3" fontId="17" fillId="3" borderId="8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74" xfId="0" applyBorder="1" applyAlignment="1">
      <alignment/>
    </xf>
    <xf numFmtId="0" fontId="7" fillId="2" borderId="75" xfId="0" applyFont="1" applyFill="1" applyBorder="1" applyAlignment="1">
      <alignment vertical="center"/>
    </xf>
    <xf numFmtId="0" fontId="9" fillId="0" borderId="14" xfId="0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9" fillId="0" borderId="20" xfId="0" applyBorder="1" applyAlignment="1">
      <alignment vertical="center"/>
    </xf>
    <xf numFmtId="0" fontId="13" fillId="0" borderId="47" xfId="21" applyFont="1" applyBorder="1" applyAlignment="1">
      <alignment/>
      <protection/>
    </xf>
    <xf numFmtId="0" fontId="0" fillId="0" borderId="20" xfId="0" applyBorder="1" applyAlignment="1">
      <alignment/>
    </xf>
    <xf numFmtId="0" fontId="14" fillId="3" borderId="7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3" fillId="0" borderId="41" xfId="21" applyFont="1" applyBorder="1" applyAlignment="1">
      <alignment/>
      <protection/>
    </xf>
    <xf numFmtId="0" fontId="0" fillId="0" borderId="1" xfId="0" applyBorder="1" applyAlignment="1">
      <alignment/>
    </xf>
    <xf numFmtId="0" fontId="5" fillId="0" borderId="38" xfId="24" applyFont="1" applyBorder="1" applyAlignment="1">
      <alignment vertical="center"/>
      <protection/>
    </xf>
    <xf numFmtId="0" fontId="5" fillId="0" borderId="15" xfId="24" applyFont="1" applyBorder="1" applyAlignment="1">
      <alignment vertical="center"/>
      <protection/>
    </xf>
    <xf numFmtId="0" fontId="5" fillId="3" borderId="51" xfId="24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3" borderId="68" xfId="24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vertical="center"/>
    </xf>
    <xf numFmtId="0" fontId="2" fillId="0" borderId="0" xfId="20" applyFont="1" applyAlignment="1">
      <alignment/>
      <protection/>
    </xf>
    <xf numFmtId="0" fontId="0" fillId="0" borderId="0" xfId="20" applyAlignment="1">
      <alignment/>
      <protection/>
    </xf>
    <xf numFmtId="0" fontId="7" fillId="0" borderId="0" xfId="20" applyFont="1" applyBorder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0" fillId="0" borderId="0" xfId="20" applyAlignment="1">
      <alignment horizontal="center"/>
      <protection/>
    </xf>
    <xf numFmtId="0" fontId="7" fillId="3" borderId="8" xfId="20" applyFont="1" applyFill="1" applyBorder="1" applyAlignment="1">
      <alignment horizontal="center"/>
      <protection/>
    </xf>
    <xf numFmtId="0" fontId="7" fillId="3" borderId="30" xfId="20" applyFont="1" applyFill="1" applyBorder="1" applyAlignment="1">
      <alignment horizontal="center"/>
      <protection/>
    </xf>
    <xf numFmtId="0" fontId="2" fillId="0" borderId="0" xfId="20" applyFont="1" applyBorder="1" applyAlignment="1">
      <alignment horizontal="left"/>
      <protection/>
    </xf>
    <xf numFmtId="0" fontId="0" fillId="0" borderId="0" xfId="20" applyAlignment="1">
      <alignment horizontal="left"/>
      <protection/>
    </xf>
  </cellXfs>
  <cellStyles count="14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Finanční plán 08 návrh II  pro kraj (2)" xfId="20"/>
    <cellStyle name="normální_Kopie - Plán čerpání investičního fondu 2006 - I verze" xfId="21"/>
    <cellStyle name="normální_RK Odpisový plán na rok 2002" xfId="22"/>
    <cellStyle name="normální_RK-10-2006-xx,př1 FP po 105%" xfId="23"/>
    <cellStyle name="normální_RK-14-2006-xxpr3 ZZS" xfId="24"/>
    <cellStyle name="nový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Q79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34.875" style="3" customWidth="1"/>
    <col min="2" max="2" width="11.25390625" style="2" customWidth="1"/>
    <col min="3" max="3" width="11.00390625" style="4" customWidth="1"/>
    <col min="4" max="4" width="9.75390625" style="4" customWidth="1"/>
    <col min="5" max="5" width="9.25390625" style="4" customWidth="1"/>
    <col min="6" max="6" width="10.00390625" style="4" customWidth="1"/>
    <col min="7" max="7" width="8.875" style="4" customWidth="1"/>
    <col min="8" max="8" width="7.875" style="4" customWidth="1"/>
    <col min="9" max="9" width="9.125" style="3" customWidth="1"/>
    <col min="10" max="10" width="9.25390625" style="3" customWidth="1"/>
    <col min="11" max="11" width="9.125" style="3" customWidth="1"/>
    <col min="12" max="13" width="7.625" style="3" customWidth="1"/>
    <col min="14" max="16384" width="9.125" style="3" customWidth="1"/>
  </cols>
  <sheetData>
    <row r="1" spans="7:8" ht="12" customHeight="1">
      <c r="G1" s="28" t="s">
        <v>138</v>
      </c>
      <c r="H1" s="3"/>
    </row>
    <row r="2" spans="7:8" ht="12" customHeight="1">
      <c r="G2" s="28" t="s">
        <v>137</v>
      </c>
      <c r="H2" s="3"/>
    </row>
    <row r="3" ht="13.5" customHeight="1">
      <c r="H3" s="5"/>
    </row>
    <row r="4" spans="1:11" ht="16.5" thickBot="1">
      <c r="A4" s="1" t="s">
        <v>121</v>
      </c>
      <c r="B4" s="1"/>
      <c r="J4" s="4"/>
      <c r="K4" s="4" t="s">
        <v>131</v>
      </c>
    </row>
    <row r="5" spans="1:11" s="5" customFormat="1" ht="20.25" customHeight="1">
      <c r="A5" s="255" t="s">
        <v>35</v>
      </c>
      <c r="B5" s="313" t="s">
        <v>30</v>
      </c>
      <c r="C5" s="316" t="s">
        <v>43</v>
      </c>
      <c r="D5" s="316" t="s">
        <v>104</v>
      </c>
      <c r="E5" s="255" t="s">
        <v>36</v>
      </c>
      <c r="F5" s="263"/>
      <c r="G5" s="255" t="s">
        <v>105</v>
      </c>
      <c r="H5" s="256"/>
      <c r="I5" s="257"/>
      <c r="J5" s="255" t="s">
        <v>36</v>
      </c>
      <c r="K5" s="263"/>
    </row>
    <row r="6" spans="1:11" s="5" customFormat="1" ht="6" customHeight="1">
      <c r="A6" s="311"/>
      <c r="B6" s="314"/>
      <c r="C6" s="317"/>
      <c r="D6" s="317"/>
      <c r="E6" s="264"/>
      <c r="F6" s="265"/>
      <c r="G6" s="258"/>
      <c r="H6" s="259"/>
      <c r="I6" s="260"/>
      <c r="J6" s="264"/>
      <c r="K6" s="265"/>
    </row>
    <row r="7" spans="1:11" s="5" customFormat="1" ht="12.75" customHeight="1">
      <c r="A7" s="311"/>
      <c r="B7" s="314"/>
      <c r="C7" s="317" t="s">
        <v>37</v>
      </c>
      <c r="D7" s="317" t="s">
        <v>37</v>
      </c>
      <c r="E7" s="266" t="s">
        <v>38</v>
      </c>
      <c r="F7" s="261" t="s">
        <v>32</v>
      </c>
      <c r="G7" s="62" t="s">
        <v>106</v>
      </c>
      <c r="H7" s="63" t="s">
        <v>108</v>
      </c>
      <c r="I7" s="64" t="s">
        <v>0</v>
      </c>
      <c r="J7" s="266" t="s">
        <v>38</v>
      </c>
      <c r="K7" s="261" t="s">
        <v>32</v>
      </c>
    </row>
    <row r="8" spans="1:11" s="5" customFormat="1" ht="13.5" customHeight="1" thickBot="1">
      <c r="A8" s="312"/>
      <c r="B8" s="315"/>
      <c r="C8" s="280"/>
      <c r="D8" s="280"/>
      <c r="E8" s="267"/>
      <c r="F8" s="262"/>
      <c r="G8" s="65" t="s">
        <v>107</v>
      </c>
      <c r="H8" s="66" t="s">
        <v>107</v>
      </c>
      <c r="I8" s="67"/>
      <c r="J8" s="267"/>
      <c r="K8" s="262"/>
    </row>
    <row r="9" spans="1:11" s="5" customFormat="1" ht="16.5" customHeight="1">
      <c r="A9" s="6" t="s">
        <v>1</v>
      </c>
      <c r="B9" s="51"/>
      <c r="C9" s="8"/>
      <c r="D9" s="8">
        <v>0</v>
      </c>
      <c r="E9" s="10"/>
      <c r="F9" s="9"/>
      <c r="G9" s="50">
        <v>0</v>
      </c>
      <c r="H9" s="46"/>
      <c r="I9" s="47">
        <f aca="true" t="shared" si="0" ref="I9:I38">G9+H9</f>
        <v>0</v>
      </c>
      <c r="J9" s="10"/>
      <c r="K9" s="9"/>
    </row>
    <row r="10" spans="1:11" s="5" customFormat="1" ht="16.5" customHeight="1">
      <c r="A10" s="11" t="s">
        <v>2</v>
      </c>
      <c r="B10" s="51">
        <v>55950</v>
      </c>
      <c r="C10" s="8">
        <v>59387</v>
      </c>
      <c r="D10" s="8">
        <v>64300</v>
      </c>
      <c r="E10" s="7">
        <f aca="true" t="shared" si="1" ref="E10:E37">+D10-C10</f>
        <v>4913</v>
      </c>
      <c r="F10" s="12">
        <f>+D10/C10</f>
        <v>1.0827285432838836</v>
      </c>
      <c r="G10" s="50">
        <v>71270</v>
      </c>
      <c r="H10" s="46"/>
      <c r="I10" s="47">
        <f t="shared" si="0"/>
        <v>71270</v>
      </c>
      <c r="J10" s="7">
        <f>+I10-D10</f>
        <v>6970</v>
      </c>
      <c r="K10" s="12">
        <f>+I10/D10</f>
        <v>1.108398133748056</v>
      </c>
    </row>
    <row r="11" spans="1:11" s="5" customFormat="1" ht="16.5" customHeight="1">
      <c r="A11" s="11" t="s">
        <v>3</v>
      </c>
      <c r="B11" s="51"/>
      <c r="C11" s="8"/>
      <c r="D11" s="8">
        <v>0</v>
      </c>
      <c r="E11" s="7">
        <f t="shared" si="1"/>
        <v>0</v>
      </c>
      <c r="F11" s="12"/>
      <c r="G11" s="50">
        <v>0</v>
      </c>
      <c r="H11" s="46"/>
      <c r="I11" s="47">
        <f t="shared" si="0"/>
        <v>0</v>
      </c>
      <c r="J11" s="7">
        <f aca="true" t="shared" si="2" ref="J11:J17">+I11-D11</f>
        <v>0</v>
      </c>
      <c r="K11" s="12"/>
    </row>
    <row r="12" spans="1:11" s="5" customFormat="1" ht="16.5" customHeight="1">
      <c r="A12" s="11" t="s">
        <v>4</v>
      </c>
      <c r="B12" s="51"/>
      <c r="C12" s="8"/>
      <c r="D12" s="8">
        <v>0</v>
      </c>
      <c r="E12" s="7">
        <f t="shared" si="1"/>
        <v>0</v>
      </c>
      <c r="F12" s="12"/>
      <c r="G12" s="50">
        <v>0</v>
      </c>
      <c r="H12" s="46"/>
      <c r="I12" s="47">
        <f t="shared" si="0"/>
        <v>0</v>
      </c>
      <c r="J12" s="7">
        <f t="shared" si="2"/>
        <v>0</v>
      </c>
      <c r="K12" s="12"/>
    </row>
    <row r="13" spans="1:11" s="5" customFormat="1" ht="16.5" customHeight="1">
      <c r="A13" s="11" t="s">
        <v>5</v>
      </c>
      <c r="B13" s="51">
        <v>1774</v>
      </c>
      <c r="C13" s="8">
        <v>2675</v>
      </c>
      <c r="D13" s="8">
        <v>3214</v>
      </c>
      <c r="E13" s="7">
        <f t="shared" si="1"/>
        <v>539</v>
      </c>
      <c r="F13" s="12">
        <f>+D13/C13</f>
        <v>1.2014953271028037</v>
      </c>
      <c r="G13" s="50">
        <v>2667</v>
      </c>
      <c r="H13" s="46"/>
      <c r="I13" s="47">
        <f t="shared" si="0"/>
        <v>2667</v>
      </c>
      <c r="J13" s="7">
        <f t="shared" si="2"/>
        <v>-547</v>
      </c>
      <c r="K13" s="12">
        <f>+I13/D13</f>
        <v>0.829807093963908</v>
      </c>
    </row>
    <row r="14" spans="1:11" s="5" customFormat="1" ht="16.5" customHeight="1">
      <c r="A14" s="11" t="s">
        <v>6</v>
      </c>
      <c r="B14" s="51">
        <v>313</v>
      </c>
      <c r="C14" s="8">
        <v>186</v>
      </c>
      <c r="D14" s="8">
        <v>209</v>
      </c>
      <c r="E14" s="7">
        <f t="shared" si="1"/>
        <v>23</v>
      </c>
      <c r="F14" s="12">
        <f>+D14/C14</f>
        <v>1.1236559139784945</v>
      </c>
      <c r="G14" s="50">
        <v>500</v>
      </c>
      <c r="H14" s="46"/>
      <c r="I14" s="47">
        <f t="shared" si="0"/>
        <v>500</v>
      </c>
      <c r="J14" s="7">
        <f t="shared" si="2"/>
        <v>291</v>
      </c>
      <c r="K14" s="12">
        <f>+I14/D14</f>
        <v>2.3923444976076556</v>
      </c>
    </row>
    <row r="15" spans="1:11" s="5" customFormat="1" ht="16.5" customHeight="1">
      <c r="A15" s="11" t="s">
        <v>7</v>
      </c>
      <c r="B15" s="51"/>
      <c r="C15" s="8"/>
      <c r="D15" s="8">
        <v>0</v>
      </c>
      <c r="E15" s="7">
        <f t="shared" si="1"/>
        <v>0</v>
      </c>
      <c r="F15" s="12"/>
      <c r="G15" s="50">
        <v>0</v>
      </c>
      <c r="H15" s="46"/>
      <c r="I15" s="47">
        <f t="shared" si="0"/>
        <v>0</v>
      </c>
      <c r="J15" s="7">
        <f t="shared" si="2"/>
        <v>0</v>
      </c>
      <c r="K15" s="12"/>
    </row>
    <row r="16" spans="1:11" s="5" customFormat="1" ht="16.5" customHeight="1">
      <c r="A16" s="11" t="s">
        <v>8</v>
      </c>
      <c r="B16" s="51"/>
      <c r="C16" s="8"/>
      <c r="D16" s="8">
        <v>0</v>
      </c>
      <c r="E16" s="7">
        <f t="shared" si="1"/>
        <v>0</v>
      </c>
      <c r="F16" s="12"/>
      <c r="G16" s="50">
        <v>0</v>
      </c>
      <c r="H16" s="46"/>
      <c r="I16" s="47">
        <f t="shared" si="0"/>
        <v>0</v>
      </c>
      <c r="J16" s="7">
        <f t="shared" si="2"/>
        <v>0</v>
      </c>
      <c r="K16" s="12"/>
    </row>
    <row r="17" spans="1:11" s="5" customFormat="1" ht="16.5" customHeight="1" thickBot="1">
      <c r="A17" s="13" t="s">
        <v>9</v>
      </c>
      <c r="B17" s="51">
        <v>111657</v>
      </c>
      <c r="C17" s="8">
        <v>128421</v>
      </c>
      <c r="D17" s="8">
        <v>144923</v>
      </c>
      <c r="E17" s="7">
        <f t="shared" si="1"/>
        <v>16502</v>
      </c>
      <c r="F17" s="12">
        <f>+D17/C17</f>
        <v>1.128499232991489</v>
      </c>
      <c r="G17" s="57">
        <f>(128138+2900+12944+1801+414+312)</f>
        <v>146509</v>
      </c>
      <c r="H17" s="60"/>
      <c r="I17" s="48">
        <f t="shared" si="0"/>
        <v>146509</v>
      </c>
      <c r="J17" s="7">
        <f t="shared" si="2"/>
        <v>1586</v>
      </c>
      <c r="K17" s="12">
        <f>+I17/D17</f>
        <v>1.0109437425391414</v>
      </c>
    </row>
    <row r="18" spans="1:11" s="24" customFormat="1" ht="17.25" customHeight="1" thickBot="1">
      <c r="A18" s="14" t="s">
        <v>10</v>
      </c>
      <c r="B18" s="52">
        <v>169381</v>
      </c>
      <c r="C18" s="23">
        <v>190483</v>
      </c>
      <c r="D18" s="23">
        <v>212437</v>
      </c>
      <c r="E18" s="26">
        <f t="shared" si="1"/>
        <v>21954</v>
      </c>
      <c r="F18" s="25">
        <f>+D18/C18</f>
        <v>1.1152543796559273</v>
      </c>
      <c r="G18" s="54">
        <f>SUM(G9+G10+G11+G12+G13+G15+G17)</f>
        <v>220446</v>
      </c>
      <c r="H18" s="61"/>
      <c r="I18" s="56">
        <f t="shared" si="0"/>
        <v>220446</v>
      </c>
      <c r="J18" s="26">
        <f>+I18-D18</f>
        <v>8009</v>
      </c>
      <c r="K18" s="25">
        <f>+I18/D18</f>
        <v>1.037700588880468</v>
      </c>
    </row>
    <row r="19" spans="1:11" s="5" customFormat="1" ht="12" customHeight="1">
      <c r="A19" s="15" t="s">
        <v>11</v>
      </c>
      <c r="B19" s="53">
        <v>15073</v>
      </c>
      <c r="C19" s="16">
        <v>14264</v>
      </c>
      <c r="D19" s="16">
        <v>18113</v>
      </c>
      <c r="E19" s="7">
        <f t="shared" si="1"/>
        <v>3849</v>
      </c>
      <c r="F19" s="17">
        <f>+D19/C19</f>
        <v>1.2698401570386988</v>
      </c>
      <c r="G19" s="58">
        <v>16930</v>
      </c>
      <c r="H19" s="45"/>
      <c r="I19" s="49">
        <f t="shared" si="0"/>
        <v>16930</v>
      </c>
      <c r="J19" s="7">
        <f>+I19-D19</f>
        <v>-1183</v>
      </c>
      <c r="K19" s="12">
        <f>+I19/D19</f>
        <v>0.9346877932976315</v>
      </c>
    </row>
    <row r="20" spans="1:11" s="5" customFormat="1" ht="16.5" customHeight="1">
      <c r="A20" s="11" t="s">
        <v>12</v>
      </c>
      <c r="B20" s="53">
        <v>2415</v>
      </c>
      <c r="C20" s="8">
        <v>2810</v>
      </c>
      <c r="D20" s="8">
        <v>4567</v>
      </c>
      <c r="E20" s="7">
        <f t="shared" si="1"/>
        <v>1757</v>
      </c>
      <c r="F20" s="12">
        <f>+D20/C20</f>
        <v>1.6252669039145908</v>
      </c>
      <c r="G20" s="58">
        <v>2500</v>
      </c>
      <c r="H20" s="45"/>
      <c r="I20" s="47">
        <f t="shared" si="0"/>
        <v>2500</v>
      </c>
      <c r="J20" s="7">
        <f aca="true" t="shared" si="3" ref="J20:J36">+I20-D20</f>
        <v>-2067</v>
      </c>
      <c r="K20" s="12">
        <f>+I20/D20</f>
        <v>0.5474052988832931</v>
      </c>
    </row>
    <row r="21" spans="1:11" s="5" customFormat="1" ht="12" customHeight="1">
      <c r="A21" s="11" t="s">
        <v>13</v>
      </c>
      <c r="B21" s="53">
        <v>2555</v>
      </c>
      <c r="C21" s="8">
        <v>2414</v>
      </c>
      <c r="D21" s="8">
        <v>3127</v>
      </c>
      <c r="E21" s="7">
        <f t="shared" si="1"/>
        <v>713</v>
      </c>
      <c r="F21" s="12">
        <f>+D21/C21</f>
        <v>1.2953603976801988</v>
      </c>
      <c r="G21" s="50">
        <v>3520</v>
      </c>
      <c r="H21" s="46"/>
      <c r="I21" s="47">
        <f t="shared" si="0"/>
        <v>3520</v>
      </c>
      <c r="J21" s="7">
        <f t="shared" si="3"/>
        <v>393</v>
      </c>
      <c r="K21" s="12">
        <f>+I21/D21</f>
        <v>1.1256795650783498</v>
      </c>
    </row>
    <row r="22" spans="1:11" s="5" customFormat="1" ht="12" customHeight="1">
      <c r="A22" s="11" t="s">
        <v>14</v>
      </c>
      <c r="B22" s="53"/>
      <c r="C22" s="8">
        <v>0</v>
      </c>
      <c r="D22" s="8">
        <v>0</v>
      </c>
      <c r="E22" s="7">
        <f t="shared" si="1"/>
        <v>0</v>
      </c>
      <c r="F22" s="12"/>
      <c r="G22" s="50">
        <v>0</v>
      </c>
      <c r="H22" s="46"/>
      <c r="I22" s="47">
        <f t="shared" si="0"/>
        <v>0</v>
      </c>
      <c r="J22" s="7">
        <f t="shared" si="3"/>
        <v>0</v>
      </c>
      <c r="K22" s="12"/>
    </row>
    <row r="23" spans="1:11" s="5" customFormat="1" ht="12" customHeight="1">
      <c r="A23" s="11" t="s">
        <v>15</v>
      </c>
      <c r="B23" s="53"/>
      <c r="C23" s="8">
        <v>0</v>
      </c>
      <c r="D23" s="8">
        <v>0</v>
      </c>
      <c r="E23" s="7">
        <f t="shared" si="1"/>
        <v>0</v>
      </c>
      <c r="F23" s="12"/>
      <c r="G23" s="50">
        <v>0</v>
      </c>
      <c r="H23" s="46"/>
      <c r="I23" s="47">
        <f t="shared" si="0"/>
        <v>0</v>
      </c>
      <c r="J23" s="7">
        <f t="shared" si="3"/>
        <v>0</v>
      </c>
      <c r="K23" s="12"/>
    </row>
    <row r="24" spans="1:11" s="5" customFormat="1" ht="12" customHeight="1">
      <c r="A24" s="11" t="s">
        <v>16</v>
      </c>
      <c r="B24" s="53">
        <v>10728</v>
      </c>
      <c r="C24" s="8">
        <v>15995</v>
      </c>
      <c r="D24" s="8">
        <v>18220</v>
      </c>
      <c r="E24" s="7">
        <f t="shared" si="1"/>
        <v>2225</v>
      </c>
      <c r="F24" s="12">
        <f aca="true" t="shared" si="4" ref="F24:F35">+D24/C24</f>
        <v>1.1391059706158175</v>
      </c>
      <c r="G24" s="50">
        <v>17660</v>
      </c>
      <c r="H24" s="46"/>
      <c r="I24" s="47">
        <f t="shared" si="0"/>
        <v>17660</v>
      </c>
      <c r="J24" s="7">
        <f t="shared" si="3"/>
        <v>-560</v>
      </c>
      <c r="K24" s="12">
        <f aca="true" t="shared" si="5" ref="K24:K35">+I24/D24</f>
        <v>0.969264544456641</v>
      </c>
    </row>
    <row r="25" spans="1:11" s="5" customFormat="1" ht="12" customHeight="1">
      <c r="A25" s="11" t="s">
        <v>17</v>
      </c>
      <c r="B25" s="53">
        <v>953</v>
      </c>
      <c r="C25" s="8">
        <v>1558</v>
      </c>
      <c r="D25" s="8">
        <v>1774</v>
      </c>
      <c r="E25" s="7">
        <f t="shared" si="1"/>
        <v>216</v>
      </c>
      <c r="F25" s="12">
        <f t="shared" si="4"/>
        <v>1.1386392811296533</v>
      </c>
      <c r="G25" s="50">
        <f>1350+50</f>
        <v>1400</v>
      </c>
      <c r="H25" s="46"/>
      <c r="I25" s="47">
        <f t="shared" si="0"/>
        <v>1400</v>
      </c>
      <c r="J25" s="7">
        <f t="shared" si="3"/>
        <v>-374</v>
      </c>
      <c r="K25" s="12">
        <f t="shared" si="5"/>
        <v>0.7891770011273957</v>
      </c>
    </row>
    <row r="26" spans="1:11" s="5" customFormat="1" ht="12" customHeight="1">
      <c r="A26" s="11" t="s">
        <v>18</v>
      </c>
      <c r="B26" s="53">
        <v>9600</v>
      </c>
      <c r="C26" s="8">
        <v>14056</v>
      </c>
      <c r="D26" s="8">
        <v>16291</v>
      </c>
      <c r="E26" s="7">
        <f t="shared" si="1"/>
        <v>2235</v>
      </c>
      <c r="F26" s="12">
        <f t="shared" si="4"/>
        <v>1.159006829823563</v>
      </c>
      <c r="G26" s="50">
        <v>16045</v>
      </c>
      <c r="H26" s="46"/>
      <c r="I26" s="47">
        <f t="shared" si="0"/>
        <v>16045</v>
      </c>
      <c r="J26" s="7">
        <f t="shared" si="3"/>
        <v>-246</v>
      </c>
      <c r="K26" s="12">
        <f t="shared" si="5"/>
        <v>0.9848996378368424</v>
      </c>
    </row>
    <row r="27" spans="1:11" s="5" customFormat="1" ht="12" customHeight="1">
      <c r="A27" s="18" t="s">
        <v>19</v>
      </c>
      <c r="B27" s="53">
        <v>128036</v>
      </c>
      <c r="C27" s="8">
        <v>143309</v>
      </c>
      <c r="D27" s="8">
        <v>154619</v>
      </c>
      <c r="E27" s="7">
        <f t="shared" si="1"/>
        <v>11310</v>
      </c>
      <c r="F27" s="12">
        <f t="shared" si="4"/>
        <v>1.0789203748543357</v>
      </c>
      <c r="G27" s="59">
        <f>G28+G31</f>
        <v>165618</v>
      </c>
      <c r="H27" s="46"/>
      <c r="I27" s="47">
        <f t="shared" si="0"/>
        <v>165618</v>
      </c>
      <c r="J27" s="7">
        <f t="shared" si="3"/>
        <v>10999</v>
      </c>
      <c r="K27" s="12">
        <f t="shared" si="5"/>
        <v>1.0711361475627186</v>
      </c>
    </row>
    <row r="28" spans="1:11" s="5" customFormat="1" ht="12" customHeight="1">
      <c r="A28" s="11" t="s">
        <v>20</v>
      </c>
      <c r="B28" s="53">
        <v>93710</v>
      </c>
      <c r="C28" s="8">
        <v>104810</v>
      </c>
      <c r="D28" s="8">
        <v>112945</v>
      </c>
      <c r="E28" s="7">
        <f t="shared" si="1"/>
        <v>8135</v>
      </c>
      <c r="F28" s="12">
        <f t="shared" si="4"/>
        <v>1.0776166396336226</v>
      </c>
      <c r="G28" s="50">
        <f>SUM(G29+G30)</f>
        <v>121000</v>
      </c>
      <c r="H28" s="59"/>
      <c r="I28" s="47">
        <f t="shared" si="0"/>
        <v>121000</v>
      </c>
      <c r="J28" s="7">
        <f t="shared" si="3"/>
        <v>8055</v>
      </c>
      <c r="K28" s="12">
        <f t="shared" si="5"/>
        <v>1.0713178980919917</v>
      </c>
    </row>
    <row r="29" spans="1:11" s="5" customFormat="1" ht="12" customHeight="1">
      <c r="A29" s="18" t="s">
        <v>21</v>
      </c>
      <c r="B29" s="53">
        <v>86286</v>
      </c>
      <c r="C29" s="8">
        <v>97174</v>
      </c>
      <c r="D29" s="8">
        <v>106289</v>
      </c>
      <c r="E29" s="7">
        <f t="shared" si="1"/>
        <v>9115</v>
      </c>
      <c r="F29" s="12">
        <f t="shared" si="4"/>
        <v>1.0938008109165003</v>
      </c>
      <c r="G29" s="50">
        <v>113400</v>
      </c>
      <c r="H29" s="46"/>
      <c r="I29" s="47">
        <f t="shared" si="0"/>
        <v>113400</v>
      </c>
      <c r="J29" s="7">
        <f t="shared" si="3"/>
        <v>7111</v>
      </c>
      <c r="K29" s="12">
        <f t="shared" si="5"/>
        <v>1.0669025016699754</v>
      </c>
    </row>
    <row r="30" spans="1:11" s="5" customFormat="1" ht="12" customHeight="1">
      <c r="A30" s="11" t="s">
        <v>22</v>
      </c>
      <c r="B30" s="53">
        <v>7424</v>
      </c>
      <c r="C30" s="8">
        <v>7636</v>
      </c>
      <c r="D30" s="8">
        <v>6656</v>
      </c>
      <c r="E30" s="7">
        <f t="shared" si="1"/>
        <v>-980</v>
      </c>
      <c r="F30" s="12">
        <f t="shared" si="4"/>
        <v>0.8716605552645365</v>
      </c>
      <c r="G30" s="50">
        <v>7600</v>
      </c>
      <c r="H30" s="46"/>
      <c r="I30" s="47">
        <f t="shared" si="0"/>
        <v>7600</v>
      </c>
      <c r="J30" s="7">
        <f t="shared" si="3"/>
        <v>944</v>
      </c>
      <c r="K30" s="12">
        <f t="shared" si="5"/>
        <v>1.1418269230769231</v>
      </c>
    </row>
    <row r="31" spans="1:11" s="5" customFormat="1" ht="12" customHeight="1">
      <c r="A31" s="11" t="s">
        <v>23</v>
      </c>
      <c r="B31" s="53">
        <v>34326</v>
      </c>
      <c r="C31" s="8">
        <v>38499</v>
      </c>
      <c r="D31" s="8">
        <v>41674</v>
      </c>
      <c r="E31" s="7">
        <f t="shared" si="1"/>
        <v>3175</v>
      </c>
      <c r="F31" s="12">
        <f t="shared" si="4"/>
        <v>1.082469674537001</v>
      </c>
      <c r="G31" s="50">
        <v>44618</v>
      </c>
      <c r="H31" s="46"/>
      <c r="I31" s="47">
        <f t="shared" si="0"/>
        <v>44618</v>
      </c>
      <c r="J31" s="7">
        <f t="shared" si="3"/>
        <v>2944</v>
      </c>
      <c r="K31" s="12">
        <f t="shared" si="5"/>
        <v>1.0706435667322551</v>
      </c>
    </row>
    <row r="32" spans="1:11" s="5" customFormat="1" ht="12" customHeight="1">
      <c r="A32" s="18" t="s">
        <v>24</v>
      </c>
      <c r="B32" s="53">
        <v>5</v>
      </c>
      <c r="C32" s="8">
        <v>5</v>
      </c>
      <c r="D32" s="8">
        <v>8</v>
      </c>
      <c r="E32" s="7">
        <f t="shared" si="1"/>
        <v>3</v>
      </c>
      <c r="F32" s="12">
        <f t="shared" si="4"/>
        <v>1.6</v>
      </c>
      <c r="G32" s="50">
        <v>8</v>
      </c>
      <c r="H32" s="46"/>
      <c r="I32" s="47">
        <f t="shared" si="0"/>
        <v>8</v>
      </c>
      <c r="J32" s="7">
        <f t="shared" si="3"/>
        <v>0</v>
      </c>
      <c r="K32" s="12">
        <f t="shared" si="5"/>
        <v>1</v>
      </c>
    </row>
    <row r="33" spans="1:11" s="5" customFormat="1" ht="12" customHeight="1">
      <c r="A33" s="18" t="s">
        <v>25</v>
      </c>
      <c r="B33" s="53">
        <v>3307</v>
      </c>
      <c r="C33" s="8">
        <v>3409</v>
      </c>
      <c r="D33" s="8">
        <v>5255</v>
      </c>
      <c r="E33" s="7">
        <f t="shared" si="1"/>
        <v>1846</v>
      </c>
      <c r="F33" s="12">
        <f t="shared" si="4"/>
        <v>1.5415077735406277</v>
      </c>
      <c r="G33" s="50">
        <v>2465</v>
      </c>
      <c r="H33" s="46"/>
      <c r="I33" s="47">
        <f t="shared" si="0"/>
        <v>2465</v>
      </c>
      <c r="J33" s="7">
        <f>+I33-D33</f>
        <v>-2790</v>
      </c>
      <c r="K33" s="12">
        <f t="shared" si="5"/>
        <v>0.46907706945765937</v>
      </c>
    </row>
    <row r="34" spans="1:11" s="5" customFormat="1" ht="12" customHeight="1">
      <c r="A34" s="11" t="s">
        <v>26</v>
      </c>
      <c r="B34" s="53">
        <v>9709</v>
      </c>
      <c r="C34" s="8">
        <v>11087</v>
      </c>
      <c r="D34" s="8">
        <v>13095</v>
      </c>
      <c r="E34" s="7">
        <f t="shared" si="1"/>
        <v>2008</v>
      </c>
      <c r="F34" s="12">
        <f t="shared" si="4"/>
        <v>1.1811130152430775</v>
      </c>
      <c r="G34" s="50">
        <v>14245</v>
      </c>
      <c r="H34" s="46"/>
      <c r="I34" s="47">
        <f t="shared" si="0"/>
        <v>14245</v>
      </c>
      <c r="J34" s="7">
        <f t="shared" si="3"/>
        <v>1150</v>
      </c>
      <c r="K34" s="12">
        <f t="shared" si="5"/>
        <v>1.087819778541428</v>
      </c>
    </row>
    <row r="35" spans="1:11" s="5" customFormat="1" ht="12" customHeight="1">
      <c r="A35" s="11" t="s">
        <v>39</v>
      </c>
      <c r="B35" s="53">
        <v>9709</v>
      </c>
      <c r="C35" s="8">
        <v>11087</v>
      </c>
      <c r="D35" s="8">
        <v>13095</v>
      </c>
      <c r="E35" s="7">
        <f t="shared" si="1"/>
        <v>2008</v>
      </c>
      <c r="F35" s="12">
        <f t="shared" si="4"/>
        <v>1.1811130152430775</v>
      </c>
      <c r="G35" s="50">
        <v>14245</v>
      </c>
      <c r="H35" s="46"/>
      <c r="I35" s="47">
        <f t="shared" si="0"/>
        <v>14245</v>
      </c>
      <c r="J35" s="7">
        <f t="shared" si="3"/>
        <v>1150</v>
      </c>
      <c r="K35" s="12">
        <f t="shared" si="5"/>
        <v>1.087819778541428</v>
      </c>
    </row>
    <row r="36" spans="1:11" s="5" customFormat="1" ht="12" customHeight="1" thickBot="1">
      <c r="A36" s="19" t="s">
        <v>27</v>
      </c>
      <c r="B36" s="53">
        <v>-129</v>
      </c>
      <c r="C36" s="20">
        <v>0</v>
      </c>
      <c r="D36" s="20">
        <v>0</v>
      </c>
      <c r="E36" s="7">
        <f t="shared" si="1"/>
        <v>0</v>
      </c>
      <c r="F36" s="21"/>
      <c r="G36" s="57">
        <v>0</v>
      </c>
      <c r="H36" s="60"/>
      <c r="I36" s="48">
        <f t="shared" si="0"/>
        <v>0</v>
      </c>
      <c r="J36" s="7">
        <f t="shared" si="3"/>
        <v>0</v>
      </c>
      <c r="K36" s="21"/>
    </row>
    <row r="37" spans="1:11" s="24" customFormat="1" ht="16.5" customHeight="1" thickBot="1">
      <c r="A37" s="14" t="s">
        <v>28</v>
      </c>
      <c r="B37" s="52">
        <v>169284</v>
      </c>
      <c r="C37" s="27">
        <v>190483</v>
      </c>
      <c r="D37" s="52">
        <v>212437</v>
      </c>
      <c r="E37" s="26">
        <f t="shared" si="1"/>
        <v>21954</v>
      </c>
      <c r="F37" s="25">
        <f>+D37/C37</f>
        <v>1.1152543796559273</v>
      </c>
      <c r="G37" s="54">
        <f>SUM(G19+G21+G22+G23+G24+G27+G32+G33+G34)</f>
        <v>220446</v>
      </c>
      <c r="H37" s="61"/>
      <c r="I37" s="56">
        <f t="shared" si="0"/>
        <v>220446</v>
      </c>
      <c r="J37" s="26">
        <f>+I37-D37</f>
        <v>8009</v>
      </c>
      <c r="K37" s="25">
        <f>+I37/D37</f>
        <v>1.037700588880468</v>
      </c>
    </row>
    <row r="38" spans="1:11" s="24" customFormat="1" ht="16.5" customHeight="1" thickBot="1">
      <c r="A38" s="14" t="s">
        <v>29</v>
      </c>
      <c r="B38" s="52">
        <v>97</v>
      </c>
      <c r="C38" s="22">
        <f>+C18-C37</f>
        <v>0</v>
      </c>
      <c r="D38" s="52">
        <v>0</v>
      </c>
      <c r="E38" s="253"/>
      <c r="F38" s="254"/>
      <c r="G38" s="54">
        <f>SUM(G18-G37)</f>
        <v>0</v>
      </c>
      <c r="H38" s="61"/>
      <c r="I38" s="55">
        <f t="shared" si="0"/>
        <v>0</v>
      </c>
      <c r="J38" s="253"/>
      <c r="K38" s="254"/>
    </row>
    <row r="39" ht="5.25" customHeight="1"/>
    <row r="40" ht="3" customHeight="1"/>
    <row r="41" ht="7.5" customHeight="1" thickBot="1"/>
    <row r="42" spans="1:12" ht="19.5" customHeight="1">
      <c r="A42" s="295" t="s">
        <v>132</v>
      </c>
      <c r="B42" s="296"/>
      <c r="C42" s="297"/>
      <c r="D42" s="3"/>
      <c r="E42" s="274" t="s">
        <v>133</v>
      </c>
      <c r="F42" s="275"/>
      <c r="G42" s="275"/>
      <c r="H42" s="276"/>
      <c r="I42" s="277"/>
      <c r="K42"/>
      <c r="L42"/>
    </row>
    <row r="43" spans="1:12" s="115" customFormat="1" ht="18.75" customHeight="1" thickBot="1">
      <c r="A43" s="234" t="s">
        <v>34</v>
      </c>
      <c r="B43" s="235" t="s">
        <v>112</v>
      </c>
      <c r="C43" s="236" t="s">
        <v>113</v>
      </c>
      <c r="E43" s="278"/>
      <c r="F43" s="279"/>
      <c r="G43" s="279"/>
      <c r="H43" s="279"/>
      <c r="I43" s="280"/>
      <c r="K43" s="43"/>
      <c r="L43" s="43"/>
    </row>
    <row r="44" spans="1:12" ht="18" customHeight="1">
      <c r="A44" s="231" t="s">
        <v>54</v>
      </c>
      <c r="B44" s="232">
        <v>5000</v>
      </c>
      <c r="C44" s="233"/>
      <c r="D44" s="3"/>
      <c r="E44" s="302" t="s">
        <v>49</v>
      </c>
      <c r="F44" s="303"/>
      <c r="G44" s="303"/>
      <c r="H44" s="268">
        <f>+G17</f>
        <v>146509</v>
      </c>
      <c r="I44" s="269"/>
      <c r="K44"/>
      <c r="L44"/>
    </row>
    <row r="45" spans="1:12" ht="12.75">
      <c r="A45" s="119" t="s">
        <v>114</v>
      </c>
      <c r="B45" s="117"/>
      <c r="C45" s="116">
        <v>2161</v>
      </c>
      <c r="D45" s="3"/>
      <c r="E45" s="302" t="s">
        <v>33</v>
      </c>
      <c r="F45" s="303"/>
      <c r="G45" s="303"/>
      <c r="H45" s="270">
        <v>5000</v>
      </c>
      <c r="I45" s="271"/>
      <c r="K45"/>
      <c r="L45"/>
    </row>
    <row r="46" spans="1:12" ht="13.5" thickBot="1">
      <c r="A46" s="120" t="s">
        <v>115</v>
      </c>
      <c r="B46" s="117"/>
      <c r="C46" s="116">
        <v>960</v>
      </c>
      <c r="D46" s="29"/>
      <c r="E46" s="298" t="s">
        <v>50</v>
      </c>
      <c r="F46" s="299"/>
      <c r="G46" s="299"/>
      <c r="H46" s="272">
        <f>+G29</f>
        <v>113400</v>
      </c>
      <c r="I46" s="273"/>
      <c r="K46"/>
      <c r="L46"/>
    </row>
    <row r="47" spans="1:4" ht="12.75">
      <c r="A47" s="120" t="s">
        <v>44</v>
      </c>
      <c r="B47" s="117"/>
      <c r="C47" s="116">
        <v>7657</v>
      </c>
      <c r="D47" s="29"/>
    </row>
    <row r="48" spans="1:4" ht="12.75">
      <c r="A48" s="120" t="s">
        <v>45</v>
      </c>
      <c r="B48" s="117"/>
      <c r="C48" s="116">
        <v>500</v>
      </c>
      <c r="D48" s="29"/>
    </row>
    <row r="49" spans="1:10" ht="12.75">
      <c r="A49" s="120" t="s">
        <v>47</v>
      </c>
      <c r="B49" s="117"/>
      <c r="C49" s="116">
        <v>401</v>
      </c>
      <c r="D49" s="29"/>
      <c r="E49"/>
      <c r="F49"/>
      <c r="G49"/>
      <c r="H49"/>
      <c r="I49"/>
      <c r="J49" s="29"/>
    </row>
    <row r="50" spans="1:9" ht="12.75">
      <c r="A50" s="121" t="s">
        <v>48</v>
      </c>
      <c r="B50" s="117"/>
      <c r="C50" s="116">
        <v>500</v>
      </c>
      <c r="D50" s="29"/>
      <c r="E50"/>
      <c r="F50"/>
      <c r="G50"/>
      <c r="H50"/>
      <c r="I50"/>
    </row>
    <row r="51" spans="1:9" ht="12.75">
      <c r="A51" s="120" t="s">
        <v>40</v>
      </c>
      <c r="B51" s="117"/>
      <c r="C51" s="116">
        <v>100</v>
      </c>
      <c r="D51" s="29"/>
      <c r="E51"/>
      <c r="F51"/>
      <c r="G51"/>
      <c r="H51"/>
      <c r="I51"/>
    </row>
    <row r="52" spans="1:9" ht="12.75">
      <c r="A52" s="120" t="s">
        <v>116</v>
      </c>
      <c r="B52" s="117"/>
      <c r="C52" s="116">
        <v>300</v>
      </c>
      <c r="D52" s="29"/>
      <c r="E52"/>
      <c r="F52"/>
      <c r="G52"/>
      <c r="H52"/>
      <c r="I52"/>
    </row>
    <row r="53" spans="1:10" ht="22.5">
      <c r="A53" s="122" t="s">
        <v>117</v>
      </c>
      <c r="B53" s="117"/>
      <c r="C53" s="116">
        <v>99</v>
      </c>
      <c r="D53" s="29"/>
      <c r="E53"/>
      <c r="F53"/>
      <c r="G53"/>
      <c r="H53"/>
      <c r="I53"/>
      <c r="J53" s="29"/>
    </row>
    <row r="54" spans="1:10" ht="23.25" customHeight="1">
      <c r="A54" s="123" t="s">
        <v>118</v>
      </c>
      <c r="B54" s="117"/>
      <c r="C54" s="116">
        <v>1000</v>
      </c>
      <c r="D54" s="29"/>
      <c r="E54"/>
      <c r="F54"/>
      <c r="G54"/>
      <c r="H54"/>
      <c r="I54"/>
      <c r="J54" s="29"/>
    </row>
    <row r="55" spans="1:10" ht="12.75">
      <c r="A55" s="122" t="s">
        <v>46</v>
      </c>
      <c r="B55" s="117"/>
      <c r="C55" s="116">
        <v>100</v>
      </c>
      <c r="D55" s="29"/>
      <c r="E55"/>
      <c r="F55"/>
      <c r="G55"/>
      <c r="H55"/>
      <c r="I55"/>
      <c r="J55" s="29"/>
    </row>
    <row r="56" spans="1:10" ht="21" customHeight="1">
      <c r="A56" s="123" t="s">
        <v>119</v>
      </c>
      <c r="B56" s="117"/>
      <c r="C56" s="116">
        <v>743</v>
      </c>
      <c r="D56" s="29"/>
      <c r="E56"/>
      <c r="F56"/>
      <c r="G56"/>
      <c r="H56"/>
      <c r="I56"/>
      <c r="J56" s="29"/>
    </row>
    <row r="57" spans="1:10" ht="13.5" thickBot="1">
      <c r="A57" s="123" t="s">
        <v>120</v>
      </c>
      <c r="B57" s="117"/>
      <c r="C57" s="118">
        <v>500</v>
      </c>
      <c r="D57" s="29"/>
      <c r="E57"/>
      <c r="F57"/>
      <c r="G57"/>
      <c r="H57"/>
      <c r="I57"/>
      <c r="J57" s="29"/>
    </row>
    <row r="58" spans="1:10" s="115" customFormat="1" ht="17.25" customHeight="1" thickBot="1">
      <c r="A58" s="44" t="s">
        <v>0</v>
      </c>
      <c r="B58" s="126">
        <f>SUM(B44:B57)</f>
        <v>5000</v>
      </c>
      <c r="C58" s="124">
        <f>SUM(C44:C57)</f>
        <v>15021</v>
      </c>
      <c r="D58" s="125"/>
      <c r="E58" s="125"/>
      <c r="F58" s="125"/>
      <c r="G58" s="125"/>
      <c r="H58" s="125"/>
      <c r="I58" s="125"/>
      <c r="J58" s="125"/>
    </row>
    <row r="59" ht="7.5" customHeight="1" thickBot="1"/>
    <row r="60" spans="1:10" ht="15.75" customHeight="1" thickBot="1">
      <c r="A60" s="306" t="s">
        <v>134</v>
      </c>
      <c r="B60" s="307"/>
      <c r="C60" s="308"/>
      <c r="D60" s="31"/>
      <c r="E60"/>
      <c r="F60"/>
      <c r="G60"/>
      <c r="H60"/>
      <c r="I60"/>
      <c r="J60" s="30"/>
    </row>
    <row r="61" spans="1:12" ht="17.25" customHeight="1">
      <c r="A61" s="304" t="s">
        <v>41</v>
      </c>
      <c r="B61" s="305"/>
      <c r="C61" s="127">
        <v>200</v>
      </c>
      <c r="D61" s="29"/>
      <c r="E61"/>
      <c r="F61"/>
      <c r="G61"/>
      <c r="H61"/>
      <c r="I61"/>
      <c r="J61"/>
      <c r="K61"/>
      <c r="L61"/>
    </row>
    <row r="62" spans="1:12" ht="17.25" customHeight="1" thickBot="1">
      <c r="A62" s="309" t="s">
        <v>42</v>
      </c>
      <c r="B62" s="310"/>
      <c r="C62" s="41">
        <v>500</v>
      </c>
      <c r="D62" s="29"/>
      <c r="E62"/>
      <c r="F62"/>
      <c r="G62"/>
      <c r="H62"/>
      <c r="I62"/>
      <c r="J62"/>
      <c r="K62"/>
      <c r="L62"/>
    </row>
    <row r="63" spans="1:12" ht="13.5" thickBot="1">
      <c r="A63" s="300" t="s">
        <v>0</v>
      </c>
      <c r="B63" s="301"/>
      <c r="C63" s="42">
        <f>SUM(C61:C62)</f>
        <v>700</v>
      </c>
      <c r="D63" s="30"/>
      <c r="E63"/>
      <c r="F63"/>
      <c r="G63"/>
      <c r="H63"/>
      <c r="I63"/>
      <c r="J63"/>
      <c r="K63"/>
      <c r="L63"/>
    </row>
    <row r="64" ht="6" customHeight="1" thickBot="1"/>
    <row r="65" spans="1:10" ht="13.5" thickBot="1">
      <c r="A65" s="300" t="s">
        <v>53</v>
      </c>
      <c r="B65" s="301"/>
      <c r="C65" s="42">
        <f>+C58+C63</f>
        <v>15721</v>
      </c>
      <c r="D65" s="30"/>
      <c r="E65"/>
      <c r="F65"/>
      <c r="G65"/>
      <c r="H65"/>
      <c r="I65"/>
      <c r="J65" s="30"/>
    </row>
    <row r="66" spans="1:12" ht="9" customHeight="1" thickBot="1">
      <c r="A66" s="31"/>
      <c r="B66" s="33"/>
      <c r="C66" s="33"/>
      <c r="D66" s="33"/>
      <c r="E66" s="33"/>
      <c r="F66" s="33"/>
      <c r="G66" s="33"/>
      <c r="H66" s="33"/>
      <c r="I66" s="33"/>
      <c r="J66" s="31"/>
      <c r="K66" s="31"/>
      <c r="L66" s="31"/>
    </row>
    <row r="67" spans="1:15" s="34" customFormat="1" ht="17.25" customHeight="1">
      <c r="A67" s="287" t="s">
        <v>136</v>
      </c>
      <c r="B67" s="290" t="s">
        <v>109</v>
      </c>
      <c r="C67" s="293" t="s">
        <v>111</v>
      </c>
      <c r="D67" s="294"/>
      <c r="E67" s="294"/>
      <c r="F67" s="294"/>
      <c r="G67" s="294"/>
      <c r="H67" s="294"/>
      <c r="I67" s="281" t="s">
        <v>110</v>
      </c>
      <c r="K67" s="31"/>
      <c r="L67" s="31"/>
      <c r="M67" s="31"/>
      <c r="N67" s="31"/>
      <c r="O67" s="31"/>
    </row>
    <row r="68" spans="1:15" s="34" customFormat="1" ht="17.25" customHeight="1">
      <c r="A68" s="288"/>
      <c r="B68" s="291"/>
      <c r="C68" s="251" t="s">
        <v>51</v>
      </c>
      <c r="D68" s="285" t="s">
        <v>52</v>
      </c>
      <c r="E68" s="286"/>
      <c r="F68" s="286"/>
      <c r="G68" s="286"/>
      <c r="H68" s="286"/>
      <c r="I68" s="282"/>
      <c r="K68" s="31"/>
      <c r="L68" s="31"/>
      <c r="M68" s="31"/>
      <c r="N68" s="31"/>
      <c r="O68" s="31"/>
    </row>
    <row r="69" spans="1:15" s="34" customFormat="1" ht="11.25" customHeight="1" thickBot="1">
      <c r="A69" s="289"/>
      <c r="B69" s="292"/>
      <c r="C69" s="284"/>
      <c r="D69" s="35">
        <v>1</v>
      </c>
      <c r="E69" s="35">
        <v>2</v>
      </c>
      <c r="F69" s="35">
        <v>3</v>
      </c>
      <c r="G69" s="35">
        <v>4</v>
      </c>
      <c r="H69" s="35">
        <v>5</v>
      </c>
      <c r="I69" s="283"/>
      <c r="K69" s="36"/>
      <c r="L69" s="36"/>
      <c r="M69" s="36"/>
      <c r="N69" s="36"/>
      <c r="O69" s="36"/>
    </row>
    <row r="70" spans="1:15" s="34" customFormat="1" ht="17.25" customHeight="1" thickBot="1">
      <c r="A70" s="37">
        <v>235427</v>
      </c>
      <c r="B70" s="38">
        <v>91507</v>
      </c>
      <c r="C70" s="39">
        <f>SUM(D70:H70)</f>
        <v>14245</v>
      </c>
      <c r="D70" s="38">
        <v>11405</v>
      </c>
      <c r="E70" s="38">
        <v>2009</v>
      </c>
      <c r="F70" s="38">
        <v>118</v>
      </c>
      <c r="G70" s="38">
        <v>3</v>
      </c>
      <c r="H70" s="38">
        <v>710</v>
      </c>
      <c r="I70" s="40">
        <f>+A70-B70-C70</f>
        <v>129675</v>
      </c>
      <c r="K70" s="31"/>
      <c r="L70" s="31"/>
      <c r="M70" s="31"/>
      <c r="N70" s="31"/>
      <c r="O70" s="31"/>
    </row>
    <row r="71" spans="1:17" s="32" customFormat="1" ht="10.5" customHeight="1" thickBot="1">
      <c r="A71" s="31"/>
      <c r="B71" s="33"/>
      <c r="C71" s="33"/>
      <c r="D71" s="33"/>
      <c r="E71" s="33"/>
      <c r="F71" s="33"/>
      <c r="G71" s="33"/>
      <c r="H71" s="33"/>
      <c r="I71" s="33"/>
      <c r="J71" s="252" t="s">
        <v>135</v>
      </c>
      <c r="K71" s="31"/>
      <c r="L71" s="31"/>
      <c r="M71" s="31"/>
      <c r="N71" s="31"/>
      <c r="O71" s="31"/>
      <c r="P71" s="31"/>
      <c r="Q71" s="31"/>
    </row>
    <row r="72" spans="1:11" s="238" customFormat="1" ht="33.75" customHeight="1" thickBot="1">
      <c r="A72" s="237" t="s">
        <v>122</v>
      </c>
      <c r="B72" s="237" t="s">
        <v>99</v>
      </c>
      <c r="C72" s="237" t="s">
        <v>123</v>
      </c>
      <c r="D72" s="237" t="s">
        <v>124</v>
      </c>
      <c r="E72" s="237" t="s">
        <v>125</v>
      </c>
      <c r="F72" s="237" t="s">
        <v>126</v>
      </c>
      <c r="G72" s="237" t="s">
        <v>127</v>
      </c>
      <c r="H72" s="237" t="s">
        <v>128</v>
      </c>
      <c r="I72" s="237" t="s">
        <v>129</v>
      </c>
      <c r="J72" s="237" t="s">
        <v>130</v>
      </c>
      <c r="K72"/>
    </row>
    <row r="73" spans="1:11" s="238" customFormat="1" ht="4.5" customHeight="1" thickBot="1">
      <c r="A73" s="248"/>
      <c r="B73" s="239"/>
      <c r="C73" s="239"/>
      <c r="D73" s="239"/>
      <c r="E73" s="239"/>
      <c r="F73" s="239"/>
      <c r="G73" s="239"/>
      <c r="H73" s="239"/>
      <c r="I73" s="239"/>
      <c r="J73" s="245"/>
      <c r="K73"/>
    </row>
    <row r="74" spans="1:11" s="242" customFormat="1" ht="15.75" customHeight="1" thickBot="1">
      <c r="A74" s="249">
        <v>2007</v>
      </c>
      <c r="B74" s="240">
        <v>289.35</v>
      </c>
      <c r="C74" s="241">
        <v>30611.48090547779</v>
      </c>
      <c r="D74" s="241">
        <v>15812.900178561142</v>
      </c>
      <c r="E74" s="241">
        <v>2827.927826738091</v>
      </c>
      <c r="F74" s="241">
        <v>23.557398767352108</v>
      </c>
      <c r="G74" s="241">
        <v>3056.363976729451</v>
      </c>
      <c r="H74" s="241">
        <v>2743.0061632394445</v>
      </c>
      <c r="I74" s="241">
        <v>535.0950406082599</v>
      </c>
      <c r="J74" s="246">
        <v>5612.630320834053</v>
      </c>
      <c r="K74"/>
    </row>
    <row r="75" spans="1:11" s="242" customFormat="1" ht="3.75" customHeight="1" thickBot="1">
      <c r="A75" s="250"/>
      <c r="B75" s="243"/>
      <c r="C75" s="244"/>
      <c r="D75" s="244"/>
      <c r="E75" s="244"/>
      <c r="F75" s="244"/>
      <c r="G75" s="244"/>
      <c r="H75" s="244"/>
      <c r="I75" s="244"/>
      <c r="J75" s="247"/>
      <c r="K75"/>
    </row>
    <row r="76" spans="1:11" s="242" customFormat="1" ht="15.75" customHeight="1" thickBot="1">
      <c r="A76" s="249">
        <v>2006</v>
      </c>
      <c r="B76" s="240">
        <v>282.11</v>
      </c>
      <c r="C76" s="241">
        <v>28707.111292285514</v>
      </c>
      <c r="D76" s="241">
        <v>14745.470147578366</v>
      </c>
      <c r="E76" s="241">
        <v>2430.7885222076493</v>
      </c>
      <c r="F76" s="241">
        <v>351.13312773977054</v>
      </c>
      <c r="G76" s="241">
        <v>2780.430210438009</v>
      </c>
      <c r="H76" s="241">
        <v>2830.9749152221943</v>
      </c>
      <c r="I76" s="241">
        <v>444.4040740609455</v>
      </c>
      <c r="J76" s="246">
        <v>5123.910295038578</v>
      </c>
      <c r="K76"/>
    </row>
    <row r="77" spans="1:11" s="242" customFormat="1" ht="3" customHeight="1" thickBot="1">
      <c r="A77" s="250"/>
      <c r="B77" s="243"/>
      <c r="C77" s="244"/>
      <c r="D77" s="244"/>
      <c r="E77" s="244"/>
      <c r="F77" s="244"/>
      <c r="G77" s="244"/>
      <c r="H77" s="244"/>
      <c r="I77" s="244"/>
      <c r="J77" s="247"/>
      <c r="K77"/>
    </row>
    <row r="78" spans="1:11" s="242" customFormat="1" ht="15.75" customHeight="1" thickBot="1">
      <c r="A78" s="249">
        <v>2005</v>
      </c>
      <c r="B78" s="240">
        <v>274.11</v>
      </c>
      <c r="C78" s="241">
        <v>26235.35046757384</v>
      </c>
      <c r="D78" s="241">
        <v>12928.235623168313</v>
      </c>
      <c r="E78" s="241">
        <v>2242.036955966583</v>
      </c>
      <c r="F78" s="241">
        <v>240.4527379519171</v>
      </c>
      <c r="G78" s="241">
        <v>2433.168253620809</v>
      </c>
      <c r="H78" s="241">
        <v>3082.6611579292985</v>
      </c>
      <c r="I78" s="241">
        <v>485.26747169627765</v>
      </c>
      <c r="J78" s="246">
        <v>4823.528267240646</v>
      </c>
      <c r="K78"/>
    </row>
    <row r="79" ht="12.75">
      <c r="K79"/>
    </row>
  </sheetData>
  <mergeCells count="32">
    <mergeCell ref="A5:A8"/>
    <mergeCell ref="E38:F38"/>
    <mergeCell ref="E5:F6"/>
    <mergeCell ref="E7:E8"/>
    <mergeCell ref="B5:B8"/>
    <mergeCell ref="C5:C8"/>
    <mergeCell ref="D5:D8"/>
    <mergeCell ref="A42:C42"/>
    <mergeCell ref="E46:G46"/>
    <mergeCell ref="A63:B63"/>
    <mergeCell ref="A65:B65"/>
    <mergeCell ref="E45:G45"/>
    <mergeCell ref="A61:B61"/>
    <mergeCell ref="A60:C60"/>
    <mergeCell ref="A62:B62"/>
    <mergeCell ref="E44:G44"/>
    <mergeCell ref="I67:I69"/>
    <mergeCell ref="C68:C69"/>
    <mergeCell ref="D68:H68"/>
    <mergeCell ref="A67:A69"/>
    <mergeCell ref="B67:B69"/>
    <mergeCell ref="C67:H67"/>
    <mergeCell ref="H44:I44"/>
    <mergeCell ref="H45:I45"/>
    <mergeCell ref="H46:I46"/>
    <mergeCell ref="E42:I43"/>
    <mergeCell ref="J38:K38"/>
    <mergeCell ref="G5:I6"/>
    <mergeCell ref="F7:F8"/>
    <mergeCell ref="J5:K6"/>
    <mergeCell ref="J7:J8"/>
    <mergeCell ref="K7:K8"/>
  </mergeCells>
  <printOptions horizontalCentered="1"/>
  <pageMargins left="0.15748031496062992" right="0.15748031496062992" top="0.42" bottom="0.33" header="0.2755905511811024" footer="0.15748031496062992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71" customWidth="1"/>
    <col min="2" max="2" width="3.125" style="71" customWidth="1"/>
    <col min="3" max="3" width="47.625" style="71" customWidth="1"/>
    <col min="4" max="6" width="10.875" style="71" customWidth="1"/>
    <col min="7" max="16384" width="9.125" style="71" customWidth="1"/>
  </cols>
  <sheetData>
    <row r="1" spans="1:6" ht="15.75">
      <c r="A1" s="68" t="s">
        <v>55</v>
      </c>
      <c r="B1" s="69"/>
      <c r="C1" s="70"/>
      <c r="D1" s="70"/>
      <c r="E1" s="70"/>
      <c r="F1" s="70"/>
    </row>
    <row r="2" spans="1:6" ht="12.75">
      <c r="A2" s="72"/>
      <c r="B2" s="73"/>
      <c r="C2" s="320" t="s">
        <v>56</v>
      </c>
      <c r="D2" s="319"/>
      <c r="E2" s="319"/>
      <c r="F2" s="74" t="s">
        <v>57</v>
      </c>
    </row>
    <row r="3" spans="1:6" ht="15.75" thickBot="1">
      <c r="A3" s="75" t="s">
        <v>58</v>
      </c>
      <c r="B3" s="75"/>
      <c r="C3" s="75"/>
      <c r="D3" s="75"/>
      <c r="E3" s="75"/>
      <c r="F3" s="75"/>
    </row>
    <row r="4" spans="1:7" ht="12.75">
      <c r="A4" s="128" t="s">
        <v>59</v>
      </c>
      <c r="B4" s="129"/>
      <c r="C4" s="129"/>
      <c r="D4" s="323" t="s">
        <v>31</v>
      </c>
      <c r="E4" s="324"/>
      <c r="F4" s="152" t="s">
        <v>60</v>
      </c>
      <c r="G4" s="79"/>
    </row>
    <row r="5" spans="1:8" ht="13.5" thickBot="1">
      <c r="A5" s="131"/>
      <c r="B5" s="132"/>
      <c r="C5" s="136"/>
      <c r="D5" s="142">
        <v>2006</v>
      </c>
      <c r="E5" s="147">
        <v>2007</v>
      </c>
      <c r="F5" s="153">
        <v>2008</v>
      </c>
      <c r="G5" s="79"/>
      <c r="H5" s="79"/>
    </row>
    <row r="6" spans="1:8" ht="12.75">
      <c r="A6" s="80" t="s">
        <v>61</v>
      </c>
      <c r="B6" s="81"/>
      <c r="C6" s="81"/>
      <c r="D6" s="143">
        <v>1483</v>
      </c>
      <c r="E6" s="148">
        <v>1439</v>
      </c>
      <c r="F6" s="154">
        <v>1439</v>
      </c>
      <c r="G6" s="83"/>
      <c r="H6" s="83"/>
    </row>
    <row r="7" spans="1:8" ht="12.75">
      <c r="A7" s="183" t="s">
        <v>62</v>
      </c>
      <c r="B7" s="184"/>
      <c r="C7" s="184"/>
      <c r="D7" s="193">
        <f>SUM(D8:D9)</f>
        <v>107</v>
      </c>
      <c r="E7" s="190">
        <f>SUM(E8:E9)</f>
        <v>44</v>
      </c>
      <c r="F7" s="191">
        <f>SUM(F8:F9)</f>
        <v>10</v>
      </c>
      <c r="G7" s="83"/>
      <c r="H7" s="83"/>
    </row>
    <row r="8" spans="1:8" ht="12.75">
      <c r="A8" s="87" t="s">
        <v>63</v>
      </c>
      <c r="B8" s="88" t="s">
        <v>64</v>
      </c>
      <c r="C8" s="137"/>
      <c r="D8" s="144">
        <v>97</v>
      </c>
      <c r="E8" s="149">
        <v>0</v>
      </c>
      <c r="F8" s="155">
        <v>0</v>
      </c>
      <c r="G8" s="89"/>
      <c r="H8" s="89"/>
    </row>
    <row r="9" spans="1:8" ht="12.75">
      <c r="A9" s="87"/>
      <c r="B9" s="90" t="s">
        <v>65</v>
      </c>
      <c r="C9" s="138"/>
      <c r="D9" s="144">
        <v>10</v>
      </c>
      <c r="E9" s="149">
        <v>44</v>
      </c>
      <c r="F9" s="155">
        <v>10</v>
      </c>
      <c r="G9" s="89"/>
      <c r="H9" s="89"/>
    </row>
    <row r="10" spans="1:8" ht="12.75">
      <c r="A10" s="183" t="s">
        <v>66</v>
      </c>
      <c r="B10" s="184"/>
      <c r="C10" s="184"/>
      <c r="D10" s="192">
        <f>SUM(D11:D14)</f>
        <v>151</v>
      </c>
      <c r="E10" s="187">
        <f>SUM(E11:E14)</f>
        <v>44</v>
      </c>
      <c r="F10" s="188">
        <f>SUM(F11:F14)</f>
        <v>10</v>
      </c>
      <c r="G10" s="83"/>
      <c r="H10" s="83"/>
    </row>
    <row r="11" spans="1:8" ht="12.75">
      <c r="A11" s="87" t="s">
        <v>63</v>
      </c>
      <c r="B11" s="91" t="s">
        <v>67</v>
      </c>
      <c r="C11" s="139"/>
      <c r="D11" s="144">
        <v>100</v>
      </c>
      <c r="E11" s="149">
        <v>0</v>
      </c>
      <c r="F11" s="155">
        <v>0</v>
      </c>
      <c r="G11" s="89"/>
      <c r="H11" s="89"/>
    </row>
    <row r="12" spans="1:8" ht="12.75">
      <c r="A12" s="87"/>
      <c r="B12" s="91" t="s">
        <v>68</v>
      </c>
      <c r="C12" s="139"/>
      <c r="D12" s="144">
        <v>0</v>
      </c>
      <c r="E12" s="149">
        <v>0</v>
      </c>
      <c r="F12" s="155">
        <v>0</v>
      </c>
      <c r="G12" s="89"/>
      <c r="H12" s="89"/>
    </row>
    <row r="13" spans="1:8" ht="12.75">
      <c r="A13" s="87"/>
      <c r="B13" s="91" t="s">
        <v>69</v>
      </c>
      <c r="C13" s="139"/>
      <c r="D13" s="144">
        <v>0</v>
      </c>
      <c r="E13" s="149">
        <v>0</v>
      </c>
      <c r="F13" s="155">
        <v>0</v>
      </c>
      <c r="G13" s="89"/>
      <c r="H13" s="89"/>
    </row>
    <row r="14" spans="1:8" ht="13.5" thickBot="1">
      <c r="A14" s="87"/>
      <c r="B14" s="229"/>
      <c r="C14" s="140" t="s">
        <v>70</v>
      </c>
      <c r="D14" s="145">
        <v>51</v>
      </c>
      <c r="E14" s="150">
        <v>44</v>
      </c>
      <c r="F14" s="156">
        <v>10</v>
      </c>
      <c r="G14" s="89"/>
      <c r="H14" s="89"/>
    </row>
    <row r="15" spans="1:9" ht="13.5" thickBot="1">
      <c r="A15" s="141" t="s">
        <v>71</v>
      </c>
      <c r="B15" s="230"/>
      <c r="C15" s="141"/>
      <c r="D15" s="146">
        <f>D6+D7-D10</f>
        <v>1439</v>
      </c>
      <c r="E15" s="151">
        <f>E6+E7-E10</f>
        <v>1439</v>
      </c>
      <c r="F15" s="157">
        <f>F6+F7-F10</f>
        <v>1439</v>
      </c>
      <c r="G15" s="83"/>
      <c r="H15" s="83"/>
      <c r="I15" s="92"/>
    </row>
    <row r="16" spans="1:6" ht="9.75" customHeight="1">
      <c r="A16" s="77"/>
      <c r="B16" s="77"/>
      <c r="C16" s="77"/>
      <c r="D16" s="93"/>
      <c r="E16" s="93"/>
      <c r="F16" s="93"/>
    </row>
    <row r="17" spans="1:6" ht="15.75" thickBot="1">
      <c r="A17" s="75" t="s">
        <v>72</v>
      </c>
      <c r="B17" s="75"/>
      <c r="C17" s="75"/>
      <c r="D17" s="75"/>
      <c r="E17" s="75"/>
      <c r="F17" s="75"/>
    </row>
    <row r="18" spans="1:7" ht="12.75">
      <c r="A18" s="128" t="s">
        <v>59</v>
      </c>
      <c r="B18" s="129"/>
      <c r="C18" s="130"/>
      <c r="D18" s="158" t="s">
        <v>73</v>
      </c>
      <c r="E18" s="170" t="s">
        <v>73</v>
      </c>
      <c r="F18" s="152" t="s">
        <v>60</v>
      </c>
      <c r="G18" s="79"/>
    </row>
    <row r="19" spans="1:7" ht="13.5" thickBot="1">
      <c r="A19" s="159"/>
      <c r="B19" s="160"/>
      <c r="C19" s="133"/>
      <c r="D19" s="134">
        <v>2006</v>
      </c>
      <c r="E19" s="147">
        <v>2007</v>
      </c>
      <c r="F19" s="153">
        <v>2008</v>
      </c>
      <c r="G19" s="79"/>
    </row>
    <row r="20" spans="1:7" ht="12.75">
      <c r="A20" s="80" t="s">
        <v>61</v>
      </c>
      <c r="B20" s="81"/>
      <c r="C20" s="82"/>
      <c r="D20" s="161">
        <v>12066</v>
      </c>
      <c r="E20" s="171">
        <v>5150</v>
      </c>
      <c r="F20" s="174">
        <v>1591</v>
      </c>
      <c r="G20" s="94"/>
    </row>
    <row r="21" spans="1:7" ht="12.75">
      <c r="A21" s="183" t="s">
        <v>62</v>
      </c>
      <c r="B21" s="184"/>
      <c r="C21" s="185"/>
      <c r="D21" s="189">
        <f>SUM(D22:D27)</f>
        <v>13185</v>
      </c>
      <c r="E21" s="190">
        <f>SUM(E22:E27)</f>
        <v>16782</v>
      </c>
      <c r="F21" s="191">
        <f>SUM(F22:F27)</f>
        <v>19245</v>
      </c>
      <c r="G21" s="83"/>
    </row>
    <row r="22" spans="1:7" ht="12.75">
      <c r="A22" s="162" t="s">
        <v>63</v>
      </c>
      <c r="B22" s="163" t="s">
        <v>74</v>
      </c>
      <c r="C22" s="95" t="s">
        <v>75</v>
      </c>
      <c r="D22" s="164">
        <v>11080</v>
      </c>
      <c r="E22" s="172">
        <v>14195</v>
      </c>
      <c r="F22" s="175">
        <v>14245</v>
      </c>
      <c r="G22" s="96"/>
    </row>
    <row r="23" spans="1:7" ht="12.75">
      <c r="A23" s="162"/>
      <c r="B23" s="163" t="s">
        <v>76</v>
      </c>
      <c r="C23" s="97" t="s">
        <v>77</v>
      </c>
      <c r="D23" s="164">
        <v>2105</v>
      </c>
      <c r="E23" s="149">
        <v>2587</v>
      </c>
      <c r="F23" s="155">
        <v>5000</v>
      </c>
      <c r="G23" s="89"/>
    </row>
    <row r="24" spans="1:7" ht="12.75">
      <c r="A24" s="162"/>
      <c r="B24" s="163" t="s">
        <v>78</v>
      </c>
      <c r="C24" s="97" t="s">
        <v>79</v>
      </c>
      <c r="D24" s="164">
        <v>0</v>
      </c>
      <c r="E24" s="149">
        <v>0</v>
      </c>
      <c r="F24" s="155">
        <v>0</v>
      </c>
      <c r="G24" s="89"/>
    </row>
    <row r="25" spans="1:7" ht="12.75">
      <c r="A25" s="162"/>
      <c r="B25" s="163" t="s">
        <v>80</v>
      </c>
      <c r="C25" s="97" t="s">
        <v>81</v>
      </c>
      <c r="D25" s="164">
        <v>0</v>
      </c>
      <c r="E25" s="149">
        <v>0</v>
      </c>
      <c r="F25" s="155">
        <v>0</v>
      </c>
      <c r="G25" s="89"/>
    </row>
    <row r="26" spans="1:7" ht="12.75">
      <c r="A26" s="162"/>
      <c r="B26" s="163" t="s">
        <v>82</v>
      </c>
      <c r="C26" s="97" t="s">
        <v>83</v>
      </c>
      <c r="D26" s="164">
        <v>0</v>
      </c>
      <c r="E26" s="149">
        <v>0</v>
      </c>
      <c r="F26" s="155">
        <v>0</v>
      </c>
      <c r="G26" s="89"/>
    </row>
    <row r="27" spans="1:7" ht="12.75">
      <c r="A27" s="162"/>
      <c r="B27" s="163" t="s">
        <v>84</v>
      </c>
      <c r="C27" s="97" t="s">
        <v>85</v>
      </c>
      <c r="D27" s="164">
        <v>0</v>
      </c>
      <c r="E27" s="149">
        <v>0</v>
      </c>
      <c r="F27" s="155">
        <v>0</v>
      </c>
      <c r="G27" s="89"/>
    </row>
    <row r="28" spans="1:7" ht="12.75">
      <c r="A28" s="183" t="s">
        <v>66</v>
      </c>
      <c r="B28" s="184"/>
      <c r="C28" s="185"/>
      <c r="D28" s="186">
        <f>SUM(D29:D33)</f>
        <v>20101</v>
      </c>
      <c r="E28" s="187">
        <f>SUM(E29:E33)</f>
        <v>20341</v>
      </c>
      <c r="F28" s="188">
        <f>SUM(F29:F33)</f>
        <v>20721</v>
      </c>
      <c r="G28" s="83"/>
    </row>
    <row r="29" spans="1:7" ht="12.75">
      <c r="A29" s="162" t="s">
        <v>63</v>
      </c>
      <c r="B29" s="163" t="s">
        <v>86</v>
      </c>
      <c r="C29" s="98" t="s">
        <v>87</v>
      </c>
      <c r="D29" s="164">
        <v>19973</v>
      </c>
      <c r="E29" s="149">
        <v>17273</v>
      </c>
      <c r="F29" s="155">
        <v>20021</v>
      </c>
      <c r="G29" s="89"/>
    </row>
    <row r="30" spans="1:7" ht="12.75">
      <c r="A30" s="162"/>
      <c r="B30" s="163" t="s">
        <v>88</v>
      </c>
      <c r="C30" s="98" t="s">
        <v>89</v>
      </c>
      <c r="D30" s="164">
        <v>0</v>
      </c>
      <c r="E30" s="149">
        <v>0</v>
      </c>
      <c r="F30" s="155">
        <v>200</v>
      </c>
      <c r="G30" s="89"/>
    </row>
    <row r="31" spans="1:7" ht="12.75">
      <c r="A31" s="162"/>
      <c r="B31" s="163" t="s">
        <v>90</v>
      </c>
      <c r="C31" s="165" t="s">
        <v>91</v>
      </c>
      <c r="D31" s="164">
        <v>128</v>
      </c>
      <c r="E31" s="149">
        <v>168</v>
      </c>
      <c r="F31" s="155">
        <v>500</v>
      </c>
      <c r="G31" s="89"/>
    </row>
    <row r="32" spans="1:7" ht="12.75">
      <c r="A32" s="162"/>
      <c r="B32" s="163" t="s">
        <v>92</v>
      </c>
      <c r="C32" s="166" t="s">
        <v>93</v>
      </c>
      <c r="D32" s="164">
        <v>0</v>
      </c>
      <c r="E32" s="172">
        <v>2900</v>
      </c>
      <c r="F32" s="175"/>
      <c r="G32" s="96"/>
    </row>
    <row r="33" spans="1:7" ht="12.75">
      <c r="A33" s="167"/>
      <c r="B33" s="168" t="s">
        <v>94</v>
      </c>
      <c r="C33" s="97"/>
      <c r="D33" s="169">
        <v>0</v>
      </c>
      <c r="E33" s="173">
        <v>0</v>
      </c>
      <c r="F33" s="176">
        <v>0</v>
      </c>
      <c r="G33" s="96"/>
    </row>
    <row r="34" spans="1:7" ht="13.5" thickBot="1">
      <c r="A34" s="177" t="s">
        <v>71</v>
      </c>
      <c r="B34" s="178"/>
      <c r="C34" s="179"/>
      <c r="D34" s="180">
        <f>D20+D21-D28</f>
        <v>5150</v>
      </c>
      <c r="E34" s="181">
        <f>E20+E21-E28</f>
        <v>1591</v>
      </c>
      <c r="F34" s="182">
        <f>F20+F21-F28</f>
        <v>115</v>
      </c>
      <c r="G34" s="83"/>
    </row>
    <row r="35" ht="12.75">
      <c r="D35" s="99"/>
    </row>
    <row r="36" spans="1:6" ht="15.75" thickBot="1">
      <c r="A36" s="75" t="s">
        <v>96</v>
      </c>
      <c r="B36" s="75"/>
      <c r="C36" s="75"/>
      <c r="D36" s="75"/>
      <c r="E36" s="75"/>
      <c r="F36" s="75"/>
    </row>
    <row r="37" spans="1:7" ht="12.75">
      <c r="A37" s="128" t="s">
        <v>59</v>
      </c>
      <c r="B37" s="129"/>
      <c r="C37" s="130"/>
      <c r="D37" s="158" t="s">
        <v>73</v>
      </c>
      <c r="E37" s="170" t="s">
        <v>73</v>
      </c>
      <c r="F37" s="152" t="s">
        <v>60</v>
      </c>
      <c r="G37" s="79"/>
    </row>
    <row r="38" spans="1:7" ht="13.5" thickBot="1">
      <c r="A38" s="131"/>
      <c r="B38" s="132"/>
      <c r="C38" s="133"/>
      <c r="D38" s="134">
        <v>2006</v>
      </c>
      <c r="E38" s="147">
        <v>2007</v>
      </c>
      <c r="F38" s="153">
        <v>2008</v>
      </c>
      <c r="G38" s="79"/>
    </row>
    <row r="39" spans="1:7" ht="12.75">
      <c r="A39" s="76" t="s">
        <v>61</v>
      </c>
      <c r="B39" s="77"/>
      <c r="C39" s="78"/>
      <c r="D39" s="161">
        <v>1042</v>
      </c>
      <c r="E39" s="171">
        <v>1042</v>
      </c>
      <c r="F39" s="206">
        <v>1042</v>
      </c>
      <c r="G39" s="94"/>
    </row>
    <row r="40" spans="1:7" ht="12.75">
      <c r="A40" s="84" t="s">
        <v>62</v>
      </c>
      <c r="B40" s="85"/>
      <c r="C40" s="86"/>
      <c r="D40" s="161">
        <v>0</v>
      </c>
      <c r="E40" s="171">
        <v>0</v>
      </c>
      <c r="F40" s="155">
        <v>0</v>
      </c>
      <c r="G40" s="89"/>
    </row>
    <row r="41" spans="1:7" ht="12.75">
      <c r="A41" s="84" t="s">
        <v>66</v>
      </c>
      <c r="B41" s="85"/>
      <c r="C41" s="86"/>
      <c r="D41" s="164">
        <v>0</v>
      </c>
      <c r="E41" s="149">
        <v>0</v>
      </c>
      <c r="F41" s="155">
        <v>0</v>
      </c>
      <c r="G41" s="89"/>
    </row>
    <row r="42" spans="1:7" ht="13.5" thickBot="1">
      <c r="A42" s="177" t="s">
        <v>71</v>
      </c>
      <c r="B42" s="178"/>
      <c r="C42" s="179"/>
      <c r="D42" s="180">
        <v>1042</v>
      </c>
      <c r="E42" s="181">
        <v>1042</v>
      </c>
      <c r="F42" s="182">
        <v>1042</v>
      </c>
      <c r="G42" s="83"/>
    </row>
    <row r="43" spans="3:6" ht="9.75" customHeight="1">
      <c r="C43" s="207"/>
      <c r="D43" s="207"/>
      <c r="E43" s="207"/>
      <c r="F43" s="207"/>
    </row>
    <row r="44" spans="1:6" ht="15.75" thickBot="1">
      <c r="A44" s="100" t="s">
        <v>97</v>
      </c>
      <c r="B44" s="100"/>
      <c r="C44" s="100"/>
      <c r="D44" s="100"/>
      <c r="E44" s="100"/>
      <c r="F44" s="100"/>
    </row>
    <row r="45" spans="1:7" ht="12.75">
      <c r="A45" s="128" t="s">
        <v>59</v>
      </c>
      <c r="B45" s="129"/>
      <c r="C45" s="130"/>
      <c r="D45" s="195" t="s">
        <v>73</v>
      </c>
      <c r="E45" s="197" t="s">
        <v>73</v>
      </c>
      <c r="F45" s="199" t="s">
        <v>60</v>
      </c>
      <c r="G45" s="79"/>
    </row>
    <row r="46" spans="1:7" ht="13.5" thickBot="1">
      <c r="A46" s="131"/>
      <c r="B46" s="132"/>
      <c r="C46" s="133"/>
      <c r="D46" s="196">
        <v>2006</v>
      </c>
      <c r="E46" s="198">
        <v>2007</v>
      </c>
      <c r="F46" s="200">
        <v>2008</v>
      </c>
      <c r="G46" s="79"/>
    </row>
    <row r="47" spans="1:7" ht="12.75">
      <c r="A47" s="201" t="s">
        <v>61</v>
      </c>
      <c r="B47" s="194"/>
      <c r="C47" s="194"/>
      <c r="D47" s="161">
        <v>1192</v>
      </c>
      <c r="E47" s="171">
        <v>1664</v>
      </c>
      <c r="F47" s="174">
        <v>1688</v>
      </c>
      <c r="G47" s="94"/>
    </row>
    <row r="48" spans="1:7" ht="12.75">
      <c r="A48" s="202" t="s">
        <v>62</v>
      </c>
      <c r="B48" s="101"/>
      <c r="C48" s="101"/>
      <c r="D48" s="164">
        <v>1944</v>
      </c>
      <c r="E48" s="208">
        <v>2126</v>
      </c>
      <c r="F48" s="209">
        <v>2268</v>
      </c>
      <c r="G48" s="89"/>
    </row>
    <row r="49" spans="1:7" ht="13.5" thickBot="1">
      <c r="A49" s="203" t="s">
        <v>66</v>
      </c>
      <c r="B49" s="204"/>
      <c r="C49" s="204"/>
      <c r="D49" s="169">
        <v>1472</v>
      </c>
      <c r="E49" s="210">
        <v>2102</v>
      </c>
      <c r="F49" s="211">
        <v>3904</v>
      </c>
      <c r="G49" s="89"/>
    </row>
    <row r="50" spans="1:7" ht="13.5" thickBot="1">
      <c r="A50" s="135" t="s">
        <v>71</v>
      </c>
      <c r="B50" s="205"/>
      <c r="C50" s="205"/>
      <c r="D50" s="212">
        <f>D47+D48-D49</f>
        <v>1664</v>
      </c>
      <c r="E50" s="213">
        <f>E47+E48-E49</f>
        <v>1688</v>
      </c>
      <c r="F50" s="214">
        <f>F47+F48-F49</f>
        <v>52</v>
      </c>
      <c r="G50" s="83"/>
    </row>
    <row r="51" spans="3:6" ht="9.75" customHeight="1">
      <c r="C51" s="207"/>
      <c r="D51" s="207"/>
      <c r="E51" s="207"/>
      <c r="F51" s="207"/>
    </row>
    <row r="52" spans="1:6" ht="15.75" thickBot="1">
      <c r="A52" s="102" t="s">
        <v>98</v>
      </c>
      <c r="B52" s="102"/>
      <c r="C52" s="103"/>
      <c r="D52" s="103"/>
      <c r="E52" s="103"/>
      <c r="F52" s="103"/>
    </row>
    <row r="53" spans="1:6" ht="12.75">
      <c r="A53" s="128" t="s">
        <v>59</v>
      </c>
      <c r="B53" s="129"/>
      <c r="C53" s="130"/>
      <c r="D53" s="158" t="s">
        <v>73</v>
      </c>
      <c r="E53" s="170" t="s">
        <v>73</v>
      </c>
      <c r="F53" s="152" t="s">
        <v>60</v>
      </c>
    </row>
    <row r="54" spans="1:6" ht="13.5" thickBot="1">
      <c r="A54" s="221"/>
      <c r="B54" s="222"/>
      <c r="C54" s="222"/>
      <c r="D54" s="134">
        <v>2006</v>
      </c>
      <c r="E54" s="147">
        <v>2007</v>
      </c>
      <c r="F54" s="153">
        <v>2008</v>
      </c>
    </row>
    <row r="55" spans="1:6" ht="12.75">
      <c r="A55" s="104" t="s">
        <v>99</v>
      </c>
      <c r="B55" s="105"/>
      <c r="C55" s="82"/>
      <c r="D55" s="215">
        <v>282</v>
      </c>
      <c r="E55" s="223">
        <v>289</v>
      </c>
      <c r="F55" s="206">
        <v>304</v>
      </c>
    </row>
    <row r="56" spans="1:6" ht="12.75">
      <c r="A56" s="106" t="s">
        <v>100</v>
      </c>
      <c r="B56" s="107"/>
      <c r="C56" s="216"/>
      <c r="D56" s="217">
        <v>5150</v>
      </c>
      <c r="E56" s="227">
        <v>1591</v>
      </c>
      <c r="F56" s="224" t="s">
        <v>95</v>
      </c>
    </row>
    <row r="57" spans="1:6" ht="12.75">
      <c r="A57" s="108" t="s">
        <v>101</v>
      </c>
      <c r="B57" s="109"/>
      <c r="C57" s="86"/>
      <c r="D57" s="218">
        <v>1539</v>
      </c>
      <c r="E57" s="172">
        <v>1439</v>
      </c>
      <c r="F57" s="225" t="s">
        <v>95</v>
      </c>
    </row>
    <row r="58" spans="1:6" ht="12.75">
      <c r="A58" s="108" t="s">
        <v>102</v>
      </c>
      <c r="B58" s="107"/>
      <c r="C58" s="216"/>
      <c r="D58" s="217">
        <v>1042</v>
      </c>
      <c r="E58" s="227">
        <v>1042</v>
      </c>
      <c r="F58" s="224" t="s">
        <v>95</v>
      </c>
    </row>
    <row r="59" spans="1:6" ht="13.5" thickBot="1">
      <c r="A59" s="106" t="s">
        <v>103</v>
      </c>
      <c r="B59" s="110"/>
      <c r="C59" s="219"/>
      <c r="D59" s="220">
        <v>1198</v>
      </c>
      <c r="E59" s="228">
        <v>1475</v>
      </c>
      <c r="F59" s="226" t="s">
        <v>95</v>
      </c>
    </row>
    <row r="60" spans="1:6" ht="12.75">
      <c r="A60" s="111"/>
      <c r="B60" s="112"/>
      <c r="C60" s="112"/>
      <c r="D60" s="112"/>
      <c r="E60" s="113"/>
      <c r="F60" s="113"/>
    </row>
    <row r="61" spans="1:6" ht="12.75">
      <c r="A61" s="325"/>
      <c r="B61" s="326"/>
      <c r="C61" s="326"/>
      <c r="D61" s="113"/>
      <c r="E61" s="321"/>
      <c r="F61" s="322"/>
    </row>
    <row r="62" spans="1:3" ht="12.75">
      <c r="A62" s="318"/>
      <c r="B62" s="319"/>
      <c r="C62" s="319"/>
    </row>
    <row r="65" ht="12.75">
      <c r="C65" s="114"/>
    </row>
  </sheetData>
  <mergeCells count="5">
    <mergeCell ref="A62:C62"/>
    <mergeCell ref="C2:E2"/>
    <mergeCell ref="E61:F61"/>
    <mergeCell ref="D4:E4"/>
    <mergeCell ref="A61:C61"/>
  </mergeCells>
  <printOptions horizontalCentered="1"/>
  <pageMargins left="0.3937007874015748" right="0.3937007874015748" top="0.2755905511811024" bottom="0.3149606299212598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chrastova</cp:lastModifiedBy>
  <cp:lastPrinted>2008-03-12T17:03:55Z</cp:lastPrinted>
  <dcterms:created xsi:type="dcterms:W3CDTF">2006-04-12T11:32:31Z</dcterms:created>
  <dcterms:modified xsi:type="dcterms:W3CDTF">2008-03-13T07:23:51Z</dcterms:modified>
  <cp:category/>
  <cp:version/>
  <cp:contentType/>
  <cp:contentStatus/>
</cp:coreProperties>
</file>