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RK-07-2008-17, př. 1" sheetId="1" r:id="rId1"/>
  </sheets>
  <definedNames/>
  <calcPr fullCalcOnLoad="1"/>
</workbook>
</file>

<file path=xl/sharedStrings.xml><?xml version="1.0" encoding="utf-8"?>
<sst xmlns="http://schemas.openxmlformats.org/spreadsheetml/2006/main" count="273" uniqueCount="182">
  <si>
    <t>Finanční plán</t>
  </si>
  <si>
    <t>Rozdíl 2007 - 2006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</si>
  <si>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</si>
  <si>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</si>
  <si>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</si>
  <si>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</si>
  <si>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</si>
  <si>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</si>
  <si>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</si>
  <si>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</si>
  <si>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</si>
  <si>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</si>
  <si>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</si>
  <si>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</si>
  <si>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</si>
  <si>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</si>
  <si>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</si>
  <si>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</si>
  <si>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</si>
  <si>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</si>
  <si>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</si>
  <si>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</si>
  <si>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</si>
  <si>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</si>
  <si>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</si>
  <si>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</si>
  <si>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</si>
  <si>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</si>
  <si>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</si>
  <si>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</si>
  <si>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</si>
  <si>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</si>
  <si>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</si>
  <si>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</si>
  <si>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</si>
  <si>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</si>
  <si>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</si>
  <si>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</si>
  <si>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</si>
  <si>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</si>
  <si>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</si>
  <si>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</si>
  <si>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</si>
  <si>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</si>
  <si>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</si>
  <si>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</si>
  <si>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</si>
  <si>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</si>
  <si>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</si>
  <si>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Jmenovité akce dle přílohy D1-mosty</t>
  </si>
  <si>
    <t>Drobné dodavatelské práce v NS 200 - 800</t>
  </si>
  <si>
    <t>Dodavatelské výpomoci při ZÚS</t>
  </si>
  <si>
    <t>Opravy a modernizace</t>
  </si>
  <si>
    <t>Celkem plán oprav (SÚ 511)</t>
  </si>
  <si>
    <t>Pořizovací cena majetku</t>
  </si>
  <si>
    <t>celkem</t>
  </si>
  <si>
    <t>v tis. Kč</t>
  </si>
  <si>
    <t>Celkem nemovitý majetek - plán</t>
  </si>
  <si>
    <t>Celkem movitý majetek - plán</t>
  </si>
  <si>
    <t>Celkem nemovitý majetek - pod čarou</t>
  </si>
  <si>
    <t>Celkem movitý majetek - pod čarou</t>
  </si>
  <si>
    <t>Skutečnost 2006</t>
  </si>
  <si>
    <t>Fondy v tis. Kč</t>
  </si>
  <si>
    <t>Deficit (+ -) BÚ</t>
  </si>
  <si>
    <t>Tvorba</t>
  </si>
  <si>
    <t>Čerpání</t>
  </si>
  <si>
    <t>Stav k 1.1.2007</t>
  </si>
  <si>
    <t>Stav k 31.12.2007</t>
  </si>
  <si>
    <t>Běžný účet celkem</t>
  </si>
  <si>
    <t xml:space="preserve"> ---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</si>
  <si>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</si>
  <si>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</si>
  <si>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</si>
  <si>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</si>
  <si>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</si>
  <si>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</si>
  <si>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</si>
  <si>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</si>
  <si>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</si>
  <si>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</si>
  <si>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</si>
  <si>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</si>
  <si>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</si>
  <si>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</si>
  <si>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</si>
  <si>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</si>
  <si>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</si>
  <si>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</si>
  <si>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</si>
  <si>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</si>
  <si>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</si>
  <si>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</si>
  <si>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</si>
  <si>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</si>
  <si>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</si>
  <si>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</si>
  <si>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</si>
  <si>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Návrh na rok 2008</t>
  </si>
  <si>
    <t>Rozdíl 2008 - 2007</t>
  </si>
  <si>
    <t>Plán oprav celkem (dodavatelsky)</t>
  </si>
  <si>
    <t>Účetní odpisy na rok 2008</t>
  </si>
  <si>
    <t>Oprávky k 1.1.2008</t>
  </si>
  <si>
    <t>Zůstatková cena k 31.12.2008</t>
  </si>
  <si>
    <t>Plán 2008</t>
  </si>
  <si>
    <t>Zůstatek účtu k 1.1.2007</t>
  </si>
  <si>
    <t>Zůstatek účtu k 31.12.2007</t>
  </si>
  <si>
    <t>Stav k 1.1.2008</t>
  </si>
  <si>
    <t>Stav k 31.12.2008</t>
  </si>
  <si>
    <t>Rozdíl 08-07</t>
  </si>
  <si>
    <t>Index 08/07</t>
  </si>
  <si>
    <t>Nadtarif nárokový - příplatek za vedení, příplatky (přesčas, pohotovost, noční, víkendy, svátky, prostředí apod.)</t>
  </si>
  <si>
    <t>Odvod zřizovateli - solná hala HB</t>
  </si>
  <si>
    <t>Odvod zřizovateli - sklad soli ZR</t>
  </si>
  <si>
    <t>Rekonstrukce elektroinstalace - adm. Budova TR</t>
  </si>
  <si>
    <t>Přestavba vjezdových vrat garáží JI</t>
  </si>
  <si>
    <t>6 ks</t>
  </si>
  <si>
    <r>
      <t>432 m</t>
    </r>
    <r>
      <rPr>
        <b/>
        <vertAlign val="superscript"/>
        <sz val="8"/>
        <rFont val="Arial CE"/>
        <family val="0"/>
      </rPr>
      <t>2</t>
    </r>
  </si>
  <si>
    <t>Rekonstrukce vrátnice + vrat u vjezdu Třešť</t>
  </si>
  <si>
    <t>Rekonstrukce skladu olejů + rampy u skladu JI</t>
  </si>
  <si>
    <t>Rekonstrukce budov - provedené na základě energetického auditu</t>
  </si>
  <si>
    <t>Traktor</t>
  </si>
  <si>
    <t>3 ks</t>
  </si>
  <si>
    <t>Traktor + sekačka</t>
  </si>
  <si>
    <t>1 ks</t>
  </si>
  <si>
    <t>Traktor - rypadlo/nakladač</t>
  </si>
  <si>
    <t>2 ks</t>
  </si>
  <si>
    <t>4 ks</t>
  </si>
  <si>
    <t>Nákladní automobil 6x6</t>
  </si>
  <si>
    <t>Osobní automobil</t>
  </si>
  <si>
    <t>8 ks</t>
  </si>
  <si>
    <t>Nákladní automobil - Pickup do 3,5 t</t>
  </si>
  <si>
    <t>Nákladní vozidlo - skříň</t>
  </si>
  <si>
    <t>Nákladní vozidlo - technologická nástavba</t>
  </si>
  <si>
    <t>5 ks</t>
  </si>
  <si>
    <t>Nástavba sypače - inert</t>
  </si>
  <si>
    <t>Radlice</t>
  </si>
  <si>
    <t>Nákladní automobil 4x4 + (nástavba, radlice)</t>
  </si>
  <si>
    <t>Nákladní automobil 6x6 + (nástavba, radlice)</t>
  </si>
  <si>
    <t>Měřící zařízení GIS</t>
  </si>
  <si>
    <t>Sekačka - příkopový drtič</t>
  </si>
  <si>
    <t>Závěsná sekačka</t>
  </si>
  <si>
    <t>Sekačka podsvodidlová na UNIMOG</t>
  </si>
  <si>
    <t>Značkovací stroj na VDZ</t>
  </si>
  <si>
    <t>Silniční válec</t>
  </si>
  <si>
    <t>Zametač tažený</t>
  </si>
  <si>
    <t>Sekačka na dálkové ovládání</t>
  </si>
  <si>
    <t>Podvalník</t>
  </si>
  <si>
    <t>Zatloukač svodidel</t>
  </si>
  <si>
    <t>Vibrační deska</t>
  </si>
  <si>
    <t>Roztřikovač živic</t>
  </si>
  <si>
    <t>Technologické zařízení na opravu a spojování</t>
  </si>
  <si>
    <t>Fréza na asfalt</t>
  </si>
  <si>
    <t>Míchací zařízení na solanku</t>
  </si>
  <si>
    <t>GO nákladního vozu MB UNIMOG</t>
  </si>
  <si>
    <t>Přístroj na kontrolu geometrie řízení</t>
  </si>
  <si>
    <t>Vysprávková souprava</t>
  </si>
  <si>
    <t>Plošina PAUS</t>
  </si>
  <si>
    <t>Čistička - zimní umývárna</t>
  </si>
  <si>
    <t>Zálohy na nákup strojů</t>
  </si>
  <si>
    <t>4x</t>
  </si>
  <si>
    <t>IT technologie</t>
  </si>
  <si>
    <t>Výstavba a rekonstrukce garáží a parkovacích přístřešků na techniku</t>
  </si>
  <si>
    <t>Solná hala Pelhřimov</t>
  </si>
  <si>
    <t>Rekonstrukce sídla KSÚSV</t>
  </si>
  <si>
    <t>Výměna oken na CM Mor. Budějovice</t>
  </si>
  <si>
    <t>Příslušenství PAUS</t>
  </si>
  <si>
    <t>Nástavba kropička</t>
  </si>
  <si>
    <t>Pařezořez</t>
  </si>
  <si>
    <t>Vlek</t>
  </si>
  <si>
    <t>Nákladní automobil s nástavbou</t>
  </si>
  <si>
    <t>Vlek traktorový</t>
  </si>
  <si>
    <t>Drobná mechanizace - dílna</t>
  </si>
  <si>
    <t>Automobilový vlek</t>
  </si>
  <si>
    <t>Radlice - křídlo</t>
  </si>
  <si>
    <t>Sekačka na traktor</t>
  </si>
  <si>
    <t>Značkovací zařízení na VDZ</t>
  </si>
  <si>
    <t>Rekonstrukce podlahy garáže JI</t>
  </si>
  <si>
    <t>Skutečnost 2007</t>
  </si>
  <si>
    <t>GPS - rozšíření systému</t>
  </si>
  <si>
    <t>stav k 31.12.2007</t>
  </si>
  <si>
    <t>počet stran: 4</t>
  </si>
  <si>
    <t>RK-07-2008-17,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</si>
</sst>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3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10"/>
      <name val="Arial"/>
      <family val="2"/>
    </font>
    <font>
      <vertAlign val="superscript"/>
      <sz val="10"/>
      <name val="Arial CE"/>
      <family val="2"/>
    </font>
    <font>
      <b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" fillId="0" borderId="0">
      <alignment horizontal="center" vertical="center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 quotePrefix="1">
      <alignment horizontal="center"/>
    </xf>
    <xf numFmtId="0" fontId="6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2" fillId="24" borderId="21" xfId="0" applyNumberFormat="1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 wrapText="1"/>
    </xf>
    <xf numFmtId="3" fontId="2" fillId="24" borderId="26" xfId="0" applyNumberFormat="1" applyFont="1" applyFill="1" applyBorder="1" applyAlignment="1">
      <alignment vertical="center" wrapText="1"/>
    </xf>
    <xf numFmtId="10" fontId="2" fillId="24" borderId="30" xfId="0" applyNumberFormat="1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vertical="center" wrapText="1"/>
    </xf>
    <xf numFmtId="10" fontId="2" fillId="24" borderId="29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3" fontId="2" fillId="24" borderId="32" xfId="0" applyNumberFormat="1" applyFont="1" applyFill="1" applyBorder="1" applyAlignment="1">
      <alignment vertical="center" wrapText="1"/>
    </xf>
    <xf numFmtId="10" fontId="2" fillId="24" borderId="16" xfId="0" applyNumberFormat="1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vertical="center" wrapText="1"/>
    </xf>
    <xf numFmtId="10" fontId="2" fillId="24" borderId="14" xfId="0" applyNumberFormat="1" applyFont="1" applyFill="1" applyBorder="1" applyAlignment="1">
      <alignment vertical="center" wrapText="1"/>
    </xf>
    <xf numFmtId="0" fontId="2" fillId="19" borderId="33" xfId="0" applyFont="1" applyFill="1" applyBorder="1" applyAlignment="1">
      <alignment horizontal="left" vertical="center" wrapText="1"/>
    </xf>
    <xf numFmtId="164" fontId="2" fillId="19" borderId="33" xfId="0" applyNumberFormat="1" applyFont="1" applyFill="1" applyBorder="1" applyAlignment="1">
      <alignment vertical="center" wrapText="1"/>
    </xf>
    <xf numFmtId="164" fontId="2" fillId="19" borderId="34" xfId="0" applyNumberFormat="1" applyFont="1" applyFill="1" applyBorder="1" applyAlignment="1">
      <alignment vertical="center" wrapText="1"/>
    </xf>
    <xf numFmtId="164" fontId="2" fillId="19" borderId="35" xfId="0" applyNumberFormat="1" applyFont="1" applyFill="1" applyBorder="1" applyAlignment="1">
      <alignment vertical="center" wrapText="1"/>
    </xf>
    <xf numFmtId="164" fontId="2" fillId="19" borderId="36" xfId="0" applyNumberFormat="1" applyFont="1" applyFill="1" applyBorder="1" applyAlignment="1">
      <alignment vertical="center" wrapText="1"/>
    </xf>
    <xf numFmtId="3" fontId="2" fillId="24" borderId="33" xfId="0" applyNumberFormat="1" applyFont="1" applyFill="1" applyBorder="1" applyAlignment="1">
      <alignment vertical="center" wrapText="1"/>
    </xf>
    <xf numFmtId="10" fontId="2" fillId="24" borderId="34" xfId="0" applyNumberFormat="1" applyFont="1" applyFill="1" applyBorder="1" applyAlignment="1">
      <alignment vertical="center" wrapText="1"/>
    </xf>
    <xf numFmtId="164" fontId="2" fillId="24" borderId="33" xfId="0" applyNumberFormat="1" applyFont="1" applyFill="1" applyBorder="1" applyAlignment="1">
      <alignment vertical="center" wrapText="1"/>
    </xf>
    <xf numFmtId="10" fontId="2" fillId="24" borderId="3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164" fontId="6" fillId="0" borderId="24" xfId="0" applyNumberFormat="1" applyFont="1" applyBorder="1" applyAlignment="1">
      <alignment vertical="center" wrapText="1"/>
    </xf>
    <xf numFmtId="10" fontId="2" fillId="24" borderId="25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2" fillId="24" borderId="21" xfId="0" applyNumberFormat="1" applyFont="1" applyFill="1" applyBorder="1" applyAlignment="1">
      <alignment vertical="center" wrapText="1"/>
    </xf>
    <xf numFmtId="10" fontId="2" fillId="24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64" fontId="6" fillId="0" borderId="26" xfId="0" applyNumberFormat="1" applyFont="1" applyFill="1" applyBorder="1" applyAlignment="1">
      <alignment vertical="center" wrapText="1"/>
    </xf>
    <xf numFmtId="164" fontId="6" fillId="0" borderId="26" xfId="0" applyNumberFormat="1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2" fillId="19" borderId="38" xfId="0" applyNumberFormat="1" applyFont="1" applyFill="1" applyBorder="1" applyAlignment="1">
      <alignment vertical="center" wrapText="1"/>
    </xf>
    <xf numFmtId="164" fontId="2" fillId="19" borderId="39" xfId="0" applyNumberFormat="1" applyFont="1" applyFill="1" applyBorder="1" applyAlignment="1">
      <alignment vertical="center" wrapText="1"/>
    </xf>
    <xf numFmtId="0" fontId="9" fillId="19" borderId="33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19" borderId="42" xfId="0" applyFont="1" applyFill="1" applyBorder="1" applyAlignment="1">
      <alignment horizontal="left" vertical="center"/>
    </xf>
    <xf numFmtId="3" fontId="2" fillId="0" borderId="29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19" borderId="44" xfId="0" applyFont="1" applyFill="1" applyBorder="1" applyAlignment="1">
      <alignment horizontal="left" vertical="center"/>
    </xf>
    <xf numFmtId="3" fontId="6" fillId="19" borderId="45" xfId="0" applyNumberFormat="1" applyFont="1" applyFill="1" applyBorder="1" applyAlignment="1">
      <alignment horizontal="left" vertical="center"/>
    </xf>
    <xf numFmtId="3" fontId="6" fillId="19" borderId="42" xfId="0" applyNumberFormat="1" applyFont="1" applyFill="1" applyBorder="1" applyAlignment="1">
      <alignment horizontal="left" vertical="center"/>
    </xf>
    <xf numFmtId="0" fontId="13" fillId="19" borderId="46" xfId="46" applyFont="1" applyFill="1" applyBorder="1" applyAlignment="1">
      <alignment horizontal="center" vertical="center"/>
      <protection/>
    </xf>
    <xf numFmtId="0" fontId="13" fillId="19" borderId="47" xfId="46" applyFont="1" applyFill="1" applyBorder="1" applyAlignment="1">
      <alignment horizontal="center" vertical="center"/>
      <protection/>
    </xf>
    <xf numFmtId="3" fontId="2" fillId="0" borderId="41" xfId="0" applyNumberFormat="1" applyFont="1" applyBorder="1" applyAlignment="1">
      <alignment/>
    </xf>
    <xf numFmtId="0" fontId="2" fillId="19" borderId="48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0" fontId="9" fillId="19" borderId="5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19" borderId="28" xfId="0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center"/>
    </xf>
    <xf numFmtId="3" fontId="2" fillId="19" borderId="30" xfId="0" applyNumberFormat="1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3" fillId="19" borderId="60" xfId="0" applyFont="1" applyFill="1" applyBorder="1" applyAlignment="1">
      <alignment/>
    </xf>
    <xf numFmtId="0" fontId="6" fillId="19" borderId="61" xfId="0" applyFont="1" applyFill="1" applyBorder="1" applyAlignment="1">
      <alignment/>
    </xf>
    <xf numFmtId="3" fontId="6" fillId="19" borderId="61" xfId="0" applyNumberFormat="1" applyFont="1" applyFill="1" applyBorder="1" applyAlignment="1">
      <alignment/>
    </xf>
    <xf numFmtId="0" fontId="6" fillId="19" borderId="52" xfId="0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19" borderId="61" xfId="0" applyNumberFormat="1" applyFont="1" applyFill="1" applyBorder="1" applyAlignment="1">
      <alignment/>
    </xf>
    <xf numFmtId="4" fontId="6" fillId="19" borderId="5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58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41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3" fontId="15" fillId="0" borderId="24" xfId="0" applyNumberFormat="1" applyFont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0" fillId="0" borderId="23" xfId="0" applyFont="1" applyBorder="1" applyAlignment="1">
      <alignment horizontal="center"/>
    </xf>
    <xf numFmtId="3" fontId="10" fillId="0" borderId="24" xfId="0" applyNumberFormat="1" applyFont="1" applyBorder="1" applyAlignment="1">
      <alignment vertical="center"/>
    </xf>
    <xf numFmtId="3" fontId="18" fillId="0" borderId="29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0" fontId="6" fillId="19" borderId="46" xfId="0" applyFont="1" applyFill="1" applyBorder="1" applyAlignment="1">
      <alignment/>
    </xf>
    <xf numFmtId="0" fontId="6" fillId="19" borderId="62" xfId="0" applyFont="1" applyFill="1" applyBorder="1" applyAlignment="1">
      <alignment/>
    </xf>
    <xf numFmtId="0" fontId="7" fillId="19" borderId="6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horizontal="center"/>
    </xf>
    <xf numFmtId="0" fontId="39" fillId="0" borderId="56" xfId="0" applyFont="1" applyBorder="1" applyAlignment="1">
      <alignment/>
    </xf>
    <xf numFmtId="0" fontId="40" fillId="0" borderId="56" xfId="0" applyFont="1" applyBorder="1" applyAlignment="1">
      <alignment/>
    </xf>
    <xf numFmtId="0" fontId="20" fillId="0" borderId="0" xfId="0" applyFont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3" fontId="10" fillId="0" borderId="64" xfId="0" applyNumberFormat="1" applyFont="1" applyBorder="1" applyAlignment="1">
      <alignment/>
    </xf>
    <xf numFmtId="0" fontId="2" fillId="0" borderId="46" xfId="0" applyFont="1" applyFill="1" applyBorder="1" applyAlignment="1">
      <alignment horizontal="center"/>
    </xf>
    <xf numFmtId="3" fontId="2" fillId="0" borderId="64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3" fontId="10" fillId="0" borderId="65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3" fontId="2" fillId="0" borderId="45" xfId="46" applyNumberFormat="1" applyFont="1" applyFill="1" applyBorder="1" applyAlignment="1">
      <alignment horizontal="center" vertical="center"/>
      <protection/>
    </xf>
    <xf numFmtId="3" fontId="2" fillId="0" borderId="61" xfId="46" applyNumberFormat="1" applyFont="1" applyFill="1" applyBorder="1" applyAlignment="1">
      <alignment horizontal="right" vertical="center"/>
      <protection/>
    </xf>
    <xf numFmtId="3" fontId="2" fillId="0" borderId="42" xfId="46" applyNumberFormat="1" applyFont="1" applyFill="1" applyBorder="1" applyAlignment="1">
      <alignment horizontal="right" vertical="center"/>
      <protection/>
    </xf>
    <xf numFmtId="3" fontId="2" fillId="0" borderId="70" xfId="46" applyNumberFormat="1" applyFont="1" applyFill="1" applyBorder="1" applyAlignment="1">
      <alignment horizontal="right" vertical="center"/>
      <protection/>
    </xf>
    <xf numFmtId="3" fontId="2" fillId="0" borderId="71" xfId="46" applyNumberFormat="1" applyFont="1" applyFill="1" applyBorder="1" applyAlignment="1">
      <alignment horizontal="right" vertical="center"/>
      <protection/>
    </xf>
    <xf numFmtId="3" fontId="2" fillId="0" borderId="72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28" xfId="0" applyNumberFormat="1" applyFont="1" applyFill="1" applyBorder="1" applyAlignment="1" quotePrefix="1">
      <alignment horizontal="right"/>
    </xf>
    <xf numFmtId="3" fontId="2" fillId="0" borderId="21" xfId="0" applyNumberFormat="1" applyFont="1" applyBorder="1" applyAlignment="1">
      <alignment horizontal="left"/>
    </xf>
    <xf numFmtId="0" fontId="12" fillId="0" borderId="74" xfId="0" applyFont="1" applyBorder="1" applyAlignment="1">
      <alignment/>
    </xf>
    <xf numFmtId="0" fontId="12" fillId="0" borderId="67" xfId="0" applyFont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3" fontId="2" fillId="0" borderId="26" xfId="0" applyNumberFormat="1" applyFont="1" applyBorder="1" applyAlignment="1">
      <alignment horizontal="left"/>
    </xf>
    <xf numFmtId="0" fontId="12" fillId="0" borderId="72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2" fillId="0" borderId="74" xfId="0" applyNumberFormat="1" applyFont="1" applyFill="1" applyBorder="1" applyAlignment="1">
      <alignment/>
    </xf>
    <xf numFmtId="0" fontId="10" fillId="0" borderId="74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3" fontId="2" fillId="0" borderId="37" xfId="0" applyNumberFormat="1" applyFont="1" applyBorder="1" applyAlignment="1">
      <alignment horizontal="left"/>
    </xf>
    <xf numFmtId="0" fontId="12" fillId="0" borderId="75" xfId="0" applyFont="1" applyBorder="1" applyAlignment="1">
      <alignment/>
    </xf>
    <xf numFmtId="3" fontId="2" fillId="0" borderId="72" xfId="0" applyNumberFormat="1" applyFont="1" applyBorder="1" applyAlignment="1">
      <alignment horizontal="left"/>
    </xf>
    <xf numFmtId="3" fontId="2" fillId="0" borderId="63" xfId="0" applyNumberFormat="1" applyFont="1" applyBorder="1" applyAlignment="1">
      <alignment horizontal="left"/>
    </xf>
    <xf numFmtId="3" fontId="2" fillId="0" borderId="26" xfId="0" applyNumberFormat="1" applyFont="1" applyFill="1" applyBorder="1" applyAlignment="1">
      <alignment horizontal="left"/>
    </xf>
    <xf numFmtId="3" fontId="2" fillId="0" borderId="72" xfId="0" applyNumberFormat="1" applyFont="1" applyFill="1" applyBorder="1" applyAlignment="1">
      <alignment horizontal="left"/>
    </xf>
    <xf numFmtId="3" fontId="2" fillId="0" borderId="63" xfId="0" applyNumberFormat="1" applyFont="1" applyFill="1" applyBorder="1" applyAlignment="1">
      <alignment horizontal="left"/>
    </xf>
    <xf numFmtId="3" fontId="2" fillId="0" borderId="31" xfId="0" applyNumberFormat="1" applyFont="1" applyBorder="1" applyAlignment="1">
      <alignment horizontal="center"/>
    </xf>
    <xf numFmtId="3" fontId="2" fillId="0" borderId="7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12" fillId="0" borderId="63" xfId="0" applyFont="1" applyBorder="1" applyAlignment="1">
      <alignment/>
    </xf>
    <xf numFmtId="0" fontId="14" fillId="19" borderId="76" xfId="0" applyFont="1" applyFill="1" applyBorder="1" applyAlignment="1">
      <alignment horizontal="center" vertical="center"/>
    </xf>
    <xf numFmtId="0" fontId="14" fillId="19" borderId="71" xfId="0" applyFont="1" applyFill="1" applyBorder="1" applyAlignment="1">
      <alignment horizontal="center" vertical="center"/>
    </xf>
    <xf numFmtId="0" fontId="6" fillId="19" borderId="77" xfId="0" applyFont="1" applyFill="1" applyBorder="1" applyAlignment="1">
      <alignment horizontal="center" vertical="center"/>
    </xf>
    <xf numFmtId="0" fontId="6" fillId="19" borderId="78" xfId="0" applyFont="1" applyFill="1" applyBorder="1" applyAlignment="1">
      <alignment horizontal="center" vertical="center"/>
    </xf>
    <xf numFmtId="0" fontId="6" fillId="19" borderId="79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 wrapText="1"/>
    </xf>
    <xf numFmtId="0" fontId="6" fillId="19" borderId="75" xfId="0" applyFont="1" applyFill="1" applyBorder="1" applyAlignment="1">
      <alignment horizontal="center" vertical="center" wrapText="1"/>
    </xf>
    <xf numFmtId="0" fontId="6" fillId="19" borderId="65" xfId="0" applyFont="1" applyFill="1" applyBorder="1" applyAlignment="1">
      <alignment horizontal="center" vertical="center" wrapText="1"/>
    </xf>
    <xf numFmtId="3" fontId="2" fillId="19" borderId="78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67" xfId="0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1" fillId="19" borderId="77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3" fontId="6" fillId="0" borderId="26" xfId="0" applyNumberFormat="1" applyFont="1" applyBorder="1" applyAlignment="1">
      <alignment horizontal="left"/>
    </xf>
    <xf numFmtId="0" fontId="0" fillId="0" borderId="72" xfId="0" applyBorder="1" applyAlignment="1">
      <alignment/>
    </xf>
    <xf numFmtId="0" fontId="0" fillId="0" borderId="63" xfId="0" applyBorder="1" applyAlignment="1">
      <alignment/>
    </xf>
    <xf numFmtId="0" fontId="9" fillId="19" borderId="7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19" borderId="75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65" xfId="0" applyBorder="1" applyAlignment="1">
      <alignment horizontal="center"/>
    </xf>
    <xf numFmtId="3" fontId="2" fillId="19" borderId="80" xfId="0" applyNumberFormat="1" applyFont="1" applyFill="1" applyBorder="1" applyAlignment="1">
      <alignment horizontal="center" vertical="center"/>
    </xf>
    <xf numFmtId="3" fontId="2" fillId="19" borderId="75" xfId="0" applyNumberFormat="1" applyFont="1" applyFill="1" applyBorder="1" applyAlignment="1">
      <alignment horizontal="center" vertical="center"/>
    </xf>
    <xf numFmtId="3" fontId="2" fillId="19" borderId="65" xfId="0" applyNumberFormat="1" applyFont="1" applyFill="1" applyBorder="1" applyAlignment="1">
      <alignment horizontal="center" vertical="center"/>
    </xf>
    <xf numFmtId="164" fontId="6" fillId="19" borderId="47" xfId="0" applyNumberFormat="1" applyFont="1" applyFill="1" applyBorder="1" applyAlignment="1">
      <alignment vertical="center"/>
    </xf>
    <xf numFmtId="164" fontId="6" fillId="19" borderId="73" xfId="0" applyNumberFormat="1" applyFont="1" applyFill="1" applyBorder="1" applyAlignment="1">
      <alignment vertical="center"/>
    </xf>
    <xf numFmtId="164" fontId="6" fillId="19" borderId="6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19" borderId="76" xfId="0" applyFont="1" applyFill="1" applyBorder="1" applyAlignment="1">
      <alignment horizontal="center" vertical="center" wrapText="1"/>
    </xf>
    <xf numFmtId="0" fontId="11" fillId="19" borderId="76" xfId="0" applyFont="1" applyFill="1" applyBorder="1" applyAlignment="1">
      <alignment vertical="center"/>
    </xf>
    <xf numFmtId="0" fontId="11" fillId="19" borderId="66" xfId="0" applyFont="1" applyFill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19" borderId="33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82" xfId="0" applyFont="1" applyFill="1" applyBorder="1" applyAlignment="1">
      <alignment/>
    </xf>
    <xf numFmtId="3" fontId="2" fillId="19" borderId="83" xfId="0" applyNumberFormat="1" applyFont="1" applyFill="1" applyBorder="1" applyAlignment="1">
      <alignment horizontal="center" vertical="center"/>
    </xf>
    <xf numFmtId="0" fontId="4" fillId="19" borderId="5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" fillId="19" borderId="77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2" fillId="19" borderId="33" xfId="0" applyFont="1" applyFill="1" applyBorder="1" applyAlignment="1">
      <alignment horizontal="center" vertic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2" fillId="19" borderId="37" xfId="0" applyFont="1" applyFill="1" applyBorder="1" applyAlignment="1">
      <alignment horizontal="center" vertical="center"/>
    </xf>
    <xf numFmtId="0" fontId="2" fillId="19" borderId="6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wrapText="1"/>
    </xf>
    <xf numFmtId="0" fontId="3" fillId="0" borderId="49" xfId="0" applyFont="1" applyBorder="1" applyAlignment="1">
      <alignment/>
    </xf>
    <xf numFmtId="3" fontId="2" fillId="19" borderId="77" xfId="0" applyNumberFormat="1" applyFont="1" applyFill="1" applyBorder="1" applyAlignment="1">
      <alignment horizontal="center" vertical="center"/>
    </xf>
    <xf numFmtId="0" fontId="4" fillId="19" borderId="78" xfId="0" applyFont="1" applyFill="1" applyBorder="1" applyAlignment="1">
      <alignment horizontal="center"/>
    </xf>
    <xf numFmtId="0" fontId="4" fillId="19" borderId="85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19" borderId="78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2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3" fontId="16" fillId="0" borderId="26" xfId="0" applyNumberFormat="1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3" fontId="6" fillId="0" borderId="26" xfId="0" applyNumberFormat="1" applyFont="1" applyBorder="1" applyAlignment="1">
      <alignment horizontal="center"/>
    </xf>
    <xf numFmtId="3" fontId="6" fillId="0" borderId="72" xfId="0" applyNumberFormat="1" applyFont="1" applyBorder="1" applyAlignment="1">
      <alignment horizontal="center"/>
    </xf>
    <xf numFmtId="3" fontId="6" fillId="0" borderId="63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3" fontId="6" fillId="0" borderId="21" xfId="0" applyNumberFormat="1" applyFont="1" applyBorder="1" applyAlignment="1">
      <alignment horizontal="left"/>
    </xf>
    <xf numFmtId="0" fontId="0" fillId="0" borderId="74" xfId="0" applyBorder="1" applyAlignment="1">
      <alignment/>
    </xf>
    <xf numFmtId="0" fontId="0" fillId="0" borderId="67" xfId="0" applyBorder="1" applyAlignment="1">
      <alignment/>
    </xf>
    <xf numFmtId="3" fontId="2" fillId="0" borderId="74" xfId="0" applyNumberFormat="1" applyFont="1" applyFill="1" applyBorder="1" applyAlignment="1">
      <alignment horizontal="left"/>
    </xf>
    <xf numFmtId="3" fontId="6" fillId="0" borderId="72" xfId="0" applyNumberFormat="1" applyFont="1" applyBorder="1" applyAlignment="1">
      <alignment horizontal="left"/>
    </xf>
    <xf numFmtId="3" fontId="6" fillId="0" borderId="63" xfId="0" applyNumberFormat="1" applyFont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3" fontId="2" fillId="0" borderId="31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2" fillId="0" borderId="44" xfId="0" applyNumberFormat="1" applyFont="1" applyFill="1" applyBorder="1" applyAlignment="1">
      <alignment horizontal="left"/>
    </xf>
    <xf numFmtId="3" fontId="2" fillId="0" borderId="67" xfId="0" applyNumberFormat="1" applyFont="1" applyFill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3" fontId="2" fillId="0" borderId="72" xfId="0" applyNumberFormat="1" applyFont="1" applyBorder="1" applyAlignment="1">
      <alignment horizontal="left"/>
    </xf>
    <xf numFmtId="3" fontId="2" fillId="0" borderId="63" xfId="0" applyNumberFormat="1" applyFont="1" applyBorder="1" applyAlignment="1">
      <alignment horizontal="left"/>
    </xf>
    <xf numFmtId="3" fontId="6" fillId="0" borderId="57" xfId="0" applyNumberFormat="1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3" fontId="6" fillId="0" borderId="86" xfId="0" applyNumberFormat="1" applyFont="1" applyFill="1" applyBorder="1" applyAlignment="1">
      <alignment/>
    </xf>
    <xf numFmtId="3" fontId="2" fillId="19" borderId="88" xfId="0" applyNumberFormat="1" applyFont="1" applyFill="1" applyBorder="1" applyAlignment="1">
      <alignment horizontal="left" vertical="center"/>
    </xf>
    <xf numFmtId="0" fontId="4" fillId="19" borderId="89" xfId="0" applyFont="1" applyFill="1" applyBorder="1" applyAlignment="1">
      <alignment horizontal="left" vertical="center"/>
    </xf>
    <xf numFmtId="0" fontId="4" fillId="19" borderId="90" xfId="0" applyFont="1" applyFill="1" applyBorder="1" applyAlignment="1">
      <alignment horizontal="left" vertical="center"/>
    </xf>
    <xf numFmtId="164" fontId="2" fillId="19" borderId="91" xfId="0" applyNumberFormat="1" applyFont="1" applyFill="1" applyBorder="1" applyAlignment="1">
      <alignment horizontal="right" vertical="center"/>
    </xf>
    <xf numFmtId="164" fontId="4" fillId="19" borderId="89" xfId="0" applyNumberFormat="1" applyFont="1" applyFill="1" applyBorder="1" applyAlignment="1">
      <alignment vertical="center"/>
    </xf>
    <xf numFmtId="164" fontId="4" fillId="19" borderId="92" xfId="0" applyNumberFormat="1" applyFont="1" applyFill="1" applyBorder="1" applyAlignment="1">
      <alignment vertical="center"/>
    </xf>
    <xf numFmtId="3" fontId="2" fillId="19" borderId="89" xfId="0" applyNumberFormat="1" applyFont="1" applyFill="1" applyBorder="1" applyAlignment="1">
      <alignment horizontal="left" vertical="center"/>
    </xf>
    <xf numFmtId="3" fontId="2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164" fontId="2" fillId="0" borderId="23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3" fontId="2" fillId="0" borderId="77" xfId="0" applyNumberFormat="1" applyFont="1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85" xfId="0" applyBorder="1" applyAlignment="1">
      <alignment horizontal="left"/>
    </xf>
    <xf numFmtId="164" fontId="2" fillId="0" borderId="93" xfId="0" applyNumberFormat="1" applyFont="1" applyBorder="1" applyAlignment="1">
      <alignment horizontal="right"/>
    </xf>
    <xf numFmtId="164" fontId="0" fillId="0" borderId="78" xfId="0" applyNumberFormat="1" applyBorder="1" applyAlignment="1">
      <alignment/>
    </xf>
    <xf numFmtId="164" fontId="0" fillId="0" borderId="79" xfId="0" applyNumberFormat="1" applyBorder="1" applyAlignment="1">
      <alignment/>
    </xf>
    <xf numFmtId="3" fontId="9" fillId="19" borderId="77" xfId="0" applyNumberFormat="1" applyFont="1" applyFill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3" fontId="2" fillId="19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3" fontId="2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164" fontId="2" fillId="0" borderId="28" xfId="0" applyNumberFormat="1" applyFont="1" applyFill="1" applyBorder="1" applyAlignment="1">
      <alignment horizontal="right"/>
    </xf>
    <xf numFmtId="164" fontId="11" fillId="0" borderId="28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11" fillId="0" borderId="28" xfId="0" applyNumberFormat="1" applyFont="1" applyBorder="1" applyAlignment="1">
      <alignment/>
    </xf>
    <xf numFmtId="164" fontId="11" fillId="0" borderId="30" xfId="0" applyNumberFormat="1" applyFont="1" applyBorder="1" applyAlignment="1">
      <alignment/>
    </xf>
    <xf numFmtId="164" fontId="2" fillId="0" borderId="61" xfId="0" applyNumberFormat="1" applyFont="1" applyBorder="1" applyAlignment="1">
      <alignment horizontal="right"/>
    </xf>
    <xf numFmtId="164" fontId="11" fillId="0" borderId="61" xfId="0" applyNumberFormat="1" applyFont="1" applyBorder="1" applyAlignment="1">
      <alignment/>
    </xf>
    <xf numFmtId="164" fontId="11" fillId="0" borderId="70" xfId="0" applyNumberFormat="1" applyFont="1" applyBorder="1" applyAlignment="1">
      <alignment/>
    </xf>
    <xf numFmtId="3" fontId="2" fillId="0" borderId="94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164" fontId="2" fillId="0" borderId="46" xfId="0" applyNumberFormat="1" applyFont="1" applyBorder="1" applyAlignment="1">
      <alignment horizontal="right"/>
    </xf>
    <xf numFmtId="164" fontId="0" fillId="0" borderId="46" xfId="0" applyNumberFormat="1" applyBorder="1" applyAlignment="1">
      <alignment/>
    </xf>
    <xf numFmtId="164" fontId="0" fillId="0" borderId="62" xfId="0" applyNumberFormat="1" applyBorder="1" applyAlignment="1">
      <alignment/>
    </xf>
    <xf numFmtId="0" fontId="9" fillId="19" borderId="76" xfId="46" applyFont="1" applyFill="1" applyBorder="1" applyAlignment="1">
      <alignment horizontal="center" vertical="center" wrapText="1"/>
      <protection/>
    </xf>
    <xf numFmtId="0" fontId="7" fillId="0" borderId="9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2" fillId="19" borderId="81" xfId="46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19" borderId="45" xfId="0" applyFont="1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164" fontId="2" fillId="19" borderId="42" xfId="0" applyNumberFormat="1" applyFont="1" applyFill="1" applyBorder="1" applyAlignment="1">
      <alignment vertical="center"/>
    </xf>
    <xf numFmtId="164" fontId="2" fillId="19" borderId="96" xfId="0" applyNumberFormat="1" applyFont="1" applyFill="1" applyBorder="1" applyAlignment="1">
      <alignment vertical="center"/>
    </xf>
    <xf numFmtId="0" fontId="2" fillId="19" borderId="77" xfId="46" applyFont="1" applyFill="1" applyBorder="1" applyAlignment="1">
      <alignment horizontal="center" vertical="center"/>
      <protection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19" borderId="97" xfId="46" applyFont="1" applyFill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1" fillId="19" borderId="80" xfId="46" applyFont="1" applyFill="1" applyBorder="1" applyAlignment="1">
      <alignment horizontal="center" vertical="center"/>
      <protection/>
    </xf>
    <xf numFmtId="0" fontId="11" fillId="19" borderId="75" xfId="46" applyFont="1" applyFill="1" applyBorder="1" applyAlignment="1">
      <alignment horizontal="center" vertical="center"/>
      <protection/>
    </xf>
    <xf numFmtId="0" fontId="11" fillId="19" borderId="65" xfId="46" applyFont="1" applyFill="1" applyBorder="1" applyAlignment="1">
      <alignment horizontal="center" vertical="center"/>
      <protection/>
    </xf>
    <xf numFmtId="0" fontId="2" fillId="19" borderId="30" xfId="46" applyFont="1" applyFill="1" applyBorder="1" applyAlignment="1">
      <alignment horizontal="center" vertical="center"/>
      <protection/>
    </xf>
    <xf numFmtId="0" fontId="2" fillId="19" borderId="72" xfId="46" applyFont="1" applyFill="1" applyBorder="1" applyAlignment="1">
      <alignment horizontal="center" vertical="center"/>
      <protection/>
    </xf>
    <xf numFmtId="0" fontId="2" fillId="19" borderId="40" xfId="46" applyFont="1" applyFill="1" applyBorder="1" applyAlignment="1">
      <alignment horizontal="center" vertical="center"/>
      <protection/>
    </xf>
    <xf numFmtId="3" fontId="2" fillId="0" borderId="45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1" xfId="0" applyBorder="1" applyAlignment="1">
      <alignment horizontal="lef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4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6.00390625" style="3" customWidth="1"/>
    <col min="2" max="3" width="8.00390625" style="74" customWidth="1"/>
    <col min="4" max="4" width="9.00390625" style="74" customWidth="1"/>
    <col min="5" max="5" width="8.8515625" style="74" customWidth="1"/>
    <col min="6" max="6" width="8.00390625" style="74" customWidth="1"/>
    <col min="7" max="7" width="9.00390625" style="74" customWidth="1"/>
    <col min="8" max="8" width="8.00390625" style="74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2" spans="11:14" ht="12.75">
      <c r="K2" s="88" t="s">
        <v>181</v>
      </c>
      <c r="L2" s="88"/>
      <c r="M2" s="88"/>
      <c r="N2" s="88"/>
    </row>
    <row r="3" spans="11:13" ht="12.75">
      <c r="K3" s="88" t="s">
        <v>180</v>
      </c>
      <c r="L3" s="88"/>
      <c r="M3" s="88"/>
    </row>
    <row r="4" spans="1:8" ht="7.5" customHeight="1" thickBot="1">
      <c r="A4" s="1"/>
      <c r="B4" s="2"/>
      <c r="C4" s="2"/>
      <c r="D4" s="2"/>
      <c r="E4" s="2"/>
      <c r="F4" s="2"/>
      <c r="G4" s="2"/>
      <c r="H4" s="2"/>
    </row>
    <row r="5" spans="1:14" ht="19.5" customHeight="1" thickBot="1">
      <c r="A5" s="320" t="s">
        <v>0</v>
      </c>
      <c r="B5" s="323" t="s">
        <v>93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1:14" ht="12.75">
      <c r="A6" s="321"/>
      <c r="B6" s="5" t="s">
        <v>61</v>
      </c>
      <c r="C6" s="7"/>
      <c r="D6" s="6"/>
      <c r="E6" s="5" t="s">
        <v>177</v>
      </c>
      <c r="F6" s="7"/>
      <c r="G6" s="6"/>
      <c r="H6" s="326" t="s">
        <v>1</v>
      </c>
      <c r="I6" s="288"/>
      <c r="J6" s="5" t="s">
        <v>97</v>
      </c>
      <c r="K6" s="7"/>
      <c r="L6" s="6"/>
      <c r="M6" s="326" t="s">
        <v>98</v>
      </c>
      <c r="N6" s="327"/>
    </row>
    <row r="7" spans="1:14" ht="12.75">
      <c r="A7" s="321"/>
      <c r="B7" s="10" t="s">
        <v>2</v>
      </c>
      <c r="C7" s="8" t="s">
        <v>3</v>
      </c>
      <c r="D7" s="9" t="s">
        <v>4</v>
      </c>
      <c r="E7" s="10" t="s">
        <v>2</v>
      </c>
      <c r="F7" s="8" t="s">
        <v>3</v>
      </c>
      <c r="G7" s="9" t="s">
        <v>4</v>
      </c>
      <c r="H7" s="11" t="s">
        <v>4</v>
      </c>
      <c r="I7" s="11" t="s">
        <v>5</v>
      </c>
      <c r="J7" s="10" t="s">
        <v>2</v>
      </c>
      <c r="K7" s="8" t="s">
        <v>3</v>
      </c>
      <c r="L7" s="9" t="s">
        <v>4</v>
      </c>
      <c r="M7" s="11" t="s">
        <v>4</v>
      </c>
      <c r="N7" s="9" t="s">
        <v>5</v>
      </c>
    </row>
    <row r="8" spans="1:14" ht="13.5" thickBot="1">
      <c r="A8" s="322"/>
      <c r="B8" s="14" t="s">
        <v>6</v>
      </c>
      <c r="C8" s="12" t="s">
        <v>6</v>
      </c>
      <c r="D8" s="13"/>
      <c r="E8" s="14" t="s">
        <v>6</v>
      </c>
      <c r="F8" s="12" t="s">
        <v>6</v>
      </c>
      <c r="G8" s="13"/>
      <c r="H8" s="15" t="s">
        <v>7</v>
      </c>
      <c r="I8" s="16" t="s">
        <v>8</v>
      </c>
      <c r="J8" s="14" t="s">
        <v>6</v>
      </c>
      <c r="K8" s="12" t="s">
        <v>6</v>
      </c>
      <c r="L8" s="13"/>
      <c r="M8" s="15" t="s">
        <v>7</v>
      </c>
      <c r="N8" s="13" t="s">
        <v>8</v>
      </c>
    </row>
    <row r="9" spans="1:14" ht="13.5" customHeight="1" thickTop="1">
      <c r="A9" s="17" t="s">
        <v>9</v>
      </c>
      <c r="B9" s="18"/>
      <c r="C9" s="19"/>
      <c r="D9" s="20"/>
      <c r="E9" s="18"/>
      <c r="F9" s="19"/>
      <c r="G9" s="20"/>
      <c r="H9" s="21"/>
      <c r="I9" s="22"/>
      <c r="J9" s="18"/>
      <c r="K9" s="19"/>
      <c r="L9" s="20"/>
      <c r="M9" s="21"/>
      <c r="N9" s="23"/>
    </row>
    <row r="10" spans="1:14" ht="13.5" customHeight="1">
      <c r="A10" s="24" t="s">
        <v>10</v>
      </c>
      <c r="B10" s="25"/>
      <c r="C10" s="26">
        <v>102445</v>
      </c>
      <c r="D10" s="27">
        <f aca="true" t="shared" si="0" ref="D10:D17">SUM(B10:C10)</f>
        <v>102445</v>
      </c>
      <c r="E10" s="25">
        <v>17</v>
      </c>
      <c r="F10" s="26">
        <v>85148</v>
      </c>
      <c r="G10" s="27">
        <f>SUM(E10:F10)</f>
        <v>85165</v>
      </c>
      <c r="H10" s="28">
        <f>+G10-D10</f>
        <v>-17280</v>
      </c>
      <c r="I10" s="29">
        <f>+G10/D10</f>
        <v>0.8313241251403192</v>
      </c>
      <c r="J10" s="25"/>
      <c r="K10" s="26">
        <v>85500</v>
      </c>
      <c r="L10" s="27">
        <f>SUM(J10:K10)</f>
        <v>85500</v>
      </c>
      <c r="M10" s="30">
        <f>+L10-G10</f>
        <v>335</v>
      </c>
      <c r="N10" s="31">
        <f>+L10/G10</f>
        <v>1.0039335407737922</v>
      </c>
    </row>
    <row r="11" spans="1:14" ht="13.5" customHeight="1">
      <c r="A11" s="24" t="s">
        <v>11</v>
      </c>
      <c r="B11" s="25"/>
      <c r="C11" s="26"/>
      <c r="D11" s="27">
        <f t="shared" si="0"/>
        <v>0</v>
      </c>
      <c r="E11" s="25"/>
      <c r="F11" s="26"/>
      <c r="G11" s="27">
        <f aca="true" t="shared" si="1" ref="G11:G17">SUM(E11:F11)</f>
        <v>0</v>
      </c>
      <c r="H11" s="28"/>
      <c r="I11" s="29"/>
      <c r="J11" s="25"/>
      <c r="K11" s="26"/>
      <c r="L11" s="27">
        <f aca="true" t="shared" si="2" ref="L11:L17">SUM(J11:K11)</f>
        <v>0</v>
      </c>
      <c r="M11" s="30">
        <f aca="true" t="shared" si="3" ref="M11:M37">+L11-G11</f>
        <v>0</v>
      </c>
      <c r="N11" s="31"/>
    </row>
    <row r="12" spans="1:14" ht="13.5" customHeight="1">
      <c r="A12" s="24" t="s">
        <v>12</v>
      </c>
      <c r="B12" s="25">
        <v>25293</v>
      </c>
      <c r="C12" s="26"/>
      <c r="D12" s="27">
        <f t="shared" si="0"/>
        <v>25293</v>
      </c>
      <c r="E12" s="25">
        <v>15711</v>
      </c>
      <c r="F12" s="26"/>
      <c r="G12" s="27">
        <f t="shared" si="1"/>
        <v>15711</v>
      </c>
      <c r="H12" s="28">
        <f aca="true" t="shared" si="4" ref="H12:H38">+G12-D12</f>
        <v>-9582</v>
      </c>
      <c r="I12" s="29">
        <f aca="true" t="shared" si="5" ref="I12:I38">+G12/D12</f>
        <v>0.6211600047443957</v>
      </c>
      <c r="J12" s="25">
        <v>17400</v>
      </c>
      <c r="K12" s="26"/>
      <c r="L12" s="27">
        <f t="shared" si="2"/>
        <v>17400</v>
      </c>
      <c r="M12" s="30">
        <f t="shared" si="3"/>
        <v>1689</v>
      </c>
      <c r="N12" s="31">
        <f aca="true" t="shared" si="6" ref="N12:N37">+L12/G12</f>
        <v>1.1075042963528738</v>
      </c>
    </row>
    <row r="13" spans="1:14" ht="13.5" customHeight="1">
      <c r="A13" s="24" t="s">
        <v>13</v>
      </c>
      <c r="B13" s="25">
        <v>9689</v>
      </c>
      <c r="C13" s="26"/>
      <c r="D13" s="27">
        <f t="shared" si="0"/>
        <v>9689</v>
      </c>
      <c r="E13" s="25">
        <v>9580</v>
      </c>
      <c r="F13" s="26">
        <v>3</v>
      </c>
      <c r="G13" s="27">
        <f t="shared" si="1"/>
        <v>9583</v>
      </c>
      <c r="H13" s="28">
        <f t="shared" si="4"/>
        <v>-106</v>
      </c>
      <c r="I13" s="29">
        <f t="shared" si="5"/>
        <v>0.9890597584890082</v>
      </c>
      <c r="J13" s="25">
        <v>9600</v>
      </c>
      <c r="K13" s="26"/>
      <c r="L13" s="27">
        <f t="shared" si="2"/>
        <v>9600</v>
      </c>
      <c r="M13" s="30">
        <f t="shared" si="3"/>
        <v>17</v>
      </c>
      <c r="N13" s="31">
        <f t="shared" si="6"/>
        <v>1.0017739747469476</v>
      </c>
    </row>
    <row r="14" spans="1:14" ht="13.5" customHeight="1">
      <c r="A14" s="32" t="s">
        <v>14</v>
      </c>
      <c r="B14" s="25">
        <v>1711</v>
      </c>
      <c r="C14" s="26"/>
      <c r="D14" s="27">
        <f t="shared" si="0"/>
        <v>1711</v>
      </c>
      <c r="E14" s="25">
        <v>1436</v>
      </c>
      <c r="F14" s="26"/>
      <c r="G14" s="27">
        <f t="shared" si="1"/>
        <v>1436</v>
      </c>
      <c r="H14" s="28">
        <f t="shared" si="4"/>
        <v>-275</v>
      </c>
      <c r="I14" s="29"/>
      <c r="J14" s="25">
        <v>0</v>
      </c>
      <c r="K14" s="26"/>
      <c r="L14" s="27">
        <f t="shared" si="2"/>
        <v>0</v>
      </c>
      <c r="M14" s="30">
        <f t="shared" si="3"/>
        <v>-1436</v>
      </c>
      <c r="N14" s="31"/>
    </row>
    <row r="15" spans="1:14" ht="13.5" customHeight="1">
      <c r="A15" s="32" t="s">
        <v>15</v>
      </c>
      <c r="B15" s="25">
        <v>1602</v>
      </c>
      <c r="C15" s="26">
        <v>7</v>
      </c>
      <c r="D15" s="27">
        <f t="shared" si="0"/>
        <v>1609</v>
      </c>
      <c r="E15" s="25">
        <v>272</v>
      </c>
      <c r="F15" s="26">
        <v>5</v>
      </c>
      <c r="G15" s="27">
        <f t="shared" si="1"/>
        <v>277</v>
      </c>
      <c r="H15" s="28">
        <f t="shared" si="4"/>
        <v>-1332</v>
      </c>
      <c r="I15" s="29">
        <f t="shared" si="5"/>
        <v>0.17215661901802362</v>
      </c>
      <c r="J15" s="25">
        <v>250</v>
      </c>
      <c r="K15" s="26">
        <v>0</v>
      </c>
      <c r="L15" s="27">
        <f t="shared" si="2"/>
        <v>250</v>
      </c>
      <c r="M15" s="30">
        <f t="shared" si="3"/>
        <v>-27</v>
      </c>
      <c r="N15" s="31">
        <f t="shared" si="6"/>
        <v>0.9025270758122743</v>
      </c>
    </row>
    <row r="16" spans="1:14" ht="13.5" customHeight="1">
      <c r="A16" s="32" t="s">
        <v>16</v>
      </c>
      <c r="B16" s="25"/>
      <c r="C16" s="26"/>
      <c r="D16" s="27">
        <f t="shared" si="0"/>
        <v>0</v>
      </c>
      <c r="E16" s="25"/>
      <c r="F16" s="26"/>
      <c r="G16" s="27">
        <f t="shared" si="1"/>
        <v>0</v>
      </c>
      <c r="H16" s="28">
        <f t="shared" si="4"/>
        <v>0</v>
      </c>
      <c r="I16" s="29"/>
      <c r="J16" s="25"/>
      <c r="K16" s="26"/>
      <c r="L16" s="27">
        <f t="shared" si="2"/>
        <v>0</v>
      </c>
      <c r="M16" s="30">
        <f t="shared" si="3"/>
        <v>0</v>
      </c>
      <c r="N16" s="31"/>
    </row>
    <row r="17" spans="1:14" ht="13.5" customHeight="1" thickBot="1">
      <c r="A17" s="33" t="s">
        <v>17</v>
      </c>
      <c r="B17" s="34">
        <v>897853</v>
      </c>
      <c r="C17" s="35"/>
      <c r="D17" s="27">
        <f t="shared" si="0"/>
        <v>897853</v>
      </c>
      <c r="E17" s="34">
        <v>1211186</v>
      </c>
      <c r="F17" s="35"/>
      <c r="G17" s="27">
        <f t="shared" si="1"/>
        <v>1211186</v>
      </c>
      <c r="H17" s="36">
        <f t="shared" si="4"/>
        <v>313333</v>
      </c>
      <c r="I17" s="37">
        <f t="shared" si="5"/>
        <v>1.3489802896465235</v>
      </c>
      <c r="J17" s="34">
        <v>722000</v>
      </c>
      <c r="K17" s="35"/>
      <c r="L17" s="27">
        <f t="shared" si="2"/>
        <v>722000</v>
      </c>
      <c r="M17" s="38">
        <f t="shared" si="3"/>
        <v>-489186</v>
      </c>
      <c r="N17" s="39">
        <f t="shared" si="6"/>
        <v>0.5961099286154232</v>
      </c>
    </row>
    <row r="18" spans="1:14" ht="13.5" customHeight="1" thickBot="1">
      <c r="A18" s="40" t="s">
        <v>18</v>
      </c>
      <c r="B18" s="44">
        <f aca="true" t="shared" si="7" ref="B18:G18">SUM(B9+B10+B11+B12+B13+B15+B17)</f>
        <v>934437</v>
      </c>
      <c r="C18" s="42">
        <f t="shared" si="7"/>
        <v>102452</v>
      </c>
      <c r="D18" s="43">
        <f t="shared" si="7"/>
        <v>1036889</v>
      </c>
      <c r="E18" s="44">
        <f t="shared" si="7"/>
        <v>1236766</v>
      </c>
      <c r="F18" s="42">
        <f t="shared" si="7"/>
        <v>85156</v>
      </c>
      <c r="G18" s="43">
        <f t="shared" si="7"/>
        <v>1321922</v>
      </c>
      <c r="H18" s="45">
        <f t="shared" si="4"/>
        <v>285033</v>
      </c>
      <c r="I18" s="46">
        <f t="shared" si="5"/>
        <v>1.2748924909030763</v>
      </c>
      <c r="J18" s="44">
        <f>SUM(J9+J10+J11+J12+J13+J15+J17)</f>
        <v>749250</v>
      </c>
      <c r="K18" s="42">
        <f>SUM(K9+K10+K11+K12+K13+K15+K17)</f>
        <v>85500</v>
      </c>
      <c r="L18" s="43">
        <f>SUM(L9+L10+L11+L12+L13+L15+L17)</f>
        <v>834750</v>
      </c>
      <c r="M18" s="47">
        <f t="shared" si="3"/>
        <v>-487172</v>
      </c>
      <c r="N18" s="48">
        <f t="shared" si="6"/>
        <v>0.6314669095453438</v>
      </c>
    </row>
    <row r="19" spans="1:14" ht="13.5" customHeight="1">
      <c r="A19" s="49" t="s">
        <v>19</v>
      </c>
      <c r="B19" s="50">
        <v>234213</v>
      </c>
      <c r="C19" s="51">
        <v>42723</v>
      </c>
      <c r="D19" s="52">
        <f>SUM(B19:C19)</f>
        <v>276936</v>
      </c>
      <c r="E19" s="54">
        <v>199715</v>
      </c>
      <c r="F19" s="55">
        <v>31768</v>
      </c>
      <c r="G19" s="52">
        <f>SUM(E19:F19)</f>
        <v>231483</v>
      </c>
      <c r="H19" s="21">
        <f t="shared" si="4"/>
        <v>-45453</v>
      </c>
      <c r="I19" s="53">
        <f t="shared" si="5"/>
        <v>0.8358718259814542</v>
      </c>
      <c r="J19" s="54">
        <v>213275</v>
      </c>
      <c r="K19" s="55">
        <v>38350</v>
      </c>
      <c r="L19" s="52">
        <f>SUM(J19:K19)</f>
        <v>251625</v>
      </c>
      <c r="M19" s="56">
        <f t="shared" si="3"/>
        <v>20142</v>
      </c>
      <c r="N19" s="57">
        <f t="shared" si="6"/>
        <v>1.087012869195578</v>
      </c>
    </row>
    <row r="20" spans="1:14" ht="13.5" customHeight="1">
      <c r="A20" s="58" t="s">
        <v>20</v>
      </c>
      <c r="B20" s="50">
        <v>4567</v>
      </c>
      <c r="C20" s="51">
        <v>592</v>
      </c>
      <c r="D20" s="52">
        <f aca="true" t="shared" si="8" ref="D20:D36">SUM(B20:C20)</f>
        <v>5159</v>
      </c>
      <c r="E20" s="54">
        <v>4670</v>
      </c>
      <c r="F20" s="55">
        <v>504</v>
      </c>
      <c r="G20" s="52">
        <f aca="true" t="shared" si="9" ref="G20:G36">SUM(E20:F20)</f>
        <v>5174</v>
      </c>
      <c r="H20" s="28">
        <f t="shared" si="4"/>
        <v>15</v>
      </c>
      <c r="I20" s="29">
        <f t="shared" si="5"/>
        <v>1.002907540220973</v>
      </c>
      <c r="J20" s="54">
        <v>4500</v>
      </c>
      <c r="K20" s="55">
        <v>500</v>
      </c>
      <c r="L20" s="52">
        <f aca="true" t="shared" si="10" ref="L20:L36">SUM(J20:K20)</f>
        <v>5000</v>
      </c>
      <c r="M20" s="30">
        <f t="shared" si="3"/>
        <v>-174</v>
      </c>
      <c r="N20" s="31">
        <f t="shared" si="6"/>
        <v>0.9663703131039815</v>
      </c>
    </row>
    <row r="21" spans="1:14" ht="13.5" customHeight="1">
      <c r="A21" s="24" t="s">
        <v>21</v>
      </c>
      <c r="B21" s="25">
        <v>9384</v>
      </c>
      <c r="C21" s="26">
        <v>1075</v>
      </c>
      <c r="D21" s="52">
        <f t="shared" si="8"/>
        <v>10459</v>
      </c>
      <c r="E21" s="59">
        <v>8920</v>
      </c>
      <c r="F21" s="60">
        <v>1086</v>
      </c>
      <c r="G21" s="52">
        <f t="shared" si="9"/>
        <v>10006</v>
      </c>
      <c r="H21" s="28">
        <f t="shared" si="4"/>
        <v>-453</v>
      </c>
      <c r="I21" s="29">
        <f t="shared" si="5"/>
        <v>0.9566880198871786</v>
      </c>
      <c r="J21" s="59">
        <v>9000</v>
      </c>
      <c r="K21" s="60">
        <v>1120</v>
      </c>
      <c r="L21" s="52">
        <f t="shared" si="10"/>
        <v>10120</v>
      </c>
      <c r="M21" s="30">
        <f t="shared" si="3"/>
        <v>114</v>
      </c>
      <c r="N21" s="31">
        <f t="shared" si="6"/>
        <v>1.011393164101539</v>
      </c>
    </row>
    <row r="22" spans="1:14" ht="13.5" customHeight="1">
      <c r="A22" s="32" t="s">
        <v>22</v>
      </c>
      <c r="B22" s="25"/>
      <c r="C22" s="26"/>
      <c r="D22" s="52">
        <f t="shared" si="8"/>
        <v>0</v>
      </c>
      <c r="E22" s="59"/>
      <c r="F22" s="60"/>
      <c r="G22" s="52">
        <f t="shared" si="9"/>
        <v>0</v>
      </c>
      <c r="H22" s="28">
        <f t="shared" si="4"/>
        <v>0</v>
      </c>
      <c r="I22" s="29"/>
      <c r="J22" s="59"/>
      <c r="K22" s="60"/>
      <c r="L22" s="52">
        <f t="shared" si="10"/>
        <v>0</v>
      </c>
      <c r="M22" s="30">
        <f t="shared" si="3"/>
        <v>0</v>
      </c>
      <c r="N22" s="31"/>
    </row>
    <row r="23" spans="1:14" ht="13.5" customHeight="1">
      <c r="A23" s="24" t="s">
        <v>23</v>
      </c>
      <c r="B23" s="25"/>
      <c r="C23" s="26"/>
      <c r="D23" s="52">
        <f t="shared" si="8"/>
        <v>0</v>
      </c>
      <c r="E23" s="59"/>
      <c r="F23" s="60"/>
      <c r="G23" s="52">
        <f t="shared" si="9"/>
        <v>0</v>
      </c>
      <c r="H23" s="28">
        <f t="shared" si="4"/>
        <v>0</v>
      </c>
      <c r="I23" s="29"/>
      <c r="J23" s="59"/>
      <c r="K23" s="60"/>
      <c r="L23" s="52">
        <f t="shared" si="10"/>
        <v>0</v>
      </c>
      <c r="M23" s="30">
        <f t="shared" si="3"/>
        <v>0</v>
      </c>
      <c r="N23" s="31"/>
    </row>
    <row r="24" spans="1:14" ht="13.5" customHeight="1">
      <c r="A24" s="24" t="s">
        <v>24</v>
      </c>
      <c r="B24" s="25">
        <v>409876</v>
      </c>
      <c r="C24" s="26">
        <v>8887</v>
      </c>
      <c r="D24" s="52">
        <f t="shared" si="8"/>
        <v>418763</v>
      </c>
      <c r="E24" s="59">
        <v>739792</v>
      </c>
      <c r="F24" s="60">
        <v>6619</v>
      </c>
      <c r="G24" s="52">
        <f t="shared" si="9"/>
        <v>746411</v>
      </c>
      <c r="H24" s="28">
        <f t="shared" si="4"/>
        <v>327648</v>
      </c>
      <c r="I24" s="29">
        <f t="shared" si="5"/>
        <v>1.7824186950614072</v>
      </c>
      <c r="J24" s="59">
        <v>229085</v>
      </c>
      <c r="K24" s="60">
        <v>6850</v>
      </c>
      <c r="L24" s="52">
        <f t="shared" si="10"/>
        <v>235935</v>
      </c>
      <c r="M24" s="30">
        <f t="shared" si="3"/>
        <v>-510476</v>
      </c>
      <c r="N24" s="31">
        <f t="shared" si="6"/>
        <v>0.3160926084958555</v>
      </c>
    </row>
    <row r="25" spans="1:14" ht="13.5" customHeight="1">
      <c r="A25" s="32" t="s">
        <v>25</v>
      </c>
      <c r="B25" s="59">
        <v>390245</v>
      </c>
      <c r="C25" s="26">
        <v>5896</v>
      </c>
      <c r="D25" s="52">
        <f t="shared" si="8"/>
        <v>396141</v>
      </c>
      <c r="E25" s="59">
        <v>720120</v>
      </c>
      <c r="F25" s="60">
        <v>4658</v>
      </c>
      <c r="G25" s="52">
        <f t="shared" si="9"/>
        <v>724778</v>
      </c>
      <c r="H25" s="28">
        <f t="shared" si="4"/>
        <v>328637</v>
      </c>
      <c r="I25" s="29">
        <f t="shared" si="5"/>
        <v>1.829596027677014</v>
      </c>
      <c r="J25" s="59">
        <v>209320</v>
      </c>
      <c r="K25" s="60">
        <v>4750</v>
      </c>
      <c r="L25" s="52">
        <f t="shared" si="10"/>
        <v>214070</v>
      </c>
      <c r="M25" s="30">
        <f t="shared" si="3"/>
        <v>-510708</v>
      </c>
      <c r="N25" s="31">
        <f t="shared" si="6"/>
        <v>0.2953594066045051</v>
      </c>
    </row>
    <row r="26" spans="1:14" ht="13.5" customHeight="1">
      <c r="A26" s="24" t="s">
        <v>26</v>
      </c>
      <c r="B26" s="59">
        <v>16170</v>
      </c>
      <c r="C26" s="26">
        <v>2594</v>
      </c>
      <c r="D26" s="52">
        <f t="shared" si="8"/>
        <v>18764</v>
      </c>
      <c r="E26" s="59">
        <v>16093</v>
      </c>
      <c r="F26" s="60">
        <v>1579</v>
      </c>
      <c r="G26" s="52">
        <f t="shared" si="9"/>
        <v>17672</v>
      </c>
      <c r="H26" s="28">
        <f t="shared" si="4"/>
        <v>-1092</v>
      </c>
      <c r="I26" s="29">
        <f t="shared" si="5"/>
        <v>0.9418034534214453</v>
      </c>
      <c r="J26" s="59">
        <v>15480</v>
      </c>
      <c r="K26" s="60">
        <v>1600</v>
      </c>
      <c r="L26" s="52">
        <f t="shared" si="10"/>
        <v>17080</v>
      </c>
      <c r="M26" s="30">
        <f t="shared" si="3"/>
        <v>-592</v>
      </c>
      <c r="N26" s="31">
        <f t="shared" si="6"/>
        <v>0.9665006790402897</v>
      </c>
    </row>
    <row r="27" spans="1:14" ht="13.5" customHeight="1">
      <c r="A27" s="61" t="s">
        <v>27</v>
      </c>
      <c r="B27" s="63">
        <v>213324</v>
      </c>
      <c r="C27" s="26">
        <v>23212</v>
      </c>
      <c r="D27" s="52">
        <f t="shared" si="8"/>
        <v>236536</v>
      </c>
      <c r="E27" s="62">
        <f>E28+E31</f>
        <v>222078</v>
      </c>
      <c r="F27" s="60">
        <f>F28+F31</f>
        <v>23097</v>
      </c>
      <c r="G27" s="52">
        <f t="shared" si="9"/>
        <v>245175</v>
      </c>
      <c r="H27" s="28">
        <f t="shared" si="4"/>
        <v>8639</v>
      </c>
      <c r="I27" s="29">
        <f t="shared" si="5"/>
        <v>1.0365229817025738</v>
      </c>
      <c r="J27" s="62">
        <f>J28+J31</f>
        <v>236445</v>
      </c>
      <c r="K27" s="60">
        <f>K28+K31</f>
        <v>16270</v>
      </c>
      <c r="L27" s="52">
        <f t="shared" si="10"/>
        <v>252715</v>
      </c>
      <c r="M27" s="30">
        <f t="shared" si="3"/>
        <v>7540</v>
      </c>
      <c r="N27" s="31">
        <f t="shared" si="6"/>
        <v>1.0307535433873765</v>
      </c>
    </row>
    <row r="28" spans="1:14" ht="13.5" customHeight="1">
      <c r="A28" s="32" t="s">
        <v>28</v>
      </c>
      <c r="B28" s="62">
        <v>153426</v>
      </c>
      <c r="C28" s="60">
        <v>16714</v>
      </c>
      <c r="D28" s="52">
        <f t="shared" si="8"/>
        <v>170140</v>
      </c>
      <c r="E28" s="62">
        <f>E29+E30</f>
        <v>160265</v>
      </c>
      <c r="F28" s="60">
        <f>F29+F30</f>
        <v>16903</v>
      </c>
      <c r="G28" s="52">
        <f t="shared" si="9"/>
        <v>177168</v>
      </c>
      <c r="H28" s="28">
        <f t="shared" si="4"/>
        <v>7028</v>
      </c>
      <c r="I28" s="29">
        <f t="shared" si="5"/>
        <v>1.0413071588103915</v>
      </c>
      <c r="J28" s="62">
        <f>J29+J30</f>
        <v>171245</v>
      </c>
      <c r="K28" s="60">
        <f>K29+K30</f>
        <v>11420</v>
      </c>
      <c r="L28" s="52">
        <f t="shared" si="10"/>
        <v>182665</v>
      </c>
      <c r="M28" s="30">
        <f t="shared" si="3"/>
        <v>5497</v>
      </c>
      <c r="N28" s="31">
        <f t="shared" si="6"/>
        <v>1.0310270477738643</v>
      </c>
    </row>
    <row r="29" spans="1:14" ht="13.5" customHeight="1">
      <c r="A29" s="61" t="s">
        <v>29</v>
      </c>
      <c r="B29" s="25">
        <v>150921</v>
      </c>
      <c r="C29" s="26">
        <v>15863</v>
      </c>
      <c r="D29" s="52">
        <f t="shared" si="8"/>
        <v>166784</v>
      </c>
      <c r="E29" s="59">
        <v>157255</v>
      </c>
      <c r="F29" s="60">
        <v>15829</v>
      </c>
      <c r="G29" s="52">
        <f t="shared" si="9"/>
        <v>173084</v>
      </c>
      <c r="H29" s="28">
        <f t="shared" si="4"/>
        <v>6300</v>
      </c>
      <c r="I29" s="29">
        <f t="shared" si="5"/>
        <v>1.0377734075211051</v>
      </c>
      <c r="J29" s="59">
        <v>167500</v>
      </c>
      <c r="K29" s="60">
        <v>10800</v>
      </c>
      <c r="L29" s="52">
        <f t="shared" si="10"/>
        <v>178300</v>
      </c>
      <c r="M29" s="30">
        <f t="shared" si="3"/>
        <v>5216</v>
      </c>
      <c r="N29" s="31">
        <f>+L29/G29</f>
        <v>1.0301356566753714</v>
      </c>
    </row>
    <row r="30" spans="1:14" ht="13.5" customHeight="1">
      <c r="A30" s="32" t="s">
        <v>30</v>
      </c>
      <c r="B30" s="25">
        <v>2506</v>
      </c>
      <c r="C30" s="26">
        <v>851</v>
      </c>
      <c r="D30" s="52">
        <f t="shared" si="8"/>
        <v>3357</v>
      </c>
      <c r="E30" s="59">
        <v>3010</v>
      </c>
      <c r="F30" s="60">
        <v>1074</v>
      </c>
      <c r="G30" s="52">
        <f t="shared" si="9"/>
        <v>4084</v>
      </c>
      <c r="H30" s="28">
        <f t="shared" si="4"/>
        <v>727</v>
      </c>
      <c r="I30" s="29">
        <f t="shared" si="5"/>
        <v>1.2165624069109324</v>
      </c>
      <c r="J30" s="59">
        <v>3745</v>
      </c>
      <c r="K30" s="60">
        <v>620</v>
      </c>
      <c r="L30" s="52">
        <f t="shared" si="10"/>
        <v>4365</v>
      </c>
      <c r="M30" s="30">
        <f t="shared" si="3"/>
        <v>281</v>
      </c>
      <c r="N30" s="31">
        <f t="shared" si="6"/>
        <v>1.0688050930460333</v>
      </c>
    </row>
    <row r="31" spans="1:14" ht="13.5" customHeight="1">
      <c r="A31" s="32" t="s">
        <v>31</v>
      </c>
      <c r="B31" s="25">
        <v>59898</v>
      </c>
      <c r="C31" s="26">
        <v>6497</v>
      </c>
      <c r="D31" s="52">
        <f t="shared" si="8"/>
        <v>66395</v>
      </c>
      <c r="E31" s="59">
        <v>61813</v>
      </c>
      <c r="F31" s="60">
        <v>6194</v>
      </c>
      <c r="G31" s="52">
        <f t="shared" si="9"/>
        <v>68007</v>
      </c>
      <c r="H31" s="28">
        <f t="shared" si="4"/>
        <v>1612</v>
      </c>
      <c r="I31" s="29">
        <f t="shared" si="5"/>
        <v>1.0242789366669176</v>
      </c>
      <c r="J31" s="59">
        <v>65200</v>
      </c>
      <c r="K31" s="60">
        <v>4850</v>
      </c>
      <c r="L31" s="52">
        <f t="shared" si="10"/>
        <v>70050</v>
      </c>
      <c r="M31" s="30">
        <f t="shared" si="3"/>
        <v>2043</v>
      </c>
      <c r="N31" s="31">
        <f t="shared" si="6"/>
        <v>1.0300410251885834</v>
      </c>
    </row>
    <row r="32" spans="1:14" ht="13.5" customHeight="1">
      <c r="A32" s="61" t="s">
        <v>32</v>
      </c>
      <c r="B32" s="25">
        <v>186</v>
      </c>
      <c r="C32" s="26">
        <v>-2291</v>
      </c>
      <c r="D32" s="52">
        <f t="shared" si="8"/>
        <v>-2105</v>
      </c>
      <c r="E32" s="59">
        <v>92</v>
      </c>
      <c r="F32" s="60">
        <v>76</v>
      </c>
      <c r="G32" s="52">
        <f t="shared" si="9"/>
        <v>168</v>
      </c>
      <c r="H32" s="28">
        <f t="shared" si="4"/>
        <v>2273</v>
      </c>
      <c r="I32" s="29">
        <f t="shared" si="5"/>
        <v>-0.07980997624703087</v>
      </c>
      <c r="J32" s="59">
        <v>115</v>
      </c>
      <c r="K32" s="60">
        <v>95</v>
      </c>
      <c r="L32" s="52">
        <f t="shared" si="10"/>
        <v>210</v>
      </c>
      <c r="M32" s="30">
        <f t="shared" si="3"/>
        <v>42</v>
      </c>
      <c r="N32" s="31">
        <f t="shared" si="6"/>
        <v>1.25</v>
      </c>
    </row>
    <row r="33" spans="1:14" ht="13.5" customHeight="1">
      <c r="A33" s="61" t="s">
        <v>33</v>
      </c>
      <c r="B33" s="25">
        <v>7127</v>
      </c>
      <c r="C33" s="26">
        <v>796</v>
      </c>
      <c r="D33" s="52">
        <f t="shared" si="8"/>
        <v>7923</v>
      </c>
      <c r="E33" s="59">
        <v>7052</v>
      </c>
      <c r="F33" s="60">
        <v>-840</v>
      </c>
      <c r="G33" s="52">
        <f t="shared" si="9"/>
        <v>6212</v>
      </c>
      <c r="H33" s="28">
        <f t="shared" si="4"/>
        <v>-1711</v>
      </c>
      <c r="I33" s="29">
        <f t="shared" si="5"/>
        <v>0.784046447052884</v>
      </c>
      <c r="J33" s="59">
        <v>6500</v>
      </c>
      <c r="K33" s="60">
        <v>1050</v>
      </c>
      <c r="L33" s="52">
        <f t="shared" si="10"/>
        <v>7550</v>
      </c>
      <c r="M33" s="30">
        <f t="shared" si="3"/>
        <v>1338</v>
      </c>
      <c r="N33" s="31">
        <f t="shared" si="6"/>
        <v>1.2153895685769478</v>
      </c>
    </row>
    <row r="34" spans="1:14" ht="13.5" customHeight="1">
      <c r="A34" s="32" t="s">
        <v>34</v>
      </c>
      <c r="B34" s="59">
        <v>57151</v>
      </c>
      <c r="C34" s="26">
        <v>7199</v>
      </c>
      <c r="D34" s="52">
        <f t="shared" si="8"/>
        <v>64350</v>
      </c>
      <c r="E34" s="59">
        <v>57573</v>
      </c>
      <c r="F34" s="60">
        <v>6294</v>
      </c>
      <c r="G34" s="52">
        <f t="shared" si="9"/>
        <v>63867</v>
      </c>
      <c r="H34" s="28">
        <f t="shared" si="4"/>
        <v>-483</v>
      </c>
      <c r="I34" s="29">
        <f t="shared" si="5"/>
        <v>0.9924941724941725</v>
      </c>
      <c r="J34" s="59">
        <v>57180</v>
      </c>
      <c r="K34" s="60">
        <v>5500</v>
      </c>
      <c r="L34" s="52">
        <f t="shared" si="10"/>
        <v>62680</v>
      </c>
      <c r="M34" s="30">
        <f t="shared" si="3"/>
        <v>-1187</v>
      </c>
      <c r="N34" s="31">
        <f t="shared" si="6"/>
        <v>0.9814145020119937</v>
      </c>
    </row>
    <row r="35" spans="1:14" ht="13.5" customHeight="1">
      <c r="A35" s="58" t="s">
        <v>35</v>
      </c>
      <c r="B35" s="59">
        <v>55378</v>
      </c>
      <c r="C35" s="26">
        <v>7194</v>
      </c>
      <c r="D35" s="52">
        <f t="shared" si="8"/>
        <v>62572</v>
      </c>
      <c r="E35" s="59">
        <v>56563</v>
      </c>
      <c r="F35" s="60">
        <v>6288</v>
      </c>
      <c r="G35" s="52">
        <f t="shared" si="9"/>
        <v>62851</v>
      </c>
      <c r="H35" s="28">
        <f t="shared" si="4"/>
        <v>279</v>
      </c>
      <c r="I35" s="29">
        <f t="shared" si="5"/>
        <v>1.0044588633893754</v>
      </c>
      <c r="J35" s="59">
        <v>56175</v>
      </c>
      <c r="K35" s="60">
        <v>5500</v>
      </c>
      <c r="L35" s="52">
        <f t="shared" si="10"/>
        <v>61675</v>
      </c>
      <c r="M35" s="30">
        <f t="shared" si="3"/>
        <v>-1176</v>
      </c>
      <c r="N35" s="31">
        <f t="shared" si="6"/>
        <v>0.9812890805237785</v>
      </c>
    </row>
    <row r="36" spans="1:14" ht="13.5" customHeight="1" thickBot="1">
      <c r="A36" s="64" t="s">
        <v>36</v>
      </c>
      <c r="B36" s="65">
        <v>857</v>
      </c>
      <c r="C36" s="66">
        <v>6581</v>
      </c>
      <c r="D36" s="52">
        <f t="shared" si="8"/>
        <v>7438</v>
      </c>
      <c r="E36" s="34">
        <v>1295</v>
      </c>
      <c r="F36" s="67">
        <v>5401</v>
      </c>
      <c r="G36" s="52">
        <f t="shared" si="9"/>
        <v>6696</v>
      </c>
      <c r="H36" s="36">
        <f t="shared" si="4"/>
        <v>-742</v>
      </c>
      <c r="I36" s="37">
        <f t="shared" si="5"/>
        <v>0.9002420005377789</v>
      </c>
      <c r="J36" s="34">
        <v>1250</v>
      </c>
      <c r="K36" s="67">
        <v>5400</v>
      </c>
      <c r="L36" s="52">
        <f t="shared" si="10"/>
        <v>6650</v>
      </c>
      <c r="M36" s="38">
        <f t="shared" si="3"/>
        <v>-46</v>
      </c>
      <c r="N36" s="39">
        <f t="shared" si="6"/>
        <v>0.9931302270011948</v>
      </c>
    </row>
    <row r="37" spans="1:14" ht="13.5" customHeight="1" thickBot="1">
      <c r="A37" s="40" t="s">
        <v>37</v>
      </c>
      <c r="B37" s="44">
        <f aca="true" t="shared" si="11" ref="B37:G37">SUM(B19+B21+B22+B23+B24+B27+B32+B33+B34+B36)</f>
        <v>932118</v>
      </c>
      <c r="C37" s="42">
        <f t="shared" si="11"/>
        <v>88182</v>
      </c>
      <c r="D37" s="43">
        <f t="shared" si="11"/>
        <v>1020300</v>
      </c>
      <c r="E37" s="44">
        <f t="shared" si="11"/>
        <v>1236517</v>
      </c>
      <c r="F37" s="42">
        <f t="shared" si="11"/>
        <v>73501</v>
      </c>
      <c r="G37" s="43">
        <f t="shared" si="11"/>
        <v>1310018</v>
      </c>
      <c r="H37" s="45">
        <f t="shared" si="4"/>
        <v>289718</v>
      </c>
      <c r="I37" s="46">
        <f t="shared" si="5"/>
        <v>1.2839537390963442</v>
      </c>
      <c r="J37" s="44">
        <f>SUM(J19+J21+J22+J23+J24+J27+J32+J33+J34+J36)</f>
        <v>752850</v>
      </c>
      <c r="K37" s="42">
        <f>SUM(K19+K21+K22+K23+K24+K27+K32+K33+K34+K36)</f>
        <v>74635</v>
      </c>
      <c r="L37" s="43">
        <f>SUM(L19+L21+L22+L23+L24+L27+L32+L33+L34+L36)</f>
        <v>827485</v>
      </c>
      <c r="M37" s="47">
        <f t="shared" si="3"/>
        <v>-482533</v>
      </c>
      <c r="N37" s="48">
        <f t="shared" si="6"/>
        <v>0.6316592596437606</v>
      </c>
    </row>
    <row r="38" spans="1:14" ht="13.5" customHeight="1" thickBot="1">
      <c r="A38" s="40" t="s">
        <v>38</v>
      </c>
      <c r="B38" s="41">
        <f aca="true" t="shared" si="12" ref="B38:G38">B18-B37</f>
        <v>2319</v>
      </c>
      <c r="C38" s="68">
        <f t="shared" si="12"/>
        <v>14270</v>
      </c>
      <c r="D38" s="69">
        <f t="shared" si="12"/>
        <v>16589</v>
      </c>
      <c r="E38" s="41">
        <f t="shared" si="12"/>
        <v>249</v>
      </c>
      <c r="F38" s="68">
        <f t="shared" si="12"/>
        <v>11655</v>
      </c>
      <c r="G38" s="69">
        <f t="shared" si="12"/>
        <v>11904</v>
      </c>
      <c r="H38" s="45">
        <f t="shared" si="4"/>
        <v>-4685</v>
      </c>
      <c r="I38" s="46">
        <f t="shared" si="5"/>
        <v>0.7175839411658328</v>
      </c>
      <c r="J38" s="41">
        <f>J18-J37</f>
        <v>-3600</v>
      </c>
      <c r="K38" s="68">
        <f>K18-K37</f>
        <v>10865</v>
      </c>
      <c r="L38" s="69">
        <f>L18-L37</f>
        <v>7265</v>
      </c>
      <c r="M38" s="45">
        <f>L38-G38</f>
        <v>-4639</v>
      </c>
      <c r="N38" s="48">
        <f>L38/G38</f>
        <v>0.610299059139785</v>
      </c>
    </row>
    <row r="39" spans="1:16" ht="20.25" customHeight="1" thickBot="1">
      <c r="A39" s="70" t="s">
        <v>39</v>
      </c>
      <c r="B39" s="306">
        <f>B38+C38</f>
        <v>16589</v>
      </c>
      <c r="C39" s="307"/>
      <c r="D39" s="308"/>
      <c r="E39" s="306">
        <f>E38+F38</f>
        <v>11904</v>
      </c>
      <c r="F39" s="307"/>
      <c r="G39" s="308"/>
      <c r="H39" s="71"/>
      <c r="I39" s="72"/>
      <c r="J39" s="309"/>
      <c r="K39" s="310"/>
      <c r="L39" s="310"/>
      <c r="M39" s="71"/>
      <c r="N39" s="72"/>
      <c r="O39" s="93"/>
      <c r="P39"/>
    </row>
    <row r="40" spans="1:16" ht="19.5" customHeight="1" thickBot="1">
      <c r="A40" s="125" t="s">
        <v>40</v>
      </c>
      <c r="B40" s="306">
        <v>0</v>
      </c>
      <c r="C40" s="307"/>
      <c r="D40" s="308"/>
      <c r="E40" s="306">
        <v>0</v>
      </c>
      <c r="F40" s="307"/>
      <c r="G40" s="308"/>
      <c r="H40" s="73"/>
      <c r="I40" s="72"/>
      <c r="J40" s="309"/>
      <c r="K40" s="310"/>
      <c r="L40" s="310"/>
      <c r="M40" s="73"/>
      <c r="N40" s="72"/>
      <c r="O40" s="93"/>
      <c r="P40"/>
    </row>
    <row r="41" spans="1:15" ht="12.75" customHeight="1">
      <c r="A41" s="92"/>
      <c r="B41" s="92"/>
      <c r="C41" s="92"/>
      <c r="D41" s="113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ht="12.75" customHeight="1">
      <c r="A42" s="92"/>
      <c r="B42" s="92"/>
      <c r="C42" s="92"/>
      <c r="D42" s="113"/>
      <c r="E42" s="92"/>
      <c r="F42" s="92"/>
      <c r="G42" s="92"/>
      <c r="H42" s="92"/>
      <c r="I42" s="92"/>
      <c r="J42" s="92"/>
      <c r="K42" s="189"/>
      <c r="L42" s="92"/>
      <c r="M42" s="92"/>
      <c r="N42" s="92"/>
      <c r="O42" s="92"/>
    </row>
    <row r="43" spans="1:15" ht="12.75" customHeight="1" thickBot="1">
      <c r="A43" s="92"/>
      <c r="B43" s="92"/>
      <c r="C43" s="92"/>
      <c r="D43" s="113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ht="13.5" thickBot="1">
      <c r="A44" s="328" t="s">
        <v>41</v>
      </c>
      <c r="B44" s="329"/>
      <c r="C44" s="329"/>
      <c r="D44" s="329"/>
      <c r="E44" s="329"/>
      <c r="F44" s="329"/>
      <c r="G44" s="329"/>
      <c r="H44" s="329"/>
      <c r="I44" s="329"/>
      <c r="J44" s="126"/>
      <c r="K44" s="126"/>
      <c r="L44" s="126"/>
      <c r="M44" s="126"/>
      <c r="N44" s="127"/>
      <c r="O44" s="92"/>
    </row>
    <row r="45" spans="1:16" s="4" customFormat="1" ht="11.25">
      <c r="A45" s="330" t="s">
        <v>42</v>
      </c>
      <c r="B45" s="331"/>
      <c r="C45" s="331"/>
      <c r="D45" s="331"/>
      <c r="E45" s="331"/>
      <c r="F45" s="332"/>
      <c r="G45" s="314" t="s">
        <v>43</v>
      </c>
      <c r="H45" s="273" t="s">
        <v>44</v>
      </c>
      <c r="I45" s="336"/>
      <c r="J45" s="336"/>
      <c r="K45" s="336"/>
      <c r="L45" s="336"/>
      <c r="M45" s="336"/>
      <c r="N45" s="314" t="s">
        <v>43</v>
      </c>
      <c r="O45" s="74"/>
      <c r="P45" s="74"/>
    </row>
    <row r="46" spans="1:16" s="4" customFormat="1" ht="12" thickBot="1">
      <c r="A46" s="333"/>
      <c r="B46" s="334"/>
      <c r="C46" s="334"/>
      <c r="D46" s="334"/>
      <c r="E46" s="334"/>
      <c r="F46" s="335"/>
      <c r="G46" s="315"/>
      <c r="H46" s="337"/>
      <c r="I46" s="337"/>
      <c r="J46" s="337"/>
      <c r="K46" s="337"/>
      <c r="L46" s="337"/>
      <c r="M46" s="337"/>
      <c r="N46" s="315"/>
      <c r="O46" s="74"/>
      <c r="P46" s="74"/>
    </row>
    <row r="47" spans="1:16" s="4" customFormat="1" ht="12.75" customHeight="1">
      <c r="A47" s="338" t="s">
        <v>111</v>
      </c>
      <c r="B47" s="339"/>
      <c r="C47" s="339"/>
      <c r="D47" s="339"/>
      <c r="E47" s="340"/>
      <c r="F47" s="175"/>
      <c r="G47" s="176">
        <v>1566</v>
      </c>
      <c r="H47" s="317" t="s">
        <v>120</v>
      </c>
      <c r="I47" s="318"/>
      <c r="J47" s="318"/>
      <c r="K47" s="318"/>
      <c r="L47" s="319"/>
      <c r="M47" s="106" t="s">
        <v>121</v>
      </c>
      <c r="N47" s="107">
        <v>3800</v>
      </c>
      <c r="O47" s="74"/>
      <c r="P47" s="74"/>
    </row>
    <row r="48" spans="1:16" s="4" customFormat="1" ht="12.75" customHeight="1">
      <c r="A48" s="341" t="s">
        <v>112</v>
      </c>
      <c r="B48" s="342"/>
      <c r="C48" s="342"/>
      <c r="D48" s="342"/>
      <c r="E48" s="343"/>
      <c r="F48" s="175"/>
      <c r="G48" s="176">
        <v>3022</v>
      </c>
      <c r="H48" s="311" t="s">
        <v>122</v>
      </c>
      <c r="I48" s="312"/>
      <c r="J48" s="312"/>
      <c r="K48" s="312"/>
      <c r="L48" s="313"/>
      <c r="M48" s="96" t="s">
        <v>123</v>
      </c>
      <c r="N48" s="97">
        <v>1910</v>
      </c>
      <c r="O48" s="74"/>
      <c r="P48" s="74"/>
    </row>
    <row r="49" spans="1:16" s="4" customFormat="1" ht="12.75" customHeight="1">
      <c r="A49" s="238" t="s">
        <v>113</v>
      </c>
      <c r="B49" s="239"/>
      <c r="C49" s="239"/>
      <c r="D49" s="239"/>
      <c r="E49" s="240"/>
      <c r="F49" s="105"/>
      <c r="G49" s="107">
        <v>1500</v>
      </c>
      <c r="H49" s="300" t="s">
        <v>124</v>
      </c>
      <c r="I49" s="241"/>
      <c r="J49" s="241"/>
      <c r="K49" s="241"/>
      <c r="L49" s="278"/>
      <c r="M49" s="96" t="s">
        <v>125</v>
      </c>
      <c r="N49" s="97">
        <v>4700</v>
      </c>
      <c r="O49" s="74"/>
      <c r="P49" s="74"/>
    </row>
    <row r="50" spans="1:16" s="161" customFormat="1" ht="12.75" customHeight="1">
      <c r="A50" s="245" t="s">
        <v>176</v>
      </c>
      <c r="B50" s="246"/>
      <c r="C50" s="246"/>
      <c r="D50" s="246"/>
      <c r="E50" s="264"/>
      <c r="F50" s="95" t="s">
        <v>116</v>
      </c>
      <c r="G50" s="115">
        <v>350</v>
      </c>
      <c r="H50" s="258" t="s">
        <v>136</v>
      </c>
      <c r="I50" s="259"/>
      <c r="J50" s="259"/>
      <c r="K50" s="259"/>
      <c r="L50" s="260"/>
      <c r="M50" s="106" t="s">
        <v>126</v>
      </c>
      <c r="N50" s="107">
        <v>16722</v>
      </c>
      <c r="O50" s="160"/>
      <c r="P50" s="160"/>
    </row>
    <row r="51" spans="1:16" s="161" customFormat="1" ht="12.75" customHeight="1">
      <c r="A51" s="245" t="s">
        <v>114</v>
      </c>
      <c r="B51" s="246"/>
      <c r="C51" s="246"/>
      <c r="D51" s="246"/>
      <c r="E51" s="264"/>
      <c r="F51" s="95" t="s">
        <v>115</v>
      </c>
      <c r="G51" s="115">
        <v>900</v>
      </c>
      <c r="H51" s="250" t="s">
        <v>127</v>
      </c>
      <c r="I51" s="252"/>
      <c r="J51" s="252"/>
      <c r="K51" s="252"/>
      <c r="L51" s="253"/>
      <c r="M51" s="106" t="s">
        <v>123</v>
      </c>
      <c r="N51" s="107">
        <v>3600</v>
      </c>
      <c r="O51" s="160"/>
      <c r="P51" s="160"/>
    </row>
    <row r="52" spans="1:21" s="4" customFormat="1" ht="12.75" customHeight="1">
      <c r="A52" s="245" t="s">
        <v>117</v>
      </c>
      <c r="B52" s="246"/>
      <c r="C52" s="246"/>
      <c r="D52" s="246"/>
      <c r="E52" s="264"/>
      <c r="F52" s="95"/>
      <c r="G52" s="115">
        <v>200</v>
      </c>
      <c r="H52" s="241" t="s">
        <v>137</v>
      </c>
      <c r="I52" s="243"/>
      <c r="J52" s="243"/>
      <c r="K52" s="243"/>
      <c r="L52" s="244"/>
      <c r="M52" s="96" t="s">
        <v>123</v>
      </c>
      <c r="N52" s="97">
        <v>4400</v>
      </c>
      <c r="O52" s="304"/>
      <c r="P52" s="316"/>
      <c r="Q52" s="316"/>
      <c r="R52" s="305"/>
      <c r="S52" s="305"/>
      <c r="T52" s="98"/>
      <c r="U52" s="99"/>
    </row>
    <row r="53" spans="1:21" s="4" customFormat="1" ht="12.75" customHeight="1">
      <c r="A53" s="245" t="s">
        <v>118</v>
      </c>
      <c r="B53" s="246"/>
      <c r="C53" s="246"/>
      <c r="D53" s="246"/>
      <c r="E53" s="264"/>
      <c r="F53" s="95"/>
      <c r="G53" s="115">
        <v>500</v>
      </c>
      <c r="H53" s="241" t="s">
        <v>128</v>
      </c>
      <c r="I53" s="243"/>
      <c r="J53" s="243"/>
      <c r="K53" s="243"/>
      <c r="L53" s="244"/>
      <c r="M53" s="96" t="s">
        <v>129</v>
      </c>
      <c r="N53" s="97">
        <v>2450</v>
      </c>
      <c r="O53" s="304"/>
      <c r="P53" s="305"/>
      <c r="Q53" s="305"/>
      <c r="R53" s="305"/>
      <c r="S53" s="305"/>
      <c r="T53" s="98"/>
      <c r="U53" s="99"/>
    </row>
    <row r="54" spans="1:21" s="4" customFormat="1" ht="12.75" customHeight="1">
      <c r="A54" s="245" t="s">
        <v>161</v>
      </c>
      <c r="B54" s="256"/>
      <c r="C54" s="256"/>
      <c r="D54" s="256"/>
      <c r="E54" s="257"/>
      <c r="F54" s="105"/>
      <c r="G54" s="178">
        <v>5000</v>
      </c>
      <c r="H54" s="241" t="s">
        <v>130</v>
      </c>
      <c r="I54" s="243"/>
      <c r="J54" s="243"/>
      <c r="K54" s="243"/>
      <c r="L54" s="244"/>
      <c r="M54" s="96" t="s">
        <v>123</v>
      </c>
      <c r="N54" s="97">
        <v>350</v>
      </c>
      <c r="O54" s="304"/>
      <c r="P54" s="305"/>
      <c r="Q54" s="305"/>
      <c r="R54" s="305"/>
      <c r="S54" s="305"/>
      <c r="T54" s="98"/>
      <c r="U54" s="99"/>
    </row>
    <row r="55" spans="1:21" s="4" customFormat="1" ht="12.75" customHeight="1">
      <c r="A55" s="344" t="s">
        <v>119</v>
      </c>
      <c r="B55" s="252"/>
      <c r="C55" s="252"/>
      <c r="D55" s="252"/>
      <c r="E55" s="253"/>
      <c r="F55" s="108"/>
      <c r="G55" s="107">
        <v>5000</v>
      </c>
      <c r="H55" s="241" t="s">
        <v>131</v>
      </c>
      <c r="I55" s="243"/>
      <c r="J55" s="243"/>
      <c r="K55" s="243"/>
      <c r="L55" s="244"/>
      <c r="M55" s="96" t="s">
        <v>123</v>
      </c>
      <c r="N55" s="97">
        <v>1100</v>
      </c>
      <c r="O55" s="304"/>
      <c r="P55" s="305"/>
      <c r="Q55" s="305"/>
      <c r="R55" s="305"/>
      <c r="S55" s="305"/>
      <c r="T55" s="98"/>
      <c r="U55" s="99"/>
    </row>
    <row r="56" spans="1:19" s="4" customFormat="1" ht="12.75" customHeight="1">
      <c r="A56" s="258" t="s">
        <v>162</v>
      </c>
      <c r="B56" s="259"/>
      <c r="C56" s="259"/>
      <c r="D56" s="259"/>
      <c r="E56" s="260"/>
      <c r="F56" s="108"/>
      <c r="G56" s="112">
        <v>6000</v>
      </c>
      <c r="H56" s="241" t="s">
        <v>132</v>
      </c>
      <c r="I56" s="243"/>
      <c r="J56" s="243"/>
      <c r="K56" s="243"/>
      <c r="L56" s="244"/>
      <c r="M56" s="96" t="s">
        <v>133</v>
      </c>
      <c r="N56" s="97">
        <v>2930</v>
      </c>
      <c r="O56" s="74"/>
      <c r="P56" s="77"/>
      <c r="Q56" s="78"/>
      <c r="S56" s="79"/>
    </row>
    <row r="57" spans="1:19" s="4" customFormat="1" ht="12.75" customHeight="1">
      <c r="A57" s="245" t="s">
        <v>163</v>
      </c>
      <c r="B57" s="246"/>
      <c r="C57" s="246"/>
      <c r="D57" s="246"/>
      <c r="E57" s="246"/>
      <c r="F57" s="109"/>
      <c r="G57" s="116">
        <v>5000</v>
      </c>
      <c r="H57" s="241" t="s">
        <v>134</v>
      </c>
      <c r="I57" s="243"/>
      <c r="J57" s="243"/>
      <c r="K57" s="243"/>
      <c r="L57" s="244"/>
      <c r="M57" s="96" t="s">
        <v>125</v>
      </c>
      <c r="N57" s="97">
        <v>1400</v>
      </c>
      <c r="O57" s="74"/>
      <c r="P57" s="77"/>
      <c r="Q57" s="78"/>
      <c r="S57" s="79"/>
    </row>
    <row r="58" spans="1:19" s="103" customFormat="1" ht="12.75" customHeight="1" thickBot="1">
      <c r="A58" s="261"/>
      <c r="B58" s="262"/>
      <c r="C58" s="262"/>
      <c r="D58" s="262"/>
      <c r="E58" s="263"/>
      <c r="F58" s="194"/>
      <c r="G58" s="195"/>
      <c r="H58" s="258" t="s">
        <v>135</v>
      </c>
      <c r="I58" s="259"/>
      <c r="J58" s="259"/>
      <c r="K58" s="259"/>
      <c r="L58" s="260"/>
      <c r="M58" s="106" t="s">
        <v>123</v>
      </c>
      <c r="N58" s="107">
        <v>300</v>
      </c>
      <c r="O58" s="100"/>
      <c r="P58" s="101"/>
      <c r="Q58" s="102"/>
      <c r="S58" s="104"/>
    </row>
    <row r="59" spans="1:19" s="4" customFormat="1" ht="12.75" customHeight="1">
      <c r="A59" s="254"/>
      <c r="B59" s="255"/>
      <c r="C59" s="255"/>
      <c r="D59" s="255"/>
      <c r="E59" s="255"/>
      <c r="F59" s="200"/>
      <c r="G59" s="201"/>
      <c r="H59" s="250" t="s">
        <v>138</v>
      </c>
      <c r="I59" s="251"/>
      <c r="J59" s="251"/>
      <c r="K59" s="252"/>
      <c r="L59" s="253"/>
      <c r="M59" s="106" t="s">
        <v>133</v>
      </c>
      <c r="N59" s="107">
        <v>1000</v>
      </c>
      <c r="O59" s="74"/>
      <c r="P59" s="77"/>
      <c r="Q59" s="78"/>
      <c r="S59" s="79"/>
    </row>
    <row r="60" spans="1:19" s="4" customFormat="1" ht="12.75" customHeight="1">
      <c r="A60" s="245" t="s">
        <v>164</v>
      </c>
      <c r="B60" s="246"/>
      <c r="C60" s="246"/>
      <c r="D60" s="246"/>
      <c r="E60" s="246"/>
      <c r="F60" s="95"/>
      <c r="G60" s="117">
        <v>200</v>
      </c>
      <c r="H60" s="241" t="s">
        <v>139</v>
      </c>
      <c r="I60" s="242"/>
      <c r="J60" s="242"/>
      <c r="K60" s="243"/>
      <c r="L60" s="244"/>
      <c r="M60" s="96" t="s">
        <v>133</v>
      </c>
      <c r="N60" s="97">
        <v>1200</v>
      </c>
      <c r="O60" s="74"/>
      <c r="P60" s="77"/>
      <c r="Q60" s="78"/>
      <c r="S60" s="79"/>
    </row>
    <row r="61" spans="1:19" s="4" customFormat="1" ht="12.75" customHeight="1">
      <c r="A61" s="245"/>
      <c r="B61" s="246"/>
      <c r="C61" s="246"/>
      <c r="D61" s="246"/>
      <c r="E61" s="246"/>
      <c r="F61" s="95"/>
      <c r="G61" s="117"/>
      <c r="H61" s="241" t="s">
        <v>140</v>
      </c>
      <c r="I61" s="242"/>
      <c r="J61" s="242"/>
      <c r="K61" s="243"/>
      <c r="L61" s="244"/>
      <c r="M61" s="96" t="s">
        <v>123</v>
      </c>
      <c r="N61" s="97">
        <v>600</v>
      </c>
      <c r="O61" s="74"/>
      <c r="P61" s="77"/>
      <c r="Q61" s="78"/>
      <c r="S61" s="79"/>
    </row>
    <row r="62" spans="1:19" s="4" customFormat="1" ht="12.75" customHeight="1">
      <c r="A62" s="247"/>
      <c r="B62" s="248"/>
      <c r="C62" s="248"/>
      <c r="D62" s="248"/>
      <c r="E62" s="249"/>
      <c r="F62" s="105"/>
      <c r="G62" s="124"/>
      <c r="H62" s="241" t="s">
        <v>141</v>
      </c>
      <c r="I62" s="242"/>
      <c r="J62" s="242"/>
      <c r="K62" s="243"/>
      <c r="L62" s="244"/>
      <c r="M62" s="96" t="s">
        <v>123</v>
      </c>
      <c r="N62" s="97">
        <v>650</v>
      </c>
      <c r="O62" s="74"/>
      <c r="P62" s="77"/>
      <c r="Q62" s="78"/>
      <c r="S62" s="79"/>
    </row>
    <row r="63" spans="1:19" s="4" customFormat="1" ht="12.75" customHeight="1">
      <c r="A63" s="238"/>
      <c r="B63" s="239"/>
      <c r="C63" s="239"/>
      <c r="D63" s="239"/>
      <c r="E63" s="240"/>
      <c r="F63" s="105"/>
      <c r="G63" s="124"/>
      <c r="H63" s="241" t="s">
        <v>142</v>
      </c>
      <c r="I63" s="242"/>
      <c r="J63" s="242"/>
      <c r="K63" s="243"/>
      <c r="L63" s="244"/>
      <c r="M63" s="96" t="s">
        <v>121</v>
      </c>
      <c r="N63" s="97">
        <v>1600</v>
      </c>
      <c r="O63" s="74"/>
      <c r="P63" s="77"/>
      <c r="Q63" s="78"/>
      <c r="S63" s="79"/>
    </row>
    <row r="64" spans="1:19" s="4" customFormat="1" ht="12.75" customHeight="1">
      <c r="A64" s="238"/>
      <c r="B64" s="239"/>
      <c r="C64" s="239"/>
      <c r="D64" s="239"/>
      <c r="E64" s="239"/>
      <c r="F64" s="105"/>
      <c r="G64" s="124"/>
      <c r="H64" s="241" t="s">
        <v>143</v>
      </c>
      <c r="I64" s="242"/>
      <c r="J64" s="242"/>
      <c r="K64" s="243"/>
      <c r="L64" s="244"/>
      <c r="M64" s="96" t="s">
        <v>123</v>
      </c>
      <c r="N64" s="97">
        <v>750</v>
      </c>
      <c r="O64" s="74"/>
      <c r="P64" s="77"/>
      <c r="Q64" s="78"/>
      <c r="S64" s="79"/>
    </row>
    <row r="65" spans="1:19" s="4" customFormat="1" ht="12.75" customHeight="1">
      <c r="A65" s="283"/>
      <c r="B65" s="284"/>
      <c r="C65" s="284"/>
      <c r="D65" s="284"/>
      <c r="E65" s="285"/>
      <c r="F65" s="75"/>
      <c r="G65" s="82"/>
      <c r="H65" s="241" t="s">
        <v>144</v>
      </c>
      <c r="I65" s="242"/>
      <c r="J65" s="242"/>
      <c r="K65" s="243"/>
      <c r="L65" s="244"/>
      <c r="M65" s="96" t="s">
        <v>123</v>
      </c>
      <c r="N65" s="97">
        <v>2200</v>
      </c>
      <c r="O65" s="74"/>
      <c r="P65" s="77"/>
      <c r="Q65" s="78"/>
      <c r="S65" s="79"/>
    </row>
    <row r="66" spans="1:19" s="173" customFormat="1" ht="12.75" customHeight="1">
      <c r="A66" s="300"/>
      <c r="B66" s="241"/>
      <c r="C66" s="241"/>
      <c r="D66" s="241"/>
      <c r="E66" s="278"/>
      <c r="F66" s="190"/>
      <c r="G66" s="97"/>
      <c r="H66" s="241" t="s">
        <v>145</v>
      </c>
      <c r="I66" s="242"/>
      <c r="J66" s="242"/>
      <c r="K66" s="243"/>
      <c r="L66" s="244"/>
      <c r="M66" s="96" t="s">
        <v>123</v>
      </c>
      <c r="N66" s="97">
        <v>600</v>
      </c>
      <c r="O66" s="170"/>
      <c r="P66" s="171"/>
      <c r="Q66" s="172"/>
      <c r="S66" s="174"/>
    </row>
    <row r="67" spans="1:19" s="4" customFormat="1" ht="12.75" customHeight="1">
      <c r="A67" s="348"/>
      <c r="B67" s="349"/>
      <c r="C67" s="349"/>
      <c r="D67" s="349"/>
      <c r="E67" s="350"/>
      <c r="F67" s="75"/>
      <c r="G67" s="82"/>
      <c r="H67" s="241" t="s">
        <v>146</v>
      </c>
      <c r="I67" s="242"/>
      <c r="J67" s="242"/>
      <c r="K67" s="243"/>
      <c r="L67" s="244"/>
      <c r="M67" s="96" t="s">
        <v>123</v>
      </c>
      <c r="N67" s="97">
        <v>360</v>
      </c>
      <c r="O67" s="74"/>
      <c r="P67" s="77"/>
      <c r="Q67" s="78"/>
      <c r="S67" s="79"/>
    </row>
    <row r="68" spans="1:19" s="4" customFormat="1" ht="12.75" customHeight="1">
      <c r="A68" s="351"/>
      <c r="B68" s="250"/>
      <c r="C68" s="250"/>
      <c r="D68" s="250"/>
      <c r="E68" s="352"/>
      <c r="F68" s="108"/>
      <c r="G68" s="107"/>
      <c r="H68" s="241" t="s">
        <v>147</v>
      </c>
      <c r="I68" s="242"/>
      <c r="J68" s="242"/>
      <c r="K68" s="243"/>
      <c r="L68" s="244"/>
      <c r="M68" s="96" t="s">
        <v>123</v>
      </c>
      <c r="N68" s="97">
        <v>120</v>
      </c>
      <c r="O68" s="74"/>
      <c r="P68" s="77"/>
      <c r="Q68" s="78"/>
      <c r="S68" s="79"/>
    </row>
    <row r="69" spans="1:19" s="4" customFormat="1" ht="12.75" customHeight="1">
      <c r="A69" s="345"/>
      <c r="B69" s="346"/>
      <c r="C69" s="346"/>
      <c r="D69" s="346"/>
      <c r="E69" s="347"/>
      <c r="F69" s="165"/>
      <c r="G69" s="76"/>
      <c r="H69" s="258" t="s">
        <v>148</v>
      </c>
      <c r="I69" s="259"/>
      <c r="J69" s="259"/>
      <c r="K69" s="259"/>
      <c r="L69" s="260"/>
      <c r="M69" s="106" t="s">
        <v>125</v>
      </c>
      <c r="N69" s="107">
        <v>90</v>
      </c>
      <c r="O69" s="74"/>
      <c r="P69" s="77"/>
      <c r="Q69" s="78"/>
      <c r="S69" s="79"/>
    </row>
    <row r="70" spans="1:19" s="4" customFormat="1" ht="12.75" customHeight="1">
      <c r="A70" s="344"/>
      <c r="B70" s="252"/>
      <c r="C70" s="252"/>
      <c r="D70" s="252"/>
      <c r="E70" s="253"/>
      <c r="F70" s="108"/>
      <c r="G70" s="107"/>
      <c r="H70" s="250" t="s">
        <v>149</v>
      </c>
      <c r="I70" s="251"/>
      <c r="J70" s="251"/>
      <c r="K70" s="252"/>
      <c r="L70" s="253"/>
      <c r="M70" s="106" t="s">
        <v>123</v>
      </c>
      <c r="N70" s="107">
        <v>800</v>
      </c>
      <c r="O70" s="74"/>
      <c r="P70" s="77"/>
      <c r="Q70" s="78"/>
      <c r="S70" s="79"/>
    </row>
    <row r="71" spans="1:19" s="4" customFormat="1" ht="12.75" customHeight="1">
      <c r="A71" s="275"/>
      <c r="B71" s="276"/>
      <c r="C71" s="276"/>
      <c r="D71" s="276"/>
      <c r="E71" s="277"/>
      <c r="F71" s="168"/>
      <c r="G71" s="169"/>
      <c r="H71" s="250" t="s">
        <v>150</v>
      </c>
      <c r="I71" s="251"/>
      <c r="J71" s="251"/>
      <c r="K71" s="252"/>
      <c r="L71" s="253"/>
      <c r="M71" s="106" t="s">
        <v>123</v>
      </c>
      <c r="N71" s="107">
        <v>250</v>
      </c>
      <c r="O71" s="74"/>
      <c r="P71" s="77"/>
      <c r="Q71" s="78"/>
      <c r="S71" s="79"/>
    </row>
    <row r="72" spans="1:19" s="4" customFormat="1" ht="12.75" customHeight="1">
      <c r="A72" s="283"/>
      <c r="B72" s="284"/>
      <c r="C72" s="284"/>
      <c r="D72" s="284"/>
      <c r="E72" s="285"/>
      <c r="F72" s="75"/>
      <c r="G72" s="82"/>
      <c r="H72" s="278" t="s">
        <v>151</v>
      </c>
      <c r="I72" s="279"/>
      <c r="J72" s="279"/>
      <c r="K72" s="280"/>
      <c r="L72" s="280"/>
      <c r="M72" s="96" t="s">
        <v>123</v>
      </c>
      <c r="N72" s="97">
        <v>850</v>
      </c>
      <c r="O72" s="74"/>
      <c r="P72" s="77"/>
      <c r="Q72" s="78"/>
      <c r="S72" s="79"/>
    </row>
    <row r="73" spans="1:19" s="4" customFormat="1" ht="12.75" customHeight="1">
      <c r="A73" s="353"/>
      <c r="B73" s="354"/>
      <c r="C73" s="354"/>
      <c r="D73" s="354"/>
      <c r="E73" s="355"/>
      <c r="F73" s="193"/>
      <c r="G73" s="177"/>
      <c r="H73" s="278" t="s">
        <v>152</v>
      </c>
      <c r="I73" s="279"/>
      <c r="J73" s="279"/>
      <c r="K73" s="280"/>
      <c r="L73" s="280"/>
      <c r="M73" s="96" t="s">
        <v>123</v>
      </c>
      <c r="N73" s="97">
        <v>450</v>
      </c>
      <c r="O73" s="80"/>
      <c r="P73" s="77"/>
      <c r="Q73" s="78"/>
      <c r="S73" s="79"/>
    </row>
    <row r="74" spans="1:19" s="4" customFormat="1" ht="12.75" customHeight="1">
      <c r="A74" s="356"/>
      <c r="B74" s="357"/>
      <c r="C74" s="357"/>
      <c r="D74" s="357"/>
      <c r="E74" s="358"/>
      <c r="F74" s="191"/>
      <c r="G74" s="192"/>
      <c r="H74" s="278" t="s">
        <v>153</v>
      </c>
      <c r="I74" s="279"/>
      <c r="J74" s="279"/>
      <c r="K74" s="280"/>
      <c r="L74" s="280"/>
      <c r="M74" s="96" t="s">
        <v>123</v>
      </c>
      <c r="N74" s="97">
        <v>1550</v>
      </c>
      <c r="O74" s="74"/>
      <c r="P74" s="77"/>
      <c r="Q74" s="78"/>
      <c r="S74" s="79"/>
    </row>
    <row r="75" spans="1:19" s="4" customFormat="1" ht="12.75" customHeight="1">
      <c r="A75" s="283"/>
      <c r="B75" s="284"/>
      <c r="C75" s="284"/>
      <c r="D75" s="284"/>
      <c r="E75" s="285"/>
      <c r="F75" s="75"/>
      <c r="G75" s="82"/>
      <c r="H75" s="278" t="s">
        <v>154</v>
      </c>
      <c r="I75" s="279"/>
      <c r="J75" s="279"/>
      <c r="K75" s="280"/>
      <c r="L75" s="280"/>
      <c r="M75" s="110" t="s">
        <v>123</v>
      </c>
      <c r="N75" s="97">
        <v>70</v>
      </c>
      <c r="O75" s="74"/>
      <c r="P75" s="77"/>
      <c r="Q75" s="78"/>
      <c r="S75" s="79"/>
    </row>
    <row r="76" spans="1:19" s="4" customFormat="1" ht="12.75" customHeight="1">
      <c r="A76" s="283"/>
      <c r="B76" s="284"/>
      <c r="C76" s="284"/>
      <c r="D76" s="284"/>
      <c r="E76" s="285"/>
      <c r="F76" s="75"/>
      <c r="G76" s="82"/>
      <c r="H76" s="259" t="s">
        <v>155</v>
      </c>
      <c r="I76" s="243"/>
      <c r="J76" s="243"/>
      <c r="K76" s="243"/>
      <c r="L76" s="243"/>
      <c r="M76" s="110" t="s">
        <v>123</v>
      </c>
      <c r="N76" s="111">
        <v>1500</v>
      </c>
      <c r="O76" s="74"/>
      <c r="P76" s="77"/>
      <c r="Q76" s="78"/>
      <c r="S76" s="79"/>
    </row>
    <row r="77" spans="1:19" s="4" customFormat="1" ht="12.75" customHeight="1">
      <c r="A77" s="283"/>
      <c r="B77" s="360"/>
      <c r="C77" s="360"/>
      <c r="D77" s="360"/>
      <c r="E77" s="361"/>
      <c r="F77" s="75"/>
      <c r="G77" s="82"/>
      <c r="H77" s="259" t="s">
        <v>156</v>
      </c>
      <c r="I77" s="243"/>
      <c r="J77" s="243"/>
      <c r="K77" s="243"/>
      <c r="L77" s="243"/>
      <c r="M77" s="110" t="s">
        <v>123</v>
      </c>
      <c r="N77" s="111">
        <v>300</v>
      </c>
      <c r="O77" s="74"/>
      <c r="P77" s="77"/>
      <c r="Q77" s="78"/>
      <c r="S77" s="79"/>
    </row>
    <row r="78" spans="1:19" s="4" customFormat="1" ht="12.75" customHeight="1">
      <c r="A78" s="300"/>
      <c r="B78" s="241"/>
      <c r="C78" s="241"/>
      <c r="D78" s="241"/>
      <c r="E78" s="278"/>
      <c r="F78" s="110"/>
      <c r="G78" s="97"/>
      <c r="H78" s="359" t="s">
        <v>157</v>
      </c>
      <c r="I78" s="252"/>
      <c r="J78" s="252"/>
      <c r="K78" s="252"/>
      <c r="L78" s="252"/>
      <c r="M78" s="108" t="s">
        <v>123</v>
      </c>
      <c r="N78" s="112">
        <v>230</v>
      </c>
      <c r="O78" s="74"/>
      <c r="P78" s="77"/>
      <c r="Q78" s="78"/>
      <c r="S78" s="79"/>
    </row>
    <row r="79" spans="1:19" s="4" customFormat="1" ht="12.75" customHeight="1">
      <c r="A79" s="362"/>
      <c r="B79" s="363"/>
      <c r="C79" s="363"/>
      <c r="D79" s="363"/>
      <c r="E79" s="364"/>
      <c r="F79" s="165"/>
      <c r="G79" s="76"/>
      <c r="H79" s="258" t="s">
        <v>158</v>
      </c>
      <c r="I79" s="259"/>
      <c r="J79" s="259"/>
      <c r="K79" s="259"/>
      <c r="L79" s="260"/>
      <c r="M79" s="108" t="s">
        <v>159</v>
      </c>
      <c r="N79" s="112">
        <v>518</v>
      </c>
      <c r="O79" s="74"/>
      <c r="P79" s="77"/>
      <c r="Q79" s="78"/>
      <c r="S79" s="79"/>
    </row>
    <row r="80" spans="1:19" s="4" customFormat="1" ht="12.75" customHeight="1">
      <c r="A80" s="238"/>
      <c r="B80" s="239"/>
      <c r="C80" s="239"/>
      <c r="D80" s="239"/>
      <c r="E80" s="239"/>
      <c r="F80" s="166"/>
      <c r="G80" s="167"/>
      <c r="H80" s="259" t="s">
        <v>160</v>
      </c>
      <c r="I80" s="243"/>
      <c r="J80" s="243"/>
      <c r="K80" s="243"/>
      <c r="L80" s="243"/>
      <c r="M80" s="110"/>
      <c r="N80" s="111">
        <v>3500</v>
      </c>
      <c r="O80" s="74"/>
      <c r="P80" s="77"/>
      <c r="Q80" s="78"/>
      <c r="S80" s="79"/>
    </row>
    <row r="81" spans="1:19" s="4" customFormat="1" ht="12.75" customHeight="1" thickBot="1">
      <c r="A81" s="283"/>
      <c r="B81" s="284"/>
      <c r="C81" s="284"/>
      <c r="D81" s="284"/>
      <c r="E81" s="285"/>
      <c r="F81" s="75"/>
      <c r="G81" s="82"/>
      <c r="H81" s="365" t="s">
        <v>178</v>
      </c>
      <c r="I81" s="366"/>
      <c r="J81" s="366"/>
      <c r="K81" s="366"/>
      <c r="L81" s="367"/>
      <c r="M81" s="196"/>
      <c r="N81" s="197">
        <v>1500</v>
      </c>
      <c r="O81" s="74"/>
      <c r="P81" s="77"/>
      <c r="Q81" s="78"/>
      <c r="S81" s="79"/>
    </row>
    <row r="82" spans="1:19" s="4" customFormat="1" ht="12.75" customHeight="1">
      <c r="A82" s="283"/>
      <c r="B82" s="284"/>
      <c r="C82" s="284"/>
      <c r="D82" s="284"/>
      <c r="E82" s="285"/>
      <c r="F82" s="75"/>
      <c r="G82" s="82"/>
      <c r="H82" s="344"/>
      <c r="I82" s="359"/>
      <c r="J82" s="359"/>
      <c r="K82" s="359"/>
      <c r="L82" s="368"/>
      <c r="M82" s="108"/>
      <c r="N82" s="112"/>
      <c r="O82" s="74"/>
      <c r="P82" s="77"/>
      <c r="Q82" s="78"/>
      <c r="S82" s="79"/>
    </row>
    <row r="83" spans="1:19" s="4" customFormat="1" ht="12.75" customHeight="1">
      <c r="A83" s="283"/>
      <c r="B83" s="284"/>
      <c r="C83" s="284"/>
      <c r="D83" s="284"/>
      <c r="E83" s="285"/>
      <c r="F83" s="75"/>
      <c r="G83" s="82"/>
      <c r="H83" s="258" t="s">
        <v>165</v>
      </c>
      <c r="I83" s="259"/>
      <c r="J83" s="259"/>
      <c r="K83" s="259"/>
      <c r="L83" s="260"/>
      <c r="M83" s="110"/>
      <c r="N83" s="111">
        <v>450</v>
      </c>
      <c r="O83" s="74"/>
      <c r="P83" s="77"/>
      <c r="Q83" s="78"/>
      <c r="S83" s="79"/>
    </row>
    <row r="84" spans="1:19" s="4" customFormat="1" ht="12.75" customHeight="1">
      <c r="A84" s="283"/>
      <c r="B84" s="284"/>
      <c r="C84" s="284"/>
      <c r="D84" s="284"/>
      <c r="E84" s="285"/>
      <c r="F84" s="75"/>
      <c r="G84" s="82"/>
      <c r="H84" s="258" t="s">
        <v>166</v>
      </c>
      <c r="I84" s="259"/>
      <c r="J84" s="259"/>
      <c r="K84" s="259"/>
      <c r="L84" s="260"/>
      <c r="M84" s="110" t="s">
        <v>123</v>
      </c>
      <c r="N84" s="111">
        <v>1350</v>
      </c>
      <c r="O84" s="74"/>
      <c r="P84" s="77"/>
      <c r="Q84" s="78"/>
      <c r="S84" s="79"/>
    </row>
    <row r="85" spans="1:19" s="4" customFormat="1" ht="12.75" customHeight="1">
      <c r="A85" s="283"/>
      <c r="B85" s="284"/>
      <c r="C85" s="284"/>
      <c r="D85" s="284"/>
      <c r="E85" s="285"/>
      <c r="F85" s="75"/>
      <c r="G85" s="82"/>
      <c r="H85" s="258" t="s">
        <v>167</v>
      </c>
      <c r="I85" s="259"/>
      <c r="J85" s="259"/>
      <c r="K85" s="259"/>
      <c r="L85" s="260"/>
      <c r="M85" s="110" t="s">
        <v>123</v>
      </c>
      <c r="N85" s="111">
        <v>250</v>
      </c>
      <c r="O85" s="74"/>
      <c r="P85" s="77"/>
      <c r="Q85" s="78"/>
      <c r="S85" s="79"/>
    </row>
    <row r="86" spans="1:19" s="4" customFormat="1" ht="12.75" customHeight="1">
      <c r="A86" s="283"/>
      <c r="B86" s="284"/>
      <c r="C86" s="284"/>
      <c r="D86" s="284"/>
      <c r="E86" s="285"/>
      <c r="F86" s="75"/>
      <c r="G86" s="82"/>
      <c r="H86" s="258" t="s">
        <v>168</v>
      </c>
      <c r="I86" s="259"/>
      <c r="J86" s="259"/>
      <c r="K86" s="259"/>
      <c r="L86" s="260"/>
      <c r="M86" s="110" t="s">
        <v>123</v>
      </c>
      <c r="N86" s="111">
        <v>400</v>
      </c>
      <c r="O86" s="74"/>
      <c r="P86" s="77"/>
      <c r="Q86" s="78"/>
      <c r="S86" s="79"/>
    </row>
    <row r="87" spans="1:19" s="4" customFormat="1" ht="12.75" customHeight="1">
      <c r="A87" s="283"/>
      <c r="B87" s="284"/>
      <c r="C87" s="284"/>
      <c r="D87" s="284"/>
      <c r="E87" s="285"/>
      <c r="F87" s="75"/>
      <c r="G87" s="82"/>
      <c r="H87" s="258" t="s">
        <v>169</v>
      </c>
      <c r="I87" s="259"/>
      <c r="J87" s="259"/>
      <c r="K87" s="259"/>
      <c r="L87" s="260"/>
      <c r="M87" s="110" t="s">
        <v>123</v>
      </c>
      <c r="N87" s="111">
        <v>4200</v>
      </c>
      <c r="O87" s="74"/>
      <c r="P87" s="77"/>
      <c r="Q87" s="78"/>
      <c r="S87" s="79"/>
    </row>
    <row r="88" spans="1:19" s="4" customFormat="1" ht="12.75" customHeight="1">
      <c r="A88" s="283"/>
      <c r="B88" s="284"/>
      <c r="C88" s="284"/>
      <c r="D88" s="284"/>
      <c r="E88" s="285"/>
      <c r="F88" s="75"/>
      <c r="G88" s="82"/>
      <c r="H88" s="258" t="s">
        <v>139</v>
      </c>
      <c r="I88" s="259"/>
      <c r="J88" s="259"/>
      <c r="K88" s="259"/>
      <c r="L88" s="260"/>
      <c r="M88" s="110" t="s">
        <v>123</v>
      </c>
      <c r="N88" s="111">
        <v>200</v>
      </c>
      <c r="O88" s="74"/>
      <c r="P88" s="77"/>
      <c r="Q88" s="78"/>
      <c r="S88" s="79"/>
    </row>
    <row r="89" spans="1:19" s="4" customFormat="1" ht="12.75" customHeight="1">
      <c r="A89" s="297"/>
      <c r="B89" s="298"/>
      <c r="C89" s="298"/>
      <c r="D89" s="298"/>
      <c r="E89" s="299"/>
      <c r="F89" s="75"/>
      <c r="G89" s="82"/>
      <c r="H89" s="258" t="s">
        <v>170</v>
      </c>
      <c r="I89" s="259"/>
      <c r="J89" s="259"/>
      <c r="K89" s="259"/>
      <c r="L89" s="260"/>
      <c r="M89" s="110" t="s">
        <v>123</v>
      </c>
      <c r="N89" s="111">
        <v>100</v>
      </c>
      <c r="O89" s="74"/>
      <c r="P89" s="77"/>
      <c r="Q89" s="78"/>
      <c r="S89" s="79"/>
    </row>
    <row r="90" spans="1:19" s="4" customFormat="1" ht="12.75" customHeight="1">
      <c r="A90" s="300"/>
      <c r="B90" s="241"/>
      <c r="C90" s="241"/>
      <c r="D90" s="241"/>
      <c r="E90" s="278"/>
      <c r="F90" s="110"/>
      <c r="G90" s="97"/>
      <c r="H90" s="258" t="s">
        <v>171</v>
      </c>
      <c r="I90" s="259"/>
      <c r="J90" s="259"/>
      <c r="K90" s="259"/>
      <c r="L90" s="260"/>
      <c r="M90" s="110"/>
      <c r="N90" s="111">
        <v>100</v>
      </c>
      <c r="O90" s="74"/>
      <c r="P90" s="77"/>
      <c r="Q90" s="78"/>
      <c r="S90" s="79"/>
    </row>
    <row r="91" spans="1:19" s="4" customFormat="1" ht="12.75" customHeight="1">
      <c r="A91" s="362"/>
      <c r="B91" s="363"/>
      <c r="C91" s="363"/>
      <c r="D91" s="363"/>
      <c r="E91" s="364"/>
      <c r="F91" s="165"/>
      <c r="G91" s="76"/>
      <c r="H91" s="250" t="s">
        <v>172</v>
      </c>
      <c r="I91" s="251"/>
      <c r="J91" s="251"/>
      <c r="K91" s="252"/>
      <c r="L91" s="253"/>
      <c r="M91" s="106" t="s">
        <v>123</v>
      </c>
      <c r="N91" s="107">
        <v>100</v>
      </c>
      <c r="O91" s="74"/>
      <c r="P91" s="77"/>
      <c r="Q91" s="78"/>
      <c r="S91" s="79"/>
    </row>
    <row r="92" spans="1:19" s="4" customFormat="1" ht="12.75" customHeight="1">
      <c r="A92" s="238"/>
      <c r="B92" s="239"/>
      <c r="C92" s="239"/>
      <c r="D92" s="239"/>
      <c r="E92" s="239"/>
      <c r="F92" s="166"/>
      <c r="G92" s="167"/>
      <c r="H92" s="300" t="s">
        <v>173</v>
      </c>
      <c r="I92" s="241"/>
      <c r="J92" s="241"/>
      <c r="K92" s="241"/>
      <c r="L92" s="278"/>
      <c r="M92" s="190" t="s">
        <v>123</v>
      </c>
      <c r="N92" s="97">
        <v>250</v>
      </c>
      <c r="O92" s="74"/>
      <c r="P92" s="77"/>
      <c r="Q92" s="78"/>
      <c r="S92" s="79"/>
    </row>
    <row r="93" spans="1:19" s="4" customFormat="1" ht="12.75" customHeight="1">
      <c r="A93" s="245"/>
      <c r="B93" s="246"/>
      <c r="C93" s="246"/>
      <c r="D93" s="246"/>
      <c r="E93" s="246"/>
      <c r="F93" s="109"/>
      <c r="G93" s="116"/>
      <c r="H93" s="369" t="s">
        <v>174</v>
      </c>
      <c r="I93" s="370"/>
      <c r="J93" s="370"/>
      <c r="K93" s="370"/>
      <c r="L93" s="371"/>
      <c r="M93" s="198" t="s">
        <v>123</v>
      </c>
      <c r="N93" s="199">
        <v>600</v>
      </c>
      <c r="O93" s="74"/>
      <c r="P93" s="77"/>
      <c r="Q93" s="78"/>
      <c r="S93" s="79"/>
    </row>
    <row r="94" spans="1:19" s="4" customFormat="1" ht="12.75" customHeight="1">
      <c r="A94" s="245"/>
      <c r="B94" s="246"/>
      <c r="C94" s="246"/>
      <c r="D94" s="246"/>
      <c r="E94" s="246"/>
      <c r="F94" s="95"/>
      <c r="G94" s="117"/>
      <c r="H94" s="351" t="s">
        <v>175</v>
      </c>
      <c r="I94" s="250"/>
      <c r="J94" s="250"/>
      <c r="K94" s="250"/>
      <c r="L94" s="352"/>
      <c r="M94" s="108" t="s">
        <v>123</v>
      </c>
      <c r="N94" s="107">
        <v>150</v>
      </c>
      <c r="O94" s="74"/>
      <c r="P94" s="77"/>
      <c r="Q94" s="78"/>
      <c r="S94" s="79"/>
    </row>
    <row r="95" spans="1:19" s="4" customFormat="1" ht="12.75" customHeight="1">
      <c r="A95" s="283"/>
      <c r="B95" s="284"/>
      <c r="C95" s="284"/>
      <c r="D95" s="284"/>
      <c r="E95" s="284"/>
      <c r="F95" s="81"/>
      <c r="G95" s="118"/>
      <c r="H95" s="345"/>
      <c r="I95" s="346"/>
      <c r="J95" s="346"/>
      <c r="K95" s="346"/>
      <c r="L95" s="347"/>
      <c r="M95" s="165"/>
      <c r="N95" s="76"/>
      <c r="O95" s="74"/>
      <c r="P95" s="77"/>
      <c r="Q95" s="78"/>
      <c r="S95" s="79"/>
    </row>
    <row r="96" spans="1:17" s="4" customFormat="1" ht="12.75" customHeight="1" thickBot="1">
      <c r="A96" s="372"/>
      <c r="B96" s="373"/>
      <c r="C96" s="373"/>
      <c r="D96" s="373"/>
      <c r="E96" s="374"/>
      <c r="F96" s="162"/>
      <c r="G96" s="163"/>
      <c r="H96" s="375"/>
      <c r="I96" s="373"/>
      <c r="J96" s="373"/>
      <c r="K96" s="373"/>
      <c r="L96" s="374"/>
      <c r="M96" s="164"/>
      <c r="N96" s="163"/>
      <c r="O96" s="74"/>
      <c r="P96" s="77"/>
      <c r="Q96" s="78"/>
    </row>
    <row r="97" spans="1:18" s="4" customFormat="1" ht="15" customHeight="1" thickTop="1">
      <c r="A97" s="376" t="s">
        <v>57</v>
      </c>
      <c r="B97" s="377"/>
      <c r="C97" s="377"/>
      <c r="D97" s="378"/>
      <c r="E97" s="379">
        <f>SUM(G47:G58)</f>
        <v>29038</v>
      </c>
      <c r="F97" s="380"/>
      <c r="G97" s="381"/>
      <c r="H97" s="382" t="s">
        <v>58</v>
      </c>
      <c r="I97" s="377"/>
      <c r="J97" s="377"/>
      <c r="K97" s="378"/>
      <c r="L97" s="379">
        <f>SUM(N47:N81)</f>
        <v>64350</v>
      </c>
      <c r="M97" s="380"/>
      <c r="N97" s="381"/>
      <c r="O97" s="74"/>
      <c r="P97" s="77"/>
      <c r="Q97" s="77"/>
      <c r="R97" s="78"/>
    </row>
    <row r="98" spans="1:18" s="4" customFormat="1" ht="15" customHeight="1" thickBot="1">
      <c r="A98" s="120" t="s">
        <v>59</v>
      </c>
      <c r="B98" s="114"/>
      <c r="C98" s="114"/>
      <c r="D98" s="119"/>
      <c r="E98" s="294">
        <f>SUM(G60:G63)</f>
        <v>200</v>
      </c>
      <c r="F98" s="295"/>
      <c r="G98" s="296"/>
      <c r="H98" s="121" t="s">
        <v>60</v>
      </c>
      <c r="I98" s="114"/>
      <c r="J98" s="114"/>
      <c r="K98" s="119"/>
      <c r="L98" s="294">
        <f>SUM(N82:N96)</f>
        <v>8150</v>
      </c>
      <c r="M98" s="295"/>
      <c r="N98" s="296"/>
      <c r="O98" s="74"/>
      <c r="P98" s="77"/>
      <c r="Q98" s="77"/>
      <c r="R98" s="78"/>
    </row>
    <row r="99" spans="1:14" ht="10.5" customHeight="1">
      <c r="A99" s="83"/>
      <c r="B99" s="84"/>
      <c r="C99" s="84"/>
      <c r="D99" s="84"/>
      <c r="E99" s="85"/>
      <c r="F99" s="86"/>
      <c r="G99" s="86"/>
      <c r="H99" s="87"/>
      <c r="I99" s="84"/>
      <c r="J99" s="84"/>
      <c r="K99" s="84"/>
      <c r="L99" s="85"/>
      <c r="M99" s="86"/>
      <c r="N99" s="86"/>
    </row>
    <row r="100" spans="1:18" ht="13.5" thickBot="1">
      <c r="A100" s="88" t="s">
        <v>99</v>
      </c>
      <c r="B100" s="3"/>
      <c r="C100" s="3"/>
      <c r="D100" s="3"/>
      <c r="E100" s="3"/>
      <c r="F100" s="3"/>
      <c r="G100" s="3"/>
      <c r="H100" s="3"/>
      <c r="R100"/>
    </row>
    <row r="101" spans="1:18" ht="11.25" customHeight="1">
      <c r="A101" s="394" t="s">
        <v>45</v>
      </c>
      <c r="B101" s="395"/>
      <c r="C101" s="395"/>
      <c r="D101" s="396"/>
      <c r="E101" s="400" t="s">
        <v>43</v>
      </c>
      <c r="F101" s="401"/>
      <c r="G101" s="402"/>
      <c r="H101" s="394" t="s">
        <v>46</v>
      </c>
      <c r="I101" s="395"/>
      <c r="J101" s="395"/>
      <c r="K101" s="396"/>
      <c r="L101" s="400" t="s">
        <v>43</v>
      </c>
      <c r="M101" s="401"/>
      <c r="N101" s="406"/>
      <c r="O101"/>
      <c r="P101"/>
      <c r="R101"/>
    </row>
    <row r="102" spans="1:18" ht="9.75" customHeight="1" thickBot="1">
      <c r="A102" s="397"/>
      <c r="B102" s="398"/>
      <c r="C102" s="398"/>
      <c r="D102" s="399"/>
      <c r="E102" s="403"/>
      <c r="F102" s="404"/>
      <c r="G102" s="405"/>
      <c r="H102" s="397"/>
      <c r="I102" s="398"/>
      <c r="J102" s="398"/>
      <c r="K102" s="399"/>
      <c r="L102" s="403"/>
      <c r="M102" s="404"/>
      <c r="N102" s="407"/>
      <c r="O102"/>
      <c r="P102"/>
      <c r="R102"/>
    </row>
    <row r="103" spans="1:18" ht="12.75">
      <c r="A103" s="383" t="s">
        <v>47</v>
      </c>
      <c r="B103" s="384"/>
      <c r="C103" s="384"/>
      <c r="D103" s="384"/>
      <c r="E103" s="385">
        <v>140000</v>
      </c>
      <c r="F103" s="386"/>
      <c r="G103" s="387"/>
      <c r="H103" s="388" t="s">
        <v>48</v>
      </c>
      <c r="I103" s="389"/>
      <c r="J103" s="389"/>
      <c r="K103" s="390"/>
      <c r="L103" s="391">
        <v>11770</v>
      </c>
      <c r="M103" s="392"/>
      <c r="N103" s="393"/>
      <c r="O103"/>
      <c r="P103"/>
      <c r="R103"/>
    </row>
    <row r="104" spans="1:18" ht="12.75">
      <c r="A104" s="408" t="s">
        <v>49</v>
      </c>
      <c r="B104" s="409"/>
      <c r="C104" s="409"/>
      <c r="D104" s="409"/>
      <c r="E104" s="410">
        <v>34000</v>
      </c>
      <c r="F104" s="411"/>
      <c r="G104" s="412"/>
      <c r="H104" s="408"/>
      <c r="I104" s="409"/>
      <c r="J104" s="409"/>
      <c r="K104" s="409"/>
      <c r="L104" s="413"/>
      <c r="M104" s="414"/>
      <c r="N104" s="415"/>
      <c r="O104"/>
      <c r="P104"/>
      <c r="R104"/>
    </row>
    <row r="105" spans="1:18" ht="12.75">
      <c r="A105" s="408" t="s">
        <v>50</v>
      </c>
      <c r="B105" s="409"/>
      <c r="C105" s="409"/>
      <c r="D105" s="409"/>
      <c r="E105" s="410">
        <v>5500</v>
      </c>
      <c r="F105" s="411"/>
      <c r="G105" s="412"/>
      <c r="H105" s="408"/>
      <c r="I105" s="409"/>
      <c r="J105" s="409"/>
      <c r="K105" s="409"/>
      <c r="L105" s="413"/>
      <c r="M105" s="414"/>
      <c r="N105" s="415"/>
      <c r="O105"/>
      <c r="P105"/>
      <c r="R105"/>
    </row>
    <row r="106" spans="1:18" ht="12.75">
      <c r="A106" s="408" t="s">
        <v>51</v>
      </c>
      <c r="B106" s="409"/>
      <c r="C106" s="409"/>
      <c r="D106" s="409"/>
      <c r="E106" s="413">
        <v>17950</v>
      </c>
      <c r="F106" s="416"/>
      <c r="G106" s="417"/>
      <c r="H106" s="408"/>
      <c r="I106" s="409"/>
      <c r="J106" s="409"/>
      <c r="K106" s="409"/>
      <c r="L106" s="413"/>
      <c r="M106" s="414"/>
      <c r="N106" s="415"/>
      <c r="O106"/>
      <c r="P106"/>
      <c r="R106"/>
    </row>
    <row r="107" spans="1:18" ht="12.75">
      <c r="A107" s="408" t="s">
        <v>52</v>
      </c>
      <c r="B107" s="409"/>
      <c r="C107" s="409"/>
      <c r="D107" s="409"/>
      <c r="E107" s="413">
        <v>4850</v>
      </c>
      <c r="F107" s="416"/>
      <c r="G107" s="417"/>
      <c r="H107" s="408"/>
      <c r="I107" s="409"/>
      <c r="J107" s="409"/>
      <c r="K107" s="409"/>
      <c r="L107" s="413"/>
      <c r="M107" s="414"/>
      <c r="N107" s="415"/>
      <c r="O107"/>
      <c r="P107"/>
      <c r="R107"/>
    </row>
    <row r="108" spans="1:18" ht="13.5" thickBot="1">
      <c r="A108" s="447"/>
      <c r="B108" s="448"/>
      <c r="C108" s="448"/>
      <c r="D108" s="449"/>
      <c r="E108" s="418"/>
      <c r="F108" s="419"/>
      <c r="G108" s="420"/>
      <c r="H108" s="421"/>
      <c r="I108" s="422"/>
      <c r="J108" s="422"/>
      <c r="K108" s="422"/>
      <c r="L108" s="423"/>
      <c r="M108" s="424"/>
      <c r="N108" s="425"/>
      <c r="O108"/>
      <c r="P108"/>
      <c r="R108"/>
    </row>
    <row r="109" spans="1:14" s="90" customFormat="1" ht="16.5" customHeight="1" thickBot="1">
      <c r="A109" s="431" t="s">
        <v>53</v>
      </c>
      <c r="B109" s="432"/>
      <c r="C109" s="432"/>
      <c r="D109" s="432"/>
      <c r="E109" s="433">
        <f>SUM(E103:G108,L103:N108)</f>
        <v>214070</v>
      </c>
      <c r="F109" s="433"/>
      <c r="G109" s="434"/>
      <c r="H109" s="89"/>
      <c r="I109" s="89"/>
      <c r="J109" s="89"/>
      <c r="K109" s="89"/>
      <c r="L109" s="89"/>
      <c r="M109" s="89"/>
      <c r="N109" s="89"/>
    </row>
    <row r="110" spans="1:14" s="90" customFormat="1" ht="16.5" customHeight="1">
      <c r="A110" s="183"/>
      <c r="B110" s="184"/>
      <c r="C110" s="184"/>
      <c r="D110" s="184"/>
      <c r="E110" s="185"/>
      <c r="F110" s="185"/>
      <c r="G110" s="185"/>
      <c r="H110" s="89"/>
      <c r="I110" s="89"/>
      <c r="J110" s="89"/>
      <c r="K110" s="89"/>
      <c r="L110" s="89"/>
      <c r="M110" s="89"/>
      <c r="N110" s="89"/>
    </row>
    <row r="111" spans="8:18" ht="10.5" customHeight="1" thickBot="1">
      <c r="H111" s="3"/>
      <c r="J111" s="74" t="s">
        <v>56</v>
      </c>
      <c r="O111"/>
      <c r="P111"/>
      <c r="R111"/>
    </row>
    <row r="112" spans="1:14" s="91" customFormat="1" ht="13.5" customHeight="1">
      <c r="A112" s="435" t="s">
        <v>54</v>
      </c>
      <c r="B112" s="438" t="s">
        <v>101</v>
      </c>
      <c r="C112" s="441" t="s">
        <v>100</v>
      </c>
      <c r="D112" s="442"/>
      <c r="E112" s="442"/>
      <c r="F112" s="442"/>
      <c r="G112" s="442"/>
      <c r="H112" s="442"/>
      <c r="I112" s="443"/>
      <c r="J112" s="426" t="s">
        <v>102</v>
      </c>
      <c r="K112" s="3"/>
      <c r="L112" s="3"/>
      <c r="M112" s="3"/>
      <c r="N112"/>
    </row>
    <row r="113" spans="1:14" s="91" customFormat="1" ht="15.75" customHeight="1">
      <c r="A113" s="436"/>
      <c r="B113" s="439"/>
      <c r="C113" s="429" t="s">
        <v>55</v>
      </c>
      <c r="D113" s="444" t="s">
        <v>95</v>
      </c>
      <c r="E113" s="445"/>
      <c r="F113" s="445"/>
      <c r="G113" s="445"/>
      <c r="H113" s="445"/>
      <c r="I113" s="446"/>
      <c r="J113" s="427"/>
      <c r="K113" s="3"/>
      <c r="L113" s="3"/>
      <c r="M113" s="80"/>
      <c r="N113"/>
    </row>
    <row r="114" spans="1:14" s="91" customFormat="1" ht="9" customHeight="1" thickBot="1">
      <c r="A114" s="437"/>
      <c r="B114" s="440"/>
      <c r="C114" s="430"/>
      <c r="D114" s="122">
        <v>1</v>
      </c>
      <c r="E114" s="122">
        <v>2</v>
      </c>
      <c r="F114" s="122">
        <v>3</v>
      </c>
      <c r="G114" s="122">
        <v>4</v>
      </c>
      <c r="H114" s="122">
        <v>5</v>
      </c>
      <c r="I114" s="123">
        <v>6</v>
      </c>
      <c r="J114" s="428"/>
      <c r="K114" s="89"/>
      <c r="L114" s="89"/>
      <c r="M114" s="89"/>
      <c r="N114"/>
    </row>
    <row r="115" spans="1:14" s="91" customFormat="1" ht="15" customHeight="1" thickBot="1">
      <c r="A115" s="228">
        <v>1055976</v>
      </c>
      <c r="B115" s="229">
        <v>688643</v>
      </c>
      <c r="C115" s="230">
        <f>SUM(D115:I115)</f>
        <v>61675</v>
      </c>
      <c r="D115" s="229">
        <v>5092</v>
      </c>
      <c r="E115" s="229">
        <v>50794</v>
      </c>
      <c r="F115" s="229">
        <v>618</v>
      </c>
      <c r="G115" s="229">
        <v>431</v>
      </c>
      <c r="H115" s="229">
        <v>4467</v>
      </c>
      <c r="I115" s="231">
        <v>273</v>
      </c>
      <c r="J115" s="232">
        <f>SUM(A115-B115-C115)</f>
        <v>305658</v>
      </c>
      <c r="K115" s="3"/>
      <c r="L115" s="3"/>
      <c r="M115" s="3"/>
      <c r="N115"/>
    </row>
    <row r="116" spans="12:18" ht="19.5" customHeight="1" thickBot="1">
      <c r="L116" s="74" t="s">
        <v>56</v>
      </c>
      <c r="N116"/>
      <c r="R116"/>
    </row>
    <row r="117" spans="1:18" s="93" customFormat="1" ht="12.75">
      <c r="A117" s="281" t="s">
        <v>62</v>
      </c>
      <c r="B117" s="286" t="s">
        <v>104</v>
      </c>
      <c r="C117" s="288" t="s">
        <v>177</v>
      </c>
      <c r="D117" s="289"/>
      <c r="E117" s="289"/>
      <c r="F117" s="290"/>
      <c r="G117" s="286" t="s">
        <v>105</v>
      </c>
      <c r="H117" s="301" t="s">
        <v>63</v>
      </c>
      <c r="I117" s="288" t="s">
        <v>103</v>
      </c>
      <c r="J117" s="289"/>
      <c r="K117" s="289"/>
      <c r="L117" s="290"/>
      <c r="M117" s="3"/>
      <c r="N117" s="92"/>
      <c r="O117" s="92"/>
      <c r="P117" s="92"/>
      <c r="R117" s="94"/>
    </row>
    <row r="118" spans="1:18" s="93" customFormat="1" ht="18.75" thickBot="1">
      <c r="A118" s="282"/>
      <c r="B118" s="287"/>
      <c r="C118" s="128" t="s">
        <v>66</v>
      </c>
      <c r="D118" s="128" t="s">
        <v>64</v>
      </c>
      <c r="E118" s="128" t="s">
        <v>65</v>
      </c>
      <c r="F118" s="129" t="s">
        <v>67</v>
      </c>
      <c r="G118" s="287"/>
      <c r="H118" s="287"/>
      <c r="I118" s="130" t="s">
        <v>106</v>
      </c>
      <c r="J118" s="130" t="s">
        <v>64</v>
      </c>
      <c r="K118" s="130" t="s">
        <v>65</v>
      </c>
      <c r="L118" s="131" t="s">
        <v>107</v>
      </c>
      <c r="M118" s="3"/>
      <c r="N118" s="92"/>
      <c r="O118" s="92"/>
      <c r="P118" s="92"/>
      <c r="R118" s="94"/>
    </row>
    <row r="119" spans="1:18" s="93" customFormat="1" ht="12.75">
      <c r="A119" s="205" t="s">
        <v>68</v>
      </c>
      <c r="B119" s="206">
        <v>52360</v>
      </c>
      <c r="C119" s="207" t="s">
        <v>69</v>
      </c>
      <c r="D119" s="208" t="s">
        <v>69</v>
      </c>
      <c r="E119" s="208" t="s">
        <v>69</v>
      </c>
      <c r="F119" s="208" t="s">
        <v>69</v>
      </c>
      <c r="G119" s="209">
        <v>62236</v>
      </c>
      <c r="H119" s="210" t="s">
        <v>69</v>
      </c>
      <c r="I119" s="186" t="s">
        <v>69</v>
      </c>
      <c r="J119" s="190" t="s">
        <v>69</v>
      </c>
      <c r="K119" s="190" t="s">
        <v>69</v>
      </c>
      <c r="L119" s="211" t="s">
        <v>69</v>
      </c>
      <c r="M119" s="3"/>
      <c r="N119" s="92"/>
      <c r="O119" s="92"/>
      <c r="P119" s="92"/>
      <c r="R119" s="94"/>
    </row>
    <row r="120" spans="1:18" s="93" customFormat="1" ht="12.75">
      <c r="A120" s="212" t="s">
        <v>70</v>
      </c>
      <c r="B120" s="213">
        <v>5486</v>
      </c>
      <c r="C120" s="214">
        <v>4222</v>
      </c>
      <c r="D120" s="215">
        <v>5459</v>
      </c>
      <c r="E120" s="215">
        <v>1219</v>
      </c>
      <c r="F120" s="215">
        <f>C120+D120-E120</f>
        <v>8462</v>
      </c>
      <c r="G120" s="216">
        <v>8624</v>
      </c>
      <c r="H120" s="213">
        <f>G120-F120</f>
        <v>162</v>
      </c>
      <c r="I120" s="214">
        <f>F120</f>
        <v>8462</v>
      </c>
      <c r="J120" s="215">
        <v>4166</v>
      </c>
      <c r="K120" s="215">
        <v>0</v>
      </c>
      <c r="L120" s="217">
        <f>I120+J120-K120</f>
        <v>12628</v>
      </c>
      <c r="M120" s="3"/>
      <c r="N120" s="92"/>
      <c r="O120" s="92"/>
      <c r="P120" s="92"/>
      <c r="R120" s="94"/>
    </row>
    <row r="121" spans="1:18" s="93" customFormat="1" ht="12.75">
      <c r="A121" s="212" t="s">
        <v>71</v>
      </c>
      <c r="B121" s="213">
        <v>1798</v>
      </c>
      <c r="C121" s="214">
        <v>1698</v>
      </c>
      <c r="D121" s="215">
        <v>11132</v>
      </c>
      <c r="E121" s="215">
        <v>11325</v>
      </c>
      <c r="F121" s="215">
        <f>C121+D121-E121</f>
        <v>1505</v>
      </c>
      <c r="G121" s="216">
        <v>1618</v>
      </c>
      <c r="H121" s="213">
        <f>G121-F121</f>
        <v>113</v>
      </c>
      <c r="I121" s="214">
        <f>F121</f>
        <v>1505</v>
      </c>
      <c r="J121" s="215">
        <v>7738</v>
      </c>
      <c r="K121" s="215">
        <v>7743</v>
      </c>
      <c r="L121" s="217">
        <f>I121+J121-K121</f>
        <v>1500</v>
      </c>
      <c r="M121" s="3"/>
      <c r="N121" s="92"/>
      <c r="O121" s="92"/>
      <c r="P121" s="92"/>
      <c r="R121" s="94"/>
    </row>
    <row r="122" spans="1:18" s="93" customFormat="1" ht="12.75">
      <c r="A122" s="212" t="s">
        <v>72</v>
      </c>
      <c r="B122" s="213">
        <v>41955</v>
      </c>
      <c r="C122" s="186" t="s">
        <v>69</v>
      </c>
      <c r="D122" s="190" t="s">
        <v>69</v>
      </c>
      <c r="E122" s="190" t="s">
        <v>69</v>
      </c>
      <c r="F122" s="190" t="s">
        <v>69</v>
      </c>
      <c r="G122" s="216">
        <v>42458</v>
      </c>
      <c r="H122" s="210" t="s">
        <v>69</v>
      </c>
      <c r="I122" s="186" t="s">
        <v>69</v>
      </c>
      <c r="J122" s="190" t="s">
        <v>69</v>
      </c>
      <c r="K122" s="190" t="s">
        <v>69</v>
      </c>
      <c r="L122" s="211" t="s">
        <v>69</v>
      </c>
      <c r="M122" s="3"/>
      <c r="N122" s="92"/>
      <c r="O122" s="92"/>
      <c r="P122" s="92"/>
      <c r="R122" s="94"/>
    </row>
    <row r="123" spans="1:18" s="93" customFormat="1" ht="12.75">
      <c r="A123" s="212" t="s">
        <v>73</v>
      </c>
      <c r="B123" s="213">
        <v>3120</v>
      </c>
      <c r="C123" s="214">
        <v>3032</v>
      </c>
      <c r="D123" s="215">
        <v>99892</v>
      </c>
      <c r="E123" s="215">
        <v>92318</v>
      </c>
      <c r="F123" s="215">
        <f>C123+D123-E123</f>
        <v>10606</v>
      </c>
      <c r="G123" s="217">
        <v>9536</v>
      </c>
      <c r="H123" s="213">
        <f>G123-F123</f>
        <v>-1070</v>
      </c>
      <c r="I123" s="214">
        <f>F123</f>
        <v>10606</v>
      </c>
      <c r="J123" s="237">
        <v>91918</v>
      </c>
      <c r="K123" s="237">
        <v>93388</v>
      </c>
      <c r="L123" s="217">
        <f>I123+J123-K123</f>
        <v>9136</v>
      </c>
      <c r="M123" s="3"/>
      <c r="N123" s="92"/>
      <c r="O123" s="92"/>
      <c r="P123" s="92"/>
      <c r="R123" s="94"/>
    </row>
    <row r="124" spans="1:18" s="93" customFormat="1" ht="13.5" thickBot="1">
      <c r="A124" s="218" t="s">
        <v>74</v>
      </c>
      <c r="B124" s="219">
        <v>1584</v>
      </c>
      <c r="C124" s="220">
        <v>2209</v>
      </c>
      <c r="D124" s="221">
        <v>4140</v>
      </c>
      <c r="E124" s="221">
        <v>3809</v>
      </c>
      <c r="F124" s="221">
        <f>C124+D124-E124</f>
        <v>2540</v>
      </c>
      <c r="G124" s="222">
        <v>2125</v>
      </c>
      <c r="H124" s="219">
        <f>G124-F124</f>
        <v>-415</v>
      </c>
      <c r="I124" s="220">
        <f>F124</f>
        <v>2540</v>
      </c>
      <c r="J124" s="223">
        <v>3540</v>
      </c>
      <c r="K124" s="223">
        <v>3500</v>
      </c>
      <c r="L124" s="224">
        <f>I124-K124+J124</f>
        <v>2580</v>
      </c>
      <c r="M124" s="3"/>
      <c r="N124" s="92"/>
      <c r="O124" s="92"/>
      <c r="P124" s="92"/>
      <c r="R124" s="94"/>
    </row>
    <row r="125" spans="1:18" s="93" customFormat="1" ht="12.75">
      <c r="A125" s="202"/>
      <c r="B125" s="203"/>
      <c r="C125" s="203"/>
      <c r="D125" s="203"/>
      <c r="E125" s="203"/>
      <c r="F125" s="203"/>
      <c r="G125" s="203"/>
      <c r="H125" s="203"/>
      <c r="I125" s="203"/>
      <c r="J125" s="204"/>
      <c r="K125" s="204"/>
      <c r="L125" s="204"/>
      <c r="M125" s="3"/>
      <c r="N125" s="92"/>
      <c r="O125" s="92"/>
      <c r="P125" s="92"/>
      <c r="R125" s="94"/>
    </row>
    <row r="126" spans="1:18" s="93" customFormat="1" ht="12.75">
      <c r="A126" s="202"/>
      <c r="B126" s="203"/>
      <c r="C126" s="203"/>
      <c r="D126" s="203"/>
      <c r="E126" s="203"/>
      <c r="F126" s="203"/>
      <c r="G126" s="203"/>
      <c r="H126" s="203"/>
      <c r="I126" s="203"/>
      <c r="J126" s="204"/>
      <c r="K126" s="204"/>
      <c r="L126" s="204"/>
      <c r="M126" s="3"/>
      <c r="N126" s="92"/>
      <c r="O126" s="92"/>
      <c r="P126" s="92"/>
      <c r="R126" s="94"/>
    </row>
    <row r="127" spans="1:18" s="93" customFormat="1" ht="12.75">
      <c r="A127" s="202"/>
      <c r="B127" s="203"/>
      <c r="C127" s="203"/>
      <c r="D127" s="203"/>
      <c r="E127" s="203"/>
      <c r="F127" s="203"/>
      <c r="G127" s="203"/>
      <c r="H127" s="203"/>
      <c r="I127" s="203"/>
      <c r="J127" s="204"/>
      <c r="K127" s="204"/>
      <c r="L127" s="204"/>
      <c r="M127" s="3"/>
      <c r="N127" s="92"/>
      <c r="O127" s="92"/>
      <c r="P127" s="92"/>
      <c r="R127" s="94"/>
    </row>
    <row r="128" spans="1:18" s="93" customFormat="1" ht="13.5" thickBot="1">
      <c r="A128" s="3"/>
      <c r="B128" s="74"/>
      <c r="C128" s="74"/>
      <c r="D128" s="74"/>
      <c r="E128" s="74"/>
      <c r="F128" s="74"/>
      <c r="G128" s="74"/>
      <c r="H128" s="74" t="s">
        <v>56</v>
      </c>
      <c r="I128" s="3"/>
      <c r="J128" s="182"/>
      <c r="K128" s="3"/>
      <c r="L128" s="3"/>
      <c r="M128" s="3"/>
      <c r="N128" s="92"/>
      <c r="O128" s="92"/>
      <c r="P128" s="92"/>
      <c r="R128" s="94"/>
    </row>
    <row r="129" spans="1:18" s="93" customFormat="1" ht="12.75">
      <c r="A129" s="302" t="s">
        <v>179</v>
      </c>
      <c r="B129" s="273" t="s">
        <v>4</v>
      </c>
      <c r="C129" s="291" t="s">
        <v>96</v>
      </c>
      <c r="D129" s="292"/>
      <c r="E129" s="292"/>
      <c r="F129" s="292"/>
      <c r="G129" s="292"/>
      <c r="H129" s="293"/>
      <c r="I129" s="132"/>
      <c r="J129" s="3"/>
      <c r="K129" s="3"/>
      <c r="L129" s="3"/>
      <c r="M129" s="3"/>
      <c r="N129" s="92"/>
      <c r="O129" s="92"/>
      <c r="P129" s="92"/>
      <c r="R129" s="94"/>
    </row>
    <row r="130" spans="1:9" ht="12.75">
      <c r="A130" s="303"/>
      <c r="B130" s="274"/>
      <c r="C130" s="133" t="s">
        <v>75</v>
      </c>
      <c r="D130" s="134" t="s">
        <v>76</v>
      </c>
      <c r="E130" s="134" t="s">
        <v>77</v>
      </c>
      <c r="F130" s="134" t="s">
        <v>78</v>
      </c>
      <c r="G130" s="135" t="s">
        <v>79</v>
      </c>
      <c r="H130" s="136" t="s">
        <v>55</v>
      </c>
      <c r="I130" s="132"/>
    </row>
    <row r="131" spans="1:9" ht="12.75">
      <c r="A131" s="226" t="s">
        <v>80</v>
      </c>
      <c r="B131" s="233">
        <v>13732</v>
      </c>
      <c r="C131" s="215">
        <v>1476</v>
      </c>
      <c r="D131" s="215">
        <v>451</v>
      </c>
      <c r="E131" s="215">
        <v>1059</v>
      </c>
      <c r="F131" s="215">
        <v>137</v>
      </c>
      <c r="G131" s="234">
        <v>336</v>
      </c>
      <c r="H131" s="217">
        <f>SUM(C131:G131)</f>
        <v>3459</v>
      </c>
      <c r="I131" s="132"/>
    </row>
    <row r="132" spans="1:9" ht="13.5" thickBot="1">
      <c r="A132" s="227" t="s">
        <v>81</v>
      </c>
      <c r="B132" s="235">
        <v>58999</v>
      </c>
      <c r="C132" s="221">
        <v>1126</v>
      </c>
      <c r="D132" s="221">
        <v>15</v>
      </c>
      <c r="E132" s="221">
        <v>0</v>
      </c>
      <c r="F132" s="221">
        <v>0</v>
      </c>
      <c r="G132" s="236">
        <v>0</v>
      </c>
      <c r="H132" s="222">
        <f>SUM(C132:G132)</f>
        <v>1141</v>
      </c>
      <c r="I132" s="132"/>
    </row>
    <row r="133" ht="13.5" thickBot="1"/>
    <row r="134" spans="1:13" ht="24" customHeight="1">
      <c r="A134" s="265" t="s">
        <v>82</v>
      </c>
      <c r="B134" s="270" t="s">
        <v>83</v>
      </c>
      <c r="C134" s="271"/>
      <c r="D134" s="271"/>
      <c r="E134" s="272"/>
      <c r="F134" s="270" t="s">
        <v>84</v>
      </c>
      <c r="G134" s="271"/>
      <c r="H134" s="271"/>
      <c r="I134" s="272"/>
      <c r="J134" s="270" t="s">
        <v>94</v>
      </c>
      <c r="K134" s="271"/>
      <c r="L134" s="271"/>
      <c r="M134" s="272"/>
    </row>
    <row r="135" spans="1:13" ht="13.5" thickBot="1">
      <c r="A135" s="266"/>
      <c r="B135" s="179">
        <v>2006</v>
      </c>
      <c r="C135" s="179">
        <v>2007</v>
      </c>
      <c r="D135" s="179">
        <v>2008</v>
      </c>
      <c r="E135" s="180" t="s">
        <v>108</v>
      </c>
      <c r="F135" s="179">
        <v>2006</v>
      </c>
      <c r="G135" s="179">
        <v>2007</v>
      </c>
      <c r="H135" s="179">
        <v>2008</v>
      </c>
      <c r="I135" s="181" t="s">
        <v>108</v>
      </c>
      <c r="J135" s="179">
        <v>2006</v>
      </c>
      <c r="K135" s="179">
        <v>2007</v>
      </c>
      <c r="L135" s="179">
        <v>2008</v>
      </c>
      <c r="M135" s="181" t="s">
        <v>108</v>
      </c>
    </row>
    <row r="136" spans="1:13" ht="12.75">
      <c r="A136" s="137"/>
      <c r="B136" s="138"/>
      <c r="C136" s="138"/>
      <c r="D136" s="138"/>
      <c r="E136" s="139"/>
      <c r="F136" s="138"/>
      <c r="G136" s="138"/>
      <c r="H136" s="187"/>
      <c r="I136" s="140"/>
      <c r="J136" s="141"/>
      <c r="K136" s="141"/>
      <c r="L136" s="188"/>
      <c r="M136" s="140"/>
    </row>
    <row r="137" spans="1:13" ht="12.75">
      <c r="A137" s="142" t="s">
        <v>85</v>
      </c>
      <c r="B137" s="143">
        <v>159</v>
      </c>
      <c r="C137" s="143">
        <v>164</v>
      </c>
      <c r="D137" s="143">
        <v>162</v>
      </c>
      <c r="E137" s="144">
        <f>D137-C137</f>
        <v>-2</v>
      </c>
      <c r="F137" s="143">
        <v>160</v>
      </c>
      <c r="G137" s="143">
        <v>163</v>
      </c>
      <c r="H137" s="143">
        <v>160</v>
      </c>
      <c r="I137" s="144">
        <f>H137-G137</f>
        <v>-3</v>
      </c>
      <c r="J137" s="145">
        <v>23940</v>
      </c>
      <c r="K137" s="145">
        <v>25433</v>
      </c>
      <c r="L137" s="145">
        <v>26397</v>
      </c>
      <c r="M137" s="144">
        <f>L137-K137</f>
        <v>964</v>
      </c>
    </row>
    <row r="138" spans="1:13" ht="12.75">
      <c r="A138" s="142" t="s">
        <v>86</v>
      </c>
      <c r="B138" s="143">
        <v>562</v>
      </c>
      <c r="C138" s="143">
        <v>547</v>
      </c>
      <c r="D138" s="143">
        <v>545</v>
      </c>
      <c r="E138" s="144">
        <f>D138-C138</f>
        <v>-2</v>
      </c>
      <c r="F138" s="143">
        <v>571</v>
      </c>
      <c r="G138" s="143">
        <v>551</v>
      </c>
      <c r="H138" s="143">
        <v>550</v>
      </c>
      <c r="I138" s="144">
        <f>H138-G138</f>
        <v>-1</v>
      </c>
      <c r="J138" s="145">
        <v>17336</v>
      </c>
      <c r="K138" s="145">
        <v>18116</v>
      </c>
      <c r="L138" s="145">
        <v>18800</v>
      </c>
      <c r="M138" s="144">
        <f>L138-K138</f>
        <v>684</v>
      </c>
    </row>
    <row r="139" spans="1:13" ht="13.5" thickBot="1">
      <c r="A139" s="146" t="s">
        <v>87</v>
      </c>
      <c r="B139" s="147">
        <v>33</v>
      </c>
      <c r="C139" s="147">
        <v>30</v>
      </c>
      <c r="D139" s="147">
        <v>28</v>
      </c>
      <c r="E139" s="148">
        <f>D139-C139</f>
        <v>-2</v>
      </c>
      <c r="F139" s="147">
        <v>32</v>
      </c>
      <c r="G139" s="147">
        <v>30</v>
      </c>
      <c r="H139" s="147">
        <v>25</v>
      </c>
      <c r="I139" s="148">
        <f>H139-G139</f>
        <v>-5</v>
      </c>
      <c r="J139" s="149">
        <v>10566</v>
      </c>
      <c r="K139" s="149">
        <v>11663</v>
      </c>
      <c r="L139" s="149">
        <v>12009</v>
      </c>
      <c r="M139" s="148">
        <f>L139-K139</f>
        <v>346</v>
      </c>
    </row>
    <row r="140" spans="1:13" ht="14.25" thickBot="1" thickTop="1">
      <c r="A140" s="150" t="s">
        <v>4</v>
      </c>
      <c r="B140" s="151">
        <f aca="true" t="shared" si="13" ref="B140:I140">SUM(B137:B139)</f>
        <v>754</v>
      </c>
      <c r="C140" s="151">
        <f t="shared" si="13"/>
        <v>741</v>
      </c>
      <c r="D140" s="151">
        <f t="shared" si="13"/>
        <v>735</v>
      </c>
      <c r="E140" s="151">
        <f t="shared" si="13"/>
        <v>-6</v>
      </c>
      <c r="F140" s="151">
        <f t="shared" si="13"/>
        <v>763</v>
      </c>
      <c r="G140" s="151">
        <f t="shared" si="13"/>
        <v>744</v>
      </c>
      <c r="H140" s="151">
        <f t="shared" si="13"/>
        <v>735</v>
      </c>
      <c r="I140" s="151">
        <f t="shared" si="13"/>
        <v>-9</v>
      </c>
      <c r="J140" s="152">
        <v>18432</v>
      </c>
      <c r="K140" s="152">
        <v>19473</v>
      </c>
      <c r="L140" s="152">
        <v>20215</v>
      </c>
      <c r="M140" s="153">
        <f>L140-K140</f>
        <v>742</v>
      </c>
    </row>
    <row r="141" ht="13.5" thickBot="1">
      <c r="M141" s="74" t="s">
        <v>56</v>
      </c>
    </row>
    <row r="142" spans="1:13" ht="12.75" customHeight="1">
      <c r="A142" s="265" t="s">
        <v>82</v>
      </c>
      <c r="B142" s="267" t="s">
        <v>88</v>
      </c>
      <c r="C142" s="268"/>
      <c r="D142" s="268"/>
      <c r="E142" s="269"/>
      <c r="F142" s="270" t="s">
        <v>89</v>
      </c>
      <c r="G142" s="271"/>
      <c r="H142" s="271"/>
      <c r="I142" s="272"/>
      <c r="J142" s="270" t="s">
        <v>90</v>
      </c>
      <c r="K142" s="271"/>
      <c r="L142" s="271"/>
      <c r="M142" s="272"/>
    </row>
    <row r="143" spans="1:13" ht="13.5" thickBot="1">
      <c r="A143" s="266"/>
      <c r="B143" s="179">
        <v>2006</v>
      </c>
      <c r="C143" s="179">
        <v>2007</v>
      </c>
      <c r="D143" s="179">
        <v>2008</v>
      </c>
      <c r="E143" s="181" t="s">
        <v>109</v>
      </c>
      <c r="F143" s="179">
        <v>2006</v>
      </c>
      <c r="G143" s="179">
        <v>2007</v>
      </c>
      <c r="H143" s="179">
        <v>2008</v>
      </c>
      <c r="I143" s="181" t="s">
        <v>109</v>
      </c>
      <c r="J143" s="179">
        <v>2006</v>
      </c>
      <c r="K143" s="179">
        <v>2007</v>
      </c>
      <c r="L143" s="179">
        <v>2008</v>
      </c>
      <c r="M143" s="181" t="s">
        <v>109</v>
      </c>
    </row>
    <row r="144" spans="1:13" ht="12.75">
      <c r="A144" s="137"/>
      <c r="B144" s="138"/>
      <c r="C144" s="138"/>
      <c r="D144" s="138"/>
      <c r="E144" s="139"/>
      <c r="F144" s="138"/>
      <c r="G144" s="138"/>
      <c r="H144" s="138"/>
      <c r="I144" s="140"/>
      <c r="J144" s="141"/>
      <c r="K144" s="141"/>
      <c r="L144" s="141"/>
      <c r="M144" s="140"/>
    </row>
    <row r="145" spans="1:15" ht="12.75">
      <c r="A145" s="142" t="s">
        <v>85</v>
      </c>
      <c r="B145" s="145">
        <v>23880</v>
      </c>
      <c r="C145" s="145">
        <v>25295</v>
      </c>
      <c r="D145" s="145">
        <v>25960</v>
      </c>
      <c r="E145" s="154">
        <f>D145/C145*100</f>
        <v>102.62897805890492</v>
      </c>
      <c r="F145" s="145">
        <v>8291</v>
      </c>
      <c r="G145" s="145">
        <v>9609</v>
      </c>
      <c r="H145" s="145">
        <v>10005</v>
      </c>
      <c r="I145" s="154">
        <f>H145/G145*100</f>
        <v>104.12113643459257</v>
      </c>
      <c r="J145" s="145">
        <v>13506</v>
      </c>
      <c r="K145" s="145">
        <v>15193</v>
      </c>
      <c r="L145" s="145">
        <v>15350</v>
      </c>
      <c r="M145" s="154">
        <f>L145/K145*100</f>
        <v>101.03337063121174</v>
      </c>
      <c r="O145" s="158"/>
    </row>
    <row r="146" spans="1:15" ht="12.75">
      <c r="A146" s="142" t="s">
        <v>86</v>
      </c>
      <c r="B146" s="145">
        <v>72638</v>
      </c>
      <c r="C146" s="145">
        <v>73847</v>
      </c>
      <c r="D146" s="145">
        <v>75900</v>
      </c>
      <c r="E146" s="154">
        <f>D146/C146*100</f>
        <v>102.78007231167143</v>
      </c>
      <c r="F146" s="145">
        <v>24386</v>
      </c>
      <c r="G146" s="145">
        <v>24204</v>
      </c>
      <c r="H146" s="145">
        <v>25350</v>
      </c>
      <c r="I146" s="154">
        <f>H146/G146*100</f>
        <v>104.73475458601884</v>
      </c>
      <c r="J146" s="145">
        <v>19890</v>
      </c>
      <c r="K146" s="145">
        <v>20720</v>
      </c>
      <c r="L146" s="145">
        <v>21700</v>
      </c>
      <c r="M146" s="154">
        <f>L146/K146*100</f>
        <v>104.72972972972974</v>
      </c>
      <c r="O146" s="158"/>
    </row>
    <row r="147" spans="1:15" ht="13.5" thickBot="1">
      <c r="A147" s="146" t="s">
        <v>87</v>
      </c>
      <c r="B147" s="149">
        <v>2855</v>
      </c>
      <c r="C147" s="149">
        <v>2832</v>
      </c>
      <c r="D147" s="149">
        <v>2700</v>
      </c>
      <c r="E147" s="155">
        <f>D147/C147*100</f>
        <v>95.33898305084746</v>
      </c>
      <c r="F147" s="149">
        <v>997</v>
      </c>
      <c r="G147" s="149">
        <v>1078</v>
      </c>
      <c r="H147" s="149">
        <v>1045</v>
      </c>
      <c r="I147" s="155">
        <f>H147/G147*100</f>
        <v>96.93877551020408</v>
      </c>
      <c r="J147" s="149">
        <v>332</v>
      </c>
      <c r="K147" s="149">
        <v>306</v>
      </c>
      <c r="L147" s="149">
        <v>290</v>
      </c>
      <c r="M147" s="155">
        <f>L147/K147*100</f>
        <v>94.77124183006535</v>
      </c>
      <c r="O147" s="158"/>
    </row>
    <row r="148" spans="1:15" ht="14.25" thickBot="1" thickTop="1">
      <c r="A148" s="150" t="s">
        <v>4</v>
      </c>
      <c r="B148" s="152">
        <f>SUM(B145:B147)</f>
        <v>99373</v>
      </c>
      <c r="C148" s="152">
        <f>SUM(C145:C147)</f>
        <v>101974</v>
      </c>
      <c r="D148" s="152">
        <f>SUM(D145:D147)</f>
        <v>104560</v>
      </c>
      <c r="E148" s="156">
        <f>D148/C148*100</f>
        <v>102.53594053386156</v>
      </c>
      <c r="F148" s="152">
        <f>SUM(F145:F147)</f>
        <v>33674</v>
      </c>
      <c r="G148" s="152">
        <f>SUM(G145:G147)</f>
        <v>34891</v>
      </c>
      <c r="H148" s="152">
        <f>SUM(H145:H147)</f>
        <v>36400</v>
      </c>
      <c r="I148" s="156">
        <f>H148/G148*100</f>
        <v>104.32489753804705</v>
      </c>
      <c r="J148" s="152">
        <f>SUM(J145:J147)</f>
        <v>33728</v>
      </c>
      <c r="K148" s="152">
        <f>SUM(K145:K147)</f>
        <v>36219</v>
      </c>
      <c r="L148" s="152">
        <f>SUM(L145:L147)</f>
        <v>37340</v>
      </c>
      <c r="M148" s="157">
        <f>L148/K148*100</f>
        <v>103.09506060355062</v>
      </c>
      <c r="O148" s="158"/>
    </row>
    <row r="149" spans="11:16" ht="12.75">
      <c r="K149" s="158"/>
      <c r="L149" s="158"/>
      <c r="M149" s="77"/>
      <c r="P149" s="158"/>
    </row>
    <row r="150" spans="1:13" ht="12.75">
      <c r="A150" s="159" t="s">
        <v>91</v>
      </c>
      <c r="K150" s="158"/>
      <c r="L150" s="158"/>
      <c r="M150" s="77"/>
    </row>
    <row r="151" spans="1:13" ht="12.75">
      <c r="A151" s="159" t="s">
        <v>110</v>
      </c>
      <c r="K151" s="158"/>
      <c r="L151" s="158"/>
      <c r="M151" s="158"/>
    </row>
    <row r="152" spans="1:13" ht="12.75">
      <c r="A152" s="159" t="s">
        <v>92</v>
      </c>
      <c r="K152" s="158"/>
      <c r="L152" s="158"/>
      <c r="M152" s="158"/>
    </row>
    <row r="153" spans="11:12" ht="12.75">
      <c r="K153" s="158"/>
      <c r="L153" s="158"/>
    </row>
    <row r="154" spans="11:12" ht="12.75">
      <c r="K154" s="225"/>
      <c r="L154" s="225"/>
    </row>
  </sheetData>
  <sheetProtection/>
  <mergeCells count="178">
    <mergeCell ref="A108:D108"/>
    <mergeCell ref="C113:C114"/>
    <mergeCell ref="A109:D109"/>
    <mergeCell ref="E109:G109"/>
    <mergeCell ref="A112:A114"/>
    <mergeCell ref="B112:B114"/>
    <mergeCell ref="C112:I112"/>
    <mergeCell ref="D113:I113"/>
    <mergeCell ref="E108:G108"/>
    <mergeCell ref="H108:K108"/>
    <mergeCell ref="L108:N108"/>
    <mergeCell ref="J112:J114"/>
    <mergeCell ref="L106:N106"/>
    <mergeCell ref="A107:D107"/>
    <mergeCell ref="E107:G107"/>
    <mergeCell ref="H107:K107"/>
    <mergeCell ref="L107:N107"/>
    <mergeCell ref="A106:D106"/>
    <mergeCell ref="E106:G106"/>
    <mergeCell ref="H106:K106"/>
    <mergeCell ref="A104:D104"/>
    <mergeCell ref="E104:G104"/>
    <mergeCell ref="H104:K104"/>
    <mergeCell ref="L104:N104"/>
    <mergeCell ref="A105:D105"/>
    <mergeCell ref="E105:G105"/>
    <mergeCell ref="H105:K105"/>
    <mergeCell ref="L105:N105"/>
    <mergeCell ref="A101:D102"/>
    <mergeCell ref="E101:G102"/>
    <mergeCell ref="H101:K102"/>
    <mergeCell ref="L101:N102"/>
    <mergeCell ref="A103:D103"/>
    <mergeCell ref="E103:G103"/>
    <mergeCell ref="H103:K103"/>
    <mergeCell ref="L103:N103"/>
    <mergeCell ref="A96:E96"/>
    <mergeCell ref="H96:L96"/>
    <mergeCell ref="A97:D97"/>
    <mergeCell ref="E97:G97"/>
    <mergeCell ref="H97:K97"/>
    <mergeCell ref="L97:N97"/>
    <mergeCell ref="A95:E95"/>
    <mergeCell ref="H94:L94"/>
    <mergeCell ref="H95:L95"/>
    <mergeCell ref="A88:E88"/>
    <mergeCell ref="A94:E94"/>
    <mergeCell ref="A93:E93"/>
    <mergeCell ref="H93:L93"/>
    <mergeCell ref="A91:E91"/>
    <mergeCell ref="A92:E92"/>
    <mergeCell ref="H92:L92"/>
    <mergeCell ref="A84:E84"/>
    <mergeCell ref="H83:L83"/>
    <mergeCell ref="A85:E85"/>
    <mergeCell ref="H84:L84"/>
    <mergeCell ref="A86:E86"/>
    <mergeCell ref="H85:L85"/>
    <mergeCell ref="A87:E87"/>
    <mergeCell ref="H88:L88"/>
    <mergeCell ref="H89:L89"/>
    <mergeCell ref="H90:L90"/>
    <mergeCell ref="H91:L91"/>
    <mergeCell ref="H87:L87"/>
    <mergeCell ref="H75:L75"/>
    <mergeCell ref="H86:L86"/>
    <mergeCell ref="A81:E81"/>
    <mergeCell ref="A79:E79"/>
    <mergeCell ref="A82:E82"/>
    <mergeCell ref="H81:L81"/>
    <mergeCell ref="A83:E83"/>
    <mergeCell ref="H82:L82"/>
    <mergeCell ref="A80:E80"/>
    <mergeCell ref="H77:L77"/>
    <mergeCell ref="A76:E76"/>
    <mergeCell ref="H78:L78"/>
    <mergeCell ref="H79:L79"/>
    <mergeCell ref="A77:E77"/>
    <mergeCell ref="A65:E65"/>
    <mergeCell ref="H80:L80"/>
    <mergeCell ref="A78:E78"/>
    <mergeCell ref="H70:L70"/>
    <mergeCell ref="A73:E73"/>
    <mergeCell ref="H71:L71"/>
    <mergeCell ref="H72:L72"/>
    <mergeCell ref="A70:E70"/>
    <mergeCell ref="A74:E74"/>
    <mergeCell ref="H74:L74"/>
    <mergeCell ref="H64:L64"/>
    <mergeCell ref="A69:E69"/>
    <mergeCell ref="H66:L66"/>
    <mergeCell ref="H67:L67"/>
    <mergeCell ref="H65:L65"/>
    <mergeCell ref="A67:E67"/>
    <mergeCell ref="A68:E68"/>
    <mergeCell ref="A66:E66"/>
    <mergeCell ref="H69:L69"/>
    <mergeCell ref="H68:L68"/>
    <mergeCell ref="A64:E64"/>
    <mergeCell ref="A53:E53"/>
    <mergeCell ref="H53:L53"/>
    <mergeCell ref="A55:E55"/>
    <mergeCell ref="H54:L54"/>
    <mergeCell ref="H62:L62"/>
    <mergeCell ref="H56:L56"/>
    <mergeCell ref="A60:E60"/>
    <mergeCell ref="H57:L57"/>
    <mergeCell ref="A61:E61"/>
    <mergeCell ref="A49:E49"/>
    <mergeCell ref="A50:E50"/>
    <mergeCell ref="A51:E51"/>
    <mergeCell ref="A48:E48"/>
    <mergeCell ref="H47:L47"/>
    <mergeCell ref="A5:A8"/>
    <mergeCell ref="B5:N5"/>
    <mergeCell ref="H6:I6"/>
    <mergeCell ref="M6:N6"/>
    <mergeCell ref="A44:I44"/>
    <mergeCell ref="A45:F46"/>
    <mergeCell ref="G45:G46"/>
    <mergeCell ref="H45:M46"/>
    <mergeCell ref="A47:E47"/>
    <mergeCell ref="N45:N46"/>
    <mergeCell ref="O52:S52"/>
    <mergeCell ref="O53:S53"/>
    <mergeCell ref="O54:S54"/>
    <mergeCell ref="O55:S55"/>
    <mergeCell ref="B39:D39"/>
    <mergeCell ref="E39:G39"/>
    <mergeCell ref="J39:L39"/>
    <mergeCell ref="B40:D40"/>
    <mergeCell ref="E40:G40"/>
    <mergeCell ref="J40:L40"/>
    <mergeCell ref="H48:L48"/>
    <mergeCell ref="H49:L49"/>
    <mergeCell ref="H51:L51"/>
    <mergeCell ref="H50:L50"/>
    <mergeCell ref="C129:H129"/>
    <mergeCell ref="E98:G98"/>
    <mergeCell ref="L98:N98"/>
    <mergeCell ref="H63:L63"/>
    <mergeCell ref="A89:E89"/>
    <mergeCell ref="A90:E90"/>
    <mergeCell ref="H117:H118"/>
    <mergeCell ref="I117:L117"/>
    <mergeCell ref="A129:A130"/>
    <mergeCell ref="B129:B130"/>
    <mergeCell ref="A71:E71"/>
    <mergeCell ref="H73:L73"/>
    <mergeCell ref="A117:A118"/>
    <mergeCell ref="A72:E72"/>
    <mergeCell ref="H76:L76"/>
    <mergeCell ref="A75:E75"/>
    <mergeCell ref="B117:B118"/>
    <mergeCell ref="C117:F117"/>
    <mergeCell ref="G117:G118"/>
    <mergeCell ref="A142:A143"/>
    <mergeCell ref="B142:E142"/>
    <mergeCell ref="J142:M142"/>
    <mergeCell ref="A134:A135"/>
    <mergeCell ref="B134:E134"/>
    <mergeCell ref="J134:M134"/>
    <mergeCell ref="F134:I134"/>
    <mergeCell ref="F142:I142"/>
    <mergeCell ref="A54:E54"/>
    <mergeCell ref="A56:E56"/>
    <mergeCell ref="A58:E58"/>
    <mergeCell ref="H52:L52"/>
    <mergeCell ref="A52:E52"/>
    <mergeCell ref="H58:L58"/>
    <mergeCell ref="A63:E63"/>
    <mergeCell ref="H60:L60"/>
    <mergeCell ref="A57:E57"/>
    <mergeCell ref="H55:L55"/>
    <mergeCell ref="H61:L61"/>
    <mergeCell ref="A62:E62"/>
    <mergeCell ref="H59:L59"/>
    <mergeCell ref="A59:E59"/>
  </mergeCells>
  <printOptions/>
  <pageMargins left="0.52" right="0.52" top="0.37" bottom="0.28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2008-02-19T06:23:21Z</cp:lastPrinted>
  <dcterms:created xsi:type="dcterms:W3CDTF">2007-02-02T12:16:02Z</dcterms:created>
  <dcterms:modified xsi:type="dcterms:W3CDTF">2008-02-21T15:24:33Z</dcterms:modified>
  <cp:category/>
  <cp:version/>
  <cp:contentType/>
  <cp:contentStatus/>
</cp:coreProperties>
</file>