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9720" activeTab="0"/>
  </bookViews>
  <sheets>
    <sheet name="RK-04-2008-43, př. 1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<sst xmlns="http://schemas.openxmlformats.org/spreadsheetml/2006/main" count="69" uniqueCount="38">
  <si>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Zdroj příjmů</t>
  </si>
  <si>
    <t>Státní rozpočet</t>
  </si>
  <si>
    <t>Rozpočet kraje</t>
  </si>
  <si>
    <t>Ostatní</t>
  </si>
  <si>
    <t>Celkem</t>
  </si>
  <si>
    <t>Úhrady uživatelů (v roce 2007 a 2008 pouze předběžný odhad)</t>
  </si>
  <si>
    <t>Zdravotní pojišťovny (v roce 2007 a 2008 pouze předběžný odhad)</t>
  </si>
  <si>
    <t>Počet stran: 1</t>
  </si>
  <si>
    <t>Celkový přehled financování příspěvkových organizací kraje na úseku sociálních služeb 2006 - 2008</t>
  </si>
  <si>
    <t>2008 - úprava</t>
  </si>
  <si>
    <t>DD Humpolec</t>
  </si>
  <si>
    <t>DD Onšov</t>
  </si>
  <si>
    <t>DD Proseč u Pošné</t>
  </si>
  <si>
    <t>DD Proseč-Obořiště</t>
  </si>
  <si>
    <t>DD Velký Újezd</t>
  </si>
  <si>
    <t>DD Ždírec</t>
  </si>
  <si>
    <t>ÚSP Jinošov</t>
  </si>
  <si>
    <t>ÚSP Křižanov</t>
  </si>
  <si>
    <t>ÚSP Ledeč nad Sázavou</t>
  </si>
  <si>
    <t>ÚSP Lidmaň</t>
  </si>
  <si>
    <t>ÚSP Nové Syrovice</t>
  </si>
  <si>
    <t>ÚSP Věž</t>
  </si>
  <si>
    <t>ÚSP Těchobuz</t>
  </si>
  <si>
    <t>ÚSP Zboží</t>
  </si>
  <si>
    <t>DÚSP Černovice</t>
  </si>
  <si>
    <t>DS Havlíčkův Brod</t>
  </si>
  <si>
    <t>DS Mitrov</t>
  </si>
  <si>
    <t>DS Náměsť nad Oslavou</t>
  </si>
  <si>
    <t>DS Třebíč - Koutkova</t>
  </si>
  <si>
    <t>DS Velké Meziříčí</t>
  </si>
  <si>
    <t>Psychocentrum</t>
  </si>
  <si>
    <t>Změna " + "</t>
  </si>
  <si>
    <t xml:space="preserve">DS Třebíč - Manž. Curieových </t>
  </si>
  <si>
    <t>Nazev organizace (příspěvek na provoz)</t>
  </si>
  <si>
    <t>Všechny příspěvkové organizace:</t>
  </si>
  <si>
    <t>Ústavy sociální péče</t>
  </si>
  <si>
    <t>Domovy pro seniory</t>
  </si>
  <si>
    <t>RK-04-2008-43,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</si>
</sst>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4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Fill="1" applyBorder="1" applyAlignment="1">
      <alignment/>
    </xf>
    <xf numFmtId="3" fontId="0" fillId="0" borderId="7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2" borderId="17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2" borderId="18" xfId="0" applyNumberForma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="60" workbookViewId="0" topLeftCell="A1">
      <selection activeCell="E38" sqref="E38"/>
    </sheetView>
  </sheetViews>
  <sheetFormatPr defaultColWidth="9.00390625" defaultRowHeight="12.75"/>
  <cols>
    <col min="1" max="1" width="61.625" style="0" customWidth="1"/>
    <col min="2" max="2" width="10.75390625" style="0" customWidth="1"/>
    <col min="3" max="3" width="10.375" style="0" customWidth="1"/>
    <col min="4" max="4" width="12.25390625" style="0" customWidth="1"/>
    <col min="5" max="5" width="12.375" style="0" customWidth="1"/>
    <col min="6" max="6" width="13.375" style="0" customWidth="1"/>
  </cols>
  <sheetData>
    <row r="1" ht="15">
      <c r="E1" s="10" t="s">
        <v>37</v>
      </c>
    </row>
    <row r="2" ht="15">
      <c r="E2" s="10" t="s">
        <v>7</v>
      </c>
    </row>
    <row r="3" spans="1:4" ht="30">
      <c r="A3" s="11" t="s">
        <v>8</v>
      </c>
      <c r="D3" s="10"/>
    </row>
    <row r="4" spans="1:4" ht="15">
      <c r="A4" s="11"/>
      <c r="D4" s="10"/>
    </row>
    <row r="5" spans="1:4" ht="15.75" thickBot="1">
      <c r="A5" s="39" t="s">
        <v>34</v>
      </c>
      <c r="D5" s="10"/>
    </row>
    <row r="6" spans="1:5" ht="12.75">
      <c r="A6" s="7" t="s">
        <v>0</v>
      </c>
      <c r="B6" s="1">
        <v>2006</v>
      </c>
      <c r="C6" s="1">
        <v>2007</v>
      </c>
      <c r="D6" s="13">
        <v>2008</v>
      </c>
      <c r="E6" s="2" t="s">
        <v>9</v>
      </c>
    </row>
    <row r="7" spans="1:5" ht="12.75">
      <c r="A7" s="8" t="s">
        <v>1</v>
      </c>
      <c r="B7" s="3">
        <v>286000</v>
      </c>
      <c r="C7" s="3">
        <v>244596</v>
      </c>
      <c r="D7" s="14">
        <v>195151</v>
      </c>
      <c r="E7" s="4">
        <v>195151</v>
      </c>
    </row>
    <row r="8" spans="1:6" ht="12.75">
      <c r="A8" s="8" t="s">
        <v>2</v>
      </c>
      <c r="B8" s="3">
        <f>B66-B7</f>
        <v>41239.61600000004</v>
      </c>
      <c r="C8" s="3">
        <f>C51+C64</f>
        <v>42058.82</v>
      </c>
      <c r="D8" s="14">
        <v>12225</v>
      </c>
      <c r="E8" s="16">
        <v>43092</v>
      </c>
      <c r="F8" s="12"/>
    </row>
    <row r="9" spans="1:5" ht="12.75">
      <c r="A9" s="8" t="s">
        <v>5</v>
      </c>
      <c r="B9" s="3">
        <v>166578</v>
      </c>
      <c r="C9" s="3">
        <v>263013</v>
      </c>
      <c r="D9" s="14">
        <v>308759</v>
      </c>
      <c r="E9" s="4">
        <v>308759</v>
      </c>
    </row>
    <row r="10" spans="1:5" ht="12.75">
      <c r="A10" s="8" t="s">
        <v>6</v>
      </c>
      <c r="B10" s="3">
        <v>0</v>
      </c>
      <c r="C10" s="3">
        <v>14481</v>
      </c>
      <c r="D10" s="14">
        <v>24560</v>
      </c>
      <c r="E10" s="4">
        <v>24560</v>
      </c>
    </row>
    <row r="11" spans="1:5" ht="12.75">
      <c r="A11" s="8" t="s">
        <v>3</v>
      </c>
      <c r="B11" s="3">
        <f>+B12-B10-B9-B8-B7</f>
        <v>8899.383999999962</v>
      </c>
      <c r="C11" s="3">
        <v>7071</v>
      </c>
      <c r="D11" s="14">
        <f>+D12-D10-D9-D8-D7</f>
        <v>3088</v>
      </c>
      <c r="E11" s="16">
        <v>3088</v>
      </c>
    </row>
    <row r="12" spans="1:5" ht="13.5" thickBot="1">
      <c r="A12" s="9" t="s">
        <v>4</v>
      </c>
      <c r="B12" s="5">
        <v>502717</v>
      </c>
      <c r="C12" s="5">
        <f>SUM(C7:C11)</f>
        <v>571219.8200000001</v>
      </c>
      <c r="D12" s="15">
        <v>543783</v>
      </c>
      <c r="E12" s="6">
        <f>SUM(E7:E11)</f>
        <v>574650</v>
      </c>
    </row>
    <row r="13" spans="1:5" ht="15.75" thickBot="1">
      <c r="A13" s="40" t="s">
        <v>35</v>
      </c>
      <c r="B13" s="38"/>
      <c r="C13" s="38"/>
      <c r="D13" s="38"/>
      <c r="E13" s="38"/>
    </row>
    <row r="14" spans="1:4" ht="12.75">
      <c r="A14" s="7" t="s">
        <v>0</v>
      </c>
      <c r="B14" s="1">
        <v>2007</v>
      </c>
      <c r="C14" s="13">
        <v>2008</v>
      </c>
      <c r="D14" s="2" t="s">
        <v>9</v>
      </c>
    </row>
    <row r="15" spans="1:4" ht="12.75">
      <c r="A15" s="8" t="s">
        <v>1</v>
      </c>
      <c r="B15" s="3">
        <v>110585</v>
      </c>
      <c r="C15" s="14">
        <v>85190</v>
      </c>
      <c r="D15" s="4">
        <v>85190</v>
      </c>
    </row>
    <row r="16" spans="1:6" ht="12.75">
      <c r="A16" s="8" t="s">
        <v>2</v>
      </c>
      <c r="B16" s="3">
        <v>17895</v>
      </c>
      <c r="C16" s="14">
        <v>4830</v>
      </c>
      <c r="D16" s="16">
        <v>26051</v>
      </c>
      <c r="E16" s="12"/>
      <c r="F16" s="12"/>
    </row>
    <row r="17" spans="1:4" ht="12.75">
      <c r="A17" s="8" t="s">
        <v>5</v>
      </c>
      <c r="B17" s="3">
        <v>94837</v>
      </c>
      <c r="C17" s="14">
        <v>114945</v>
      </c>
      <c r="D17" s="4">
        <v>114945</v>
      </c>
    </row>
    <row r="18" spans="1:4" ht="12.75">
      <c r="A18" s="8" t="s">
        <v>6</v>
      </c>
      <c r="B18" s="3">
        <v>8441</v>
      </c>
      <c r="C18" s="14">
        <v>11870</v>
      </c>
      <c r="D18" s="4">
        <v>11870</v>
      </c>
    </row>
    <row r="19" spans="1:4" ht="12.75">
      <c r="A19" s="8" t="s">
        <v>3</v>
      </c>
      <c r="B19" s="3">
        <v>3543</v>
      </c>
      <c r="C19" s="14">
        <f>+C20-C18-C17-C16-C15</f>
        <v>2386</v>
      </c>
      <c r="D19" s="4">
        <v>2386</v>
      </c>
    </row>
    <row r="20" spans="1:4" ht="13.5" thickBot="1">
      <c r="A20" s="9" t="s">
        <v>4</v>
      </c>
      <c r="B20" s="5">
        <f>SUM(B15:B19)</f>
        <v>235301</v>
      </c>
      <c r="C20" s="15">
        <v>219221</v>
      </c>
      <c r="D20" s="6">
        <f>SUM(D15:D19)</f>
        <v>240442</v>
      </c>
    </row>
    <row r="21" spans="1:5" ht="15.75" thickBot="1">
      <c r="A21" s="40" t="s">
        <v>36</v>
      </c>
      <c r="B21" s="38"/>
      <c r="C21" s="38"/>
      <c r="D21" s="38"/>
      <c r="E21" s="38"/>
    </row>
    <row r="22" spans="1:4" ht="12.75">
      <c r="A22" s="7" t="s">
        <v>0</v>
      </c>
      <c r="B22" s="1">
        <v>2007</v>
      </c>
      <c r="C22" s="13">
        <v>2008</v>
      </c>
      <c r="D22" s="2" t="s">
        <v>9</v>
      </c>
    </row>
    <row r="23" spans="1:6" ht="12.75">
      <c r="A23" s="8" t="s">
        <v>1</v>
      </c>
      <c r="B23" s="3">
        <v>128300</v>
      </c>
      <c r="C23" s="14">
        <v>103441</v>
      </c>
      <c r="D23" s="4">
        <v>103441</v>
      </c>
      <c r="F23" s="12"/>
    </row>
    <row r="24" spans="1:6" ht="12.75">
      <c r="A24" s="8" t="s">
        <v>2</v>
      </c>
      <c r="B24" s="3">
        <v>23057</v>
      </c>
      <c r="C24" s="14">
        <v>6760</v>
      </c>
      <c r="D24" s="16">
        <v>15621</v>
      </c>
      <c r="F24" s="12"/>
    </row>
    <row r="25" spans="1:4" ht="12.75">
      <c r="A25" s="8" t="s">
        <v>5</v>
      </c>
      <c r="B25" s="3">
        <v>168175</v>
      </c>
      <c r="C25" s="14">
        <v>193713</v>
      </c>
      <c r="D25" s="4">
        <v>193713</v>
      </c>
    </row>
    <row r="26" spans="1:4" ht="12.75">
      <c r="A26" s="8" t="s">
        <v>6</v>
      </c>
      <c r="B26" s="3">
        <v>6030</v>
      </c>
      <c r="C26" s="14">
        <v>12690</v>
      </c>
      <c r="D26" s="4">
        <v>12690</v>
      </c>
    </row>
    <row r="27" spans="1:4" ht="12.75">
      <c r="A27" s="8" t="s">
        <v>3</v>
      </c>
      <c r="B27" s="3">
        <v>3515</v>
      </c>
      <c r="C27" s="14">
        <f>+C28-C26-C25-C24-C23</f>
        <v>791</v>
      </c>
      <c r="D27" s="16">
        <v>791</v>
      </c>
    </row>
    <row r="28" spans="1:4" ht="13.5" thickBot="1">
      <c r="A28" s="9" t="s">
        <v>4</v>
      </c>
      <c r="B28" s="5">
        <f>SUM(B23:B27)</f>
        <v>329077</v>
      </c>
      <c r="C28" s="15">
        <v>317395</v>
      </c>
      <c r="D28" s="6">
        <f>SUM(D23:D27)</f>
        <v>326256</v>
      </c>
    </row>
    <row r="29" spans="1:5" ht="15.75" thickBot="1">
      <c r="A29" s="40" t="s">
        <v>30</v>
      </c>
      <c r="B29" s="38"/>
      <c r="C29" s="38"/>
      <c r="D29" s="38"/>
      <c r="E29" s="38"/>
    </row>
    <row r="30" spans="1:4" ht="12.75">
      <c r="A30" s="7" t="s">
        <v>0</v>
      </c>
      <c r="B30" s="1">
        <v>2007</v>
      </c>
      <c r="C30" s="13">
        <v>2008</v>
      </c>
      <c r="D30" s="2" t="s">
        <v>9</v>
      </c>
    </row>
    <row r="31" spans="1:6" ht="12.75">
      <c r="A31" s="8" t="s">
        <v>1</v>
      </c>
      <c r="B31" s="3">
        <v>5710</v>
      </c>
      <c r="C31" s="14">
        <v>6520</v>
      </c>
      <c r="D31" s="4">
        <v>6520</v>
      </c>
      <c r="F31" s="12"/>
    </row>
    <row r="32" spans="1:6" ht="12.75">
      <c r="A32" s="8" t="s">
        <v>2</v>
      </c>
      <c r="B32" s="3">
        <v>1107</v>
      </c>
      <c r="C32" s="14">
        <v>635</v>
      </c>
      <c r="D32" s="16">
        <v>1420</v>
      </c>
      <c r="F32" s="12"/>
    </row>
    <row r="33" spans="1:6" ht="12.75">
      <c r="A33" s="8" t="s">
        <v>5</v>
      </c>
      <c r="B33" s="3">
        <v>0</v>
      </c>
      <c r="C33" s="14">
        <v>0</v>
      </c>
      <c r="D33" s="4">
        <v>0</v>
      </c>
      <c r="F33" s="12"/>
    </row>
    <row r="34" spans="1:6" ht="12.75">
      <c r="A34" s="8" t="s">
        <v>6</v>
      </c>
      <c r="B34" s="3">
        <v>0</v>
      </c>
      <c r="C34" s="14">
        <v>0</v>
      </c>
      <c r="D34" s="4">
        <v>0</v>
      </c>
      <c r="F34" s="12"/>
    </row>
    <row r="35" spans="1:6" ht="12.75">
      <c r="A35" s="8" t="s">
        <v>3</v>
      </c>
      <c r="B35" s="3">
        <v>12</v>
      </c>
      <c r="C35" s="14">
        <v>12</v>
      </c>
      <c r="D35" s="16">
        <v>12</v>
      </c>
      <c r="F35" s="12"/>
    </row>
    <row r="36" spans="1:6" ht="13.5" thickBot="1">
      <c r="A36" s="9" t="s">
        <v>4</v>
      </c>
      <c r="B36" s="5">
        <f>SUM(B31:B35)</f>
        <v>6829</v>
      </c>
      <c r="C36" s="15">
        <f>SUM(C31:C35)</f>
        <v>7167</v>
      </c>
      <c r="D36" s="6">
        <f>SUM(D31:D35)</f>
        <v>7952</v>
      </c>
      <c r="F36" s="12"/>
    </row>
    <row r="37" ht="13.5" thickBot="1"/>
    <row r="38" spans="1:6" s="25" customFormat="1" ht="17.25" customHeight="1" thickBot="1">
      <c r="A38" s="20" t="s">
        <v>33</v>
      </c>
      <c r="B38" s="23">
        <v>2006</v>
      </c>
      <c r="C38" s="23">
        <v>2007</v>
      </c>
      <c r="D38" s="23">
        <v>2008</v>
      </c>
      <c r="E38" s="24" t="s">
        <v>31</v>
      </c>
      <c r="F38" s="24" t="s">
        <v>9</v>
      </c>
    </row>
    <row r="39" spans="1:6" ht="12.75">
      <c r="A39" s="21" t="s">
        <v>25</v>
      </c>
      <c r="B39" s="27">
        <v>10148</v>
      </c>
      <c r="C39" s="28">
        <v>1327</v>
      </c>
      <c r="D39" s="28">
        <v>312</v>
      </c>
      <c r="E39" s="29">
        <f aca="true" t="shared" si="0" ref="E39:E51">F39-D39</f>
        <v>0</v>
      </c>
      <c r="F39" s="29">
        <f>D39+0</f>
        <v>312</v>
      </c>
    </row>
    <row r="40" spans="1:6" ht="12.75">
      <c r="A40" s="17" t="s">
        <v>10</v>
      </c>
      <c r="B40" s="30">
        <v>20881.616</v>
      </c>
      <c r="C40" s="3">
        <v>4518</v>
      </c>
      <c r="D40" s="3">
        <v>942</v>
      </c>
      <c r="E40" s="4">
        <f t="shared" si="0"/>
        <v>2883</v>
      </c>
      <c r="F40" s="4">
        <f>D40+2883</f>
        <v>3825</v>
      </c>
    </row>
    <row r="41" spans="1:6" ht="12.75">
      <c r="A41" s="17" t="s">
        <v>26</v>
      </c>
      <c r="B41" s="30">
        <v>14724</v>
      </c>
      <c r="C41" s="3">
        <v>4046.82</v>
      </c>
      <c r="D41" s="3">
        <v>603</v>
      </c>
      <c r="E41" s="4">
        <f t="shared" si="0"/>
        <v>0</v>
      </c>
      <c r="F41" s="4">
        <f>D41+0</f>
        <v>603</v>
      </c>
    </row>
    <row r="42" spans="1:6" ht="12.75">
      <c r="A42" s="17" t="s">
        <v>27</v>
      </c>
      <c r="B42" s="30">
        <v>12263</v>
      </c>
      <c r="C42" s="3">
        <v>63</v>
      </c>
      <c r="D42" s="3">
        <v>427</v>
      </c>
      <c r="E42" s="4">
        <f t="shared" si="0"/>
        <v>1589</v>
      </c>
      <c r="F42" s="4">
        <f>D42+1589</f>
        <v>2016</v>
      </c>
    </row>
    <row r="43" spans="1:6" ht="12.75">
      <c r="A43" s="17" t="s">
        <v>11</v>
      </c>
      <c r="B43" s="30">
        <v>4503</v>
      </c>
      <c r="C43" s="3">
        <v>854</v>
      </c>
      <c r="D43" s="3">
        <v>190</v>
      </c>
      <c r="E43" s="4">
        <f t="shared" si="0"/>
        <v>780</v>
      </c>
      <c r="F43" s="4">
        <f>D43+780</f>
        <v>970</v>
      </c>
    </row>
    <row r="44" spans="1:6" ht="12.75">
      <c r="A44" s="17" t="s">
        <v>12</v>
      </c>
      <c r="B44" s="30">
        <v>7318</v>
      </c>
      <c r="C44" s="3">
        <v>2462</v>
      </c>
      <c r="D44" s="3">
        <v>320</v>
      </c>
      <c r="E44" s="4">
        <f t="shared" si="0"/>
        <v>2114</v>
      </c>
      <c r="F44" s="4">
        <f>D44+2114</f>
        <v>2434</v>
      </c>
    </row>
    <row r="45" spans="1:6" ht="12.75">
      <c r="A45" s="17" t="s">
        <v>13</v>
      </c>
      <c r="B45" s="30">
        <v>7537</v>
      </c>
      <c r="C45" s="3">
        <v>525</v>
      </c>
      <c r="D45" s="3">
        <v>325</v>
      </c>
      <c r="E45" s="4">
        <f t="shared" si="0"/>
        <v>0</v>
      </c>
      <c r="F45" s="4">
        <f>D45+0</f>
        <v>325</v>
      </c>
    </row>
    <row r="46" spans="1:6" ht="12.75">
      <c r="A46" s="17" t="s">
        <v>28</v>
      </c>
      <c r="B46" s="30">
        <f>17858+4902</f>
        <v>22760</v>
      </c>
      <c r="C46" s="3">
        <v>1372</v>
      </c>
      <c r="D46" s="3">
        <v>793</v>
      </c>
      <c r="E46" s="4">
        <f t="shared" si="0"/>
        <v>0</v>
      </c>
      <c r="F46" s="4">
        <f>D46+0</f>
        <v>793</v>
      </c>
    </row>
    <row r="47" spans="1:6" ht="12.75">
      <c r="A47" s="17" t="s">
        <v>32</v>
      </c>
      <c r="B47" s="30">
        <v>21857</v>
      </c>
      <c r="C47" s="3">
        <v>1317</v>
      </c>
      <c r="D47" s="3">
        <v>905</v>
      </c>
      <c r="E47" s="4">
        <f t="shared" si="0"/>
        <v>0</v>
      </c>
      <c r="F47" s="4">
        <f>D47+0</f>
        <v>905</v>
      </c>
    </row>
    <row r="48" spans="1:6" ht="12.75">
      <c r="A48" s="17" t="s">
        <v>29</v>
      </c>
      <c r="B48" s="30">
        <v>18230</v>
      </c>
      <c r="C48" s="3">
        <v>590</v>
      </c>
      <c r="D48" s="3">
        <v>765</v>
      </c>
      <c r="E48" s="4">
        <f t="shared" si="0"/>
        <v>1097</v>
      </c>
      <c r="F48" s="4">
        <f>D48+1097</f>
        <v>1862</v>
      </c>
    </row>
    <row r="49" spans="1:6" ht="12.75">
      <c r="A49" s="17" t="s">
        <v>14</v>
      </c>
      <c r="B49" s="30">
        <v>11940</v>
      </c>
      <c r="C49" s="3">
        <v>3316</v>
      </c>
      <c r="D49" s="3">
        <v>626</v>
      </c>
      <c r="E49" s="4">
        <f t="shared" si="0"/>
        <v>398</v>
      </c>
      <c r="F49" s="4">
        <f>D49+398</f>
        <v>1024</v>
      </c>
    </row>
    <row r="50" spans="1:6" ht="13.5" thickBot="1">
      <c r="A50" s="22" t="s">
        <v>15</v>
      </c>
      <c r="B50" s="31">
        <v>14711</v>
      </c>
      <c r="C50" s="5">
        <v>2666</v>
      </c>
      <c r="D50" s="5">
        <v>552</v>
      </c>
      <c r="E50" s="6">
        <f t="shared" si="0"/>
        <v>0</v>
      </c>
      <c r="F50" s="6">
        <f>D50+0</f>
        <v>552</v>
      </c>
    </row>
    <row r="51" spans="1:8" ht="13.5" thickBot="1">
      <c r="A51" s="19" t="s">
        <v>4</v>
      </c>
      <c r="B51" s="32">
        <f>SUM(B39:B50)</f>
        <v>166872.616</v>
      </c>
      <c r="C51" s="32">
        <f>SUM(C39:C50)</f>
        <v>23056.82</v>
      </c>
      <c r="D51" s="32">
        <f>SUM(D39:D50)</f>
        <v>6760</v>
      </c>
      <c r="E51" s="32">
        <f t="shared" si="0"/>
        <v>8861</v>
      </c>
      <c r="F51" s="32">
        <f>SUM(F39:F50)</f>
        <v>15621</v>
      </c>
      <c r="H51" s="12"/>
    </row>
    <row r="52" spans="1:9" ht="13.5" thickBot="1">
      <c r="A52" s="18"/>
      <c r="H52" s="12"/>
      <c r="I52" s="12"/>
    </row>
    <row r="53" spans="1:6" s="25" customFormat="1" ht="15.75" customHeight="1" thickBot="1">
      <c r="A53" s="20" t="s">
        <v>33</v>
      </c>
      <c r="B53" s="23">
        <v>2006</v>
      </c>
      <c r="C53" s="23">
        <v>2007</v>
      </c>
      <c r="D53" s="23">
        <v>2008</v>
      </c>
      <c r="E53" s="24" t="s">
        <v>31</v>
      </c>
      <c r="F53" s="24" t="s">
        <v>9</v>
      </c>
    </row>
    <row r="54" spans="1:6" ht="12.75">
      <c r="A54" s="21" t="s">
        <v>16</v>
      </c>
      <c r="B54" s="27">
        <v>11321</v>
      </c>
      <c r="C54" s="28">
        <v>2398</v>
      </c>
      <c r="D54" s="28">
        <v>379</v>
      </c>
      <c r="E54" s="29">
        <f aca="true" t="shared" si="1" ref="E54:E64">F54-D54</f>
        <v>1334</v>
      </c>
      <c r="F54" s="29">
        <f>D54+1334</f>
        <v>1713</v>
      </c>
    </row>
    <row r="55" spans="1:6" ht="12.75">
      <c r="A55" s="17" t="s">
        <v>17</v>
      </c>
      <c r="B55" s="30">
        <v>21374</v>
      </c>
      <c r="C55" s="3">
        <v>1312</v>
      </c>
      <c r="D55" s="3">
        <v>874</v>
      </c>
      <c r="E55" s="4">
        <f t="shared" si="1"/>
        <v>4642</v>
      </c>
      <c r="F55" s="4">
        <f>D55+4642</f>
        <v>5516</v>
      </c>
    </row>
    <row r="56" spans="1:6" ht="12.75">
      <c r="A56" s="17" t="s">
        <v>18</v>
      </c>
      <c r="B56" s="30">
        <v>12002</v>
      </c>
      <c r="C56" s="3">
        <v>1086</v>
      </c>
      <c r="D56" s="3">
        <v>433</v>
      </c>
      <c r="E56" s="4">
        <f t="shared" si="1"/>
        <v>2395</v>
      </c>
      <c r="F56" s="4">
        <f>D56+2395</f>
        <v>2828</v>
      </c>
    </row>
    <row r="57" spans="1:6" ht="12.75">
      <c r="A57" s="17" t="s">
        <v>19</v>
      </c>
      <c r="B57" s="30">
        <v>14515</v>
      </c>
      <c r="C57" s="3">
        <v>2806</v>
      </c>
      <c r="D57" s="3">
        <v>562</v>
      </c>
      <c r="E57" s="4">
        <f t="shared" si="1"/>
        <v>2614</v>
      </c>
      <c r="F57" s="4">
        <f>D57+2614</f>
        <v>3176</v>
      </c>
    </row>
    <row r="58" spans="1:6" ht="12.75">
      <c r="A58" s="17" t="s">
        <v>20</v>
      </c>
      <c r="B58" s="30">
        <v>13537</v>
      </c>
      <c r="C58" s="3">
        <v>1729</v>
      </c>
      <c r="D58" s="3">
        <v>541</v>
      </c>
      <c r="E58" s="4">
        <f t="shared" si="1"/>
        <v>3551</v>
      </c>
      <c r="F58" s="4">
        <f>D58+3551</f>
        <v>4092</v>
      </c>
    </row>
    <row r="59" spans="1:6" ht="12.75">
      <c r="A59" s="17" t="s">
        <v>21</v>
      </c>
      <c r="B59" s="30">
        <v>13034</v>
      </c>
      <c r="C59" s="3">
        <v>6462</v>
      </c>
      <c r="D59" s="3">
        <v>433</v>
      </c>
      <c r="E59" s="4">
        <f t="shared" si="1"/>
        <v>4350</v>
      </c>
      <c r="F59" s="4">
        <f>D59+4350</f>
        <v>4783</v>
      </c>
    </row>
    <row r="60" spans="1:6" ht="12.75">
      <c r="A60" s="17" t="s">
        <v>22</v>
      </c>
      <c r="B60" s="30">
        <v>10444</v>
      </c>
      <c r="C60" s="3">
        <v>1052</v>
      </c>
      <c r="D60" s="3">
        <v>368</v>
      </c>
      <c r="E60" s="4">
        <f t="shared" si="1"/>
        <v>885</v>
      </c>
      <c r="F60" s="4">
        <f>D60+885</f>
        <v>1253</v>
      </c>
    </row>
    <row r="61" spans="1:6" ht="12.75">
      <c r="A61" s="17" t="s">
        <v>23</v>
      </c>
      <c r="B61" s="30">
        <v>9079</v>
      </c>
      <c r="C61" s="3">
        <v>1050</v>
      </c>
      <c r="D61" s="3">
        <v>324</v>
      </c>
      <c r="E61" s="4">
        <f t="shared" si="1"/>
        <v>1450</v>
      </c>
      <c r="F61" s="4">
        <f>D61+1450</f>
        <v>1774</v>
      </c>
    </row>
    <row r="62" spans="1:6" ht="13.5" thickBot="1">
      <c r="A62" s="22" t="s">
        <v>24</v>
      </c>
      <c r="B62" s="31">
        <v>49781</v>
      </c>
      <c r="C62" s="5">
        <v>0</v>
      </c>
      <c r="D62" s="5">
        <v>916</v>
      </c>
      <c r="E62" s="6">
        <f t="shared" si="1"/>
        <v>0</v>
      </c>
      <c r="F62" s="6">
        <f>D62+0</f>
        <v>916</v>
      </c>
    </row>
    <row r="63" spans="1:6" ht="13.5" thickBot="1">
      <c r="A63" s="26" t="s">
        <v>30</v>
      </c>
      <c r="B63" s="33">
        <v>5280</v>
      </c>
      <c r="C63" s="34">
        <v>1107</v>
      </c>
      <c r="D63" s="34">
        <v>635</v>
      </c>
      <c r="E63" s="35">
        <f t="shared" si="1"/>
        <v>785</v>
      </c>
      <c r="F63" s="35">
        <f>D63+785</f>
        <v>1420</v>
      </c>
    </row>
    <row r="64" spans="1:6" ht="13.5" thickBot="1">
      <c r="A64" s="19" t="s">
        <v>4</v>
      </c>
      <c r="B64" s="32">
        <f>SUM(B54:B63)</f>
        <v>160367</v>
      </c>
      <c r="C64" s="32">
        <f>SUM(C54:C63)</f>
        <v>19002</v>
      </c>
      <c r="D64" s="32">
        <f>SUM(D54:D63)</f>
        <v>5465</v>
      </c>
      <c r="E64" s="36">
        <f t="shared" si="1"/>
        <v>22006</v>
      </c>
      <c r="F64" s="36">
        <f>SUM(F54:F63)</f>
        <v>27471</v>
      </c>
    </row>
    <row r="65" spans="3:6" ht="12.75">
      <c r="C65" s="12"/>
      <c r="E65" s="12"/>
      <c r="F65" s="12"/>
    </row>
    <row r="66" spans="2:6" ht="12.75">
      <c r="B66" s="37">
        <f>B64+B51</f>
        <v>327239.61600000004</v>
      </c>
      <c r="C66" s="12"/>
      <c r="D66" s="12"/>
      <c r="E66" s="12"/>
      <c r="F66" s="12"/>
    </row>
    <row r="67" ht="12.75">
      <c r="B67" s="12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</dc:creator>
  <cp:keywords/>
  <dc:description/>
  <cp:lastModifiedBy>chrastova</cp:lastModifiedBy>
  <cp:lastPrinted>2008-01-24T21:09:29Z</cp:lastPrinted>
  <dcterms:created xsi:type="dcterms:W3CDTF">2008-01-18T15:36:29Z</dcterms:created>
  <dcterms:modified xsi:type="dcterms:W3CDTF">2008-01-25T06:02:17Z</dcterms:modified>
  <cp:category/>
  <cp:version/>
  <cp:contentType/>
  <cp:contentStatus/>
</cp:coreProperties>
</file>