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8805" activeTab="0"/>
  </bookViews>
  <sheets>
    <sheet name="RK-35-2007-43, př. 3d" sheetId="1" r:id="rId1"/>
    <sheet name="řešení" sheetId="2" r:id="rId2"/>
    <sheet name="investice po úpravě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<sst xmlns="http://schemas.openxmlformats.org/spreadsheetml/2006/main" count="93" uniqueCount="86">
  <si>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Doba splácení v letech</t>
  </si>
  <si>
    <t>Celkem</t>
  </si>
  <si>
    <t>Roční zdroje nemocnice</t>
  </si>
  <si>
    <t>v tis.Kč</t>
  </si>
  <si>
    <t>nájemné - převedené dotace ze zaplaceného nájemného</t>
  </si>
  <si>
    <t xml:space="preserve">kapitálové výdaje - poskytnutá dotace </t>
  </si>
  <si>
    <t>celkem</t>
  </si>
  <si>
    <t>Hodnota projektu bez zdrojů ROP a spoluúčasti státu</t>
  </si>
  <si>
    <t>Půjčka EIB</t>
  </si>
  <si>
    <t>Kraj 7.5% spoluúčast</t>
  </si>
  <si>
    <t>Zdroje nemocnice</t>
  </si>
  <si>
    <t>Nemocnice Třebíč - Pavilon pro matku a dítě</t>
  </si>
  <si>
    <t>Výpočet splácení z kapitálových výdajů</t>
  </si>
  <si>
    <t>Zůstatek  (celkem ke splácení)</t>
  </si>
  <si>
    <t>Splátka za rok</t>
  </si>
  <si>
    <t>Celkem za rok</t>
  </si>
  <si>
    <t>Podíl nemocnice a kraje na hodnotě projektu</t>
  </si>
  <si>
    <t xml:space="preserve">Roční zátěž pro nemocnici při splácení </t>
  </si>
  <si>
    <t>Zdroj hrazení - kapitálové výdaje</t>
  </si>
  <si>
    <t>Splátka</t>
  </si>
  <si>
    <t xml:space="preserve">Úroky </t>
  </si>
  <si>
    <t>Půjčka EIB - úvěr</t>
  </si>
  <si>
    <t>Úrok</t>
  </si>
  <si>
    <t>Úrok v %</t>
  </si>
  <si>
    <t>Nemocnice Třebíč  -  Návrh na úpravu plánu investičních akcí na  období 2008 - 2013 z důvodů vazby na finanční zdroje (uvedeno v tis. Kč)</t>
  </si>
  <si>
    <t>Hodnoty uvedené ve zdravotním plánu</t>
  </si>
  <si>
    <t>Uprevenbý plán na variantu "vše"</t>
  </si>
  <si>
    <t>Uprevenbý plán na variantu "úrok"</t>
  </si>
  <si>
    <t>Obnova zdravotnické techniky</t>
  </si>
  <si>
    <t>Výtahy  GO</t>
  </si>
  <si>
    <t>Zateplení budovy areálu Družstevní</t>
  </si>
  <si>
    <t>Stavba dialýzy, interna 3, přístr. vybavení, dialyzační monitory + projekt</t>
  </si>
  <si>
    <t>Digitalizace RTG - pojízdné RTG - ARO, čtečka RTG, PASC</t>
  </si>
  <si>
    <t>Rekonstrukce porodnice na admin. budovu</t>
  </si>
  <si>
    <t>Investice do IT</t>
  </si>
  <si>
    <t>Pavilon chirurgických lůžek</t>
  </si>
  <si>
    <t>Přístrojové vybavení pavilonu chirurgie</t>
  </si>
  <si>
    <t>Demolice staré hematologie + projekt</t>
  </si>
  <si>
    <t>Bufet + projekt</t>
  </si>
  <si>
    <t>Projekt rekonstrukce porodnice</t>
  </si>
  <si>
    <t>Demolice staré chirurgie</t>
  </si>
  <si>
    <t>Projekt demolice staré chirurgie</t>
  </si>
  <si>
    <t>Projekt pavilonu chirurgických lůžek</t>
  </si>
  <si>
    <t>Demolice ředitelství</t>
  </si>
  <si>
    <t>Projekt demolice ředitelství</t>
  </si>
  <si>
    <t>Demolice panelové chirurgie - projekt</t>
  </si>
  <si>
    <t>Demolice panelové chirurgie</t>
  </si>
  <si>
    <t>Parkoviště, parková úprava, projekt</t>
  </si>
  <si>
    <t>Skartovací přístroj</t>
  </si>
  <si>
    <t>Struktura nákladů (tis.Kč)</t>
  </si>
  <si>
    <t>50 spotřebované nákupy</t>
  </si>
  <si>
    <t>51 služby</t>
  </si>
  <si>
    <t>52 osobní náklady</t>
  </si>
  <si>
    <t>53 daně a poplatky</t>
  </si>
  <si>
    <t>54 ostatní náklady</t>
  </si>
  <si>
    <t>55 odpisy, prodaný majetek, rezervy a opravné položky</t>
  </si>
  <si>
    <t>59 daň z příjmů</t>
  </si>
  <si>
    <t>Náklady celkem</t>
  </si>
  <si>
    <t>Struktura výnosů (tis.Kč)</t>
  </si>
  <si>
    <t>60 tržby za vlastní výkony a zboží</t>
  </si>
  <si>
    <t>62 aktivace</t>
  </si>
  <si>
    <t>64 ostatní výnosy</t>
  </si>
  <si>
    <t>69 provozní dotace</t>
  </si>
  <si>
    <t>Výnosy celkem</t>
  </si>
  <si>
    <t>Hlavní činnost</t>
  </si>
  <si>
    <t>Hospodářská činnost</t>
  </si>
  <si>
    <t>Hospodářský výsledek celkem</t>
  </si>
  <si>
    <t>Vyčíslení nájemného</t>
  </si>
  <si>
    <t>Podíl typů dotace na  nájemném</t>
  </si>
  <si>
    <t>movitý majetek</t>
  </si>
  <si>
    <t>nemovitý majetek</t>
  </si>
  <si>
    <t>celkem investice</t>
  </si>
  <si>
    <t xml:space="preserve">investice -nemovitý </t>
  </si>
  <si>
    <t xml:space="preserve">investice -movitý </t>
  </si>
  <si>
    <t>provozní dotace</t>
  </si>
  <si>
    <t xml:space="preserve">Struktura hospodářského výsledku </t>
  </si>
  <si>
    <t>Slabé stránky:</t>
  </si>
  <si>
    <t>Pavilon pro matku a dítě</t>
  </si>
  <si>
    <t>nemocnici zůstávají zdroje (varianta 1)</t>
  </si>
  <si>
    <t>úroku, úvěru a spoluúčasti (K+N) - varianta 1</t>
  </si>
  <si>
    <t>úvěru a spoluúčasti (K+N) - varianta 2</t>
  </si>
  <si>
    <t>průměrná roční zátěž</t>
  </si>
  <si>
    <t>varianta 1</t>
  </si>
  <si>
    <t>varianta 2</t>
  </si>
  <si>
    <t>Počet stran: 4</t>
  </si>
  <si>
    <t>RK-35-2007-43, př. 3d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</si>
</sst>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"/>
    <numFmt numFmtId="166" formatCode="0.0%"/>
    <numFmt numFmtId="167" formatCode="[$-1010409]###\ ###\ #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_K_č"/>
    <numFmt numFmtId="172" formatCode="#,##0_ ;\-#,##0\ "/>
  </numFmts>
  <fonts count="15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b/>
      <sz val="12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Alignment="1">
      <alignment/>
    </xf>
    <xf numFmtId="0" fontId="2" fillId="0" borderId="1" xfId="0" applyBorder="1" applyAlignment="1">
      <alignment horizontal="center"/>
    </xf>
    <xf numFmtId="3" fontId="2" fillId="0" borderId="2" xfId="0" applyNumberFormat="1" applyBorder="1" applyAlignment="1">
      <alignment horizontal="center"/>
    </xf>
    <xf numFmtId="3" fontId="2" fillId="0" borderId="3" xfId="0" applyNumberFormat="1" applyBorder="1" applyAlignment="1">
      <alignment/>
    </xf>
    <xf numFmtId="0" fontId="2" fillId="0" borderId="4" xfId="0" applyBorder="1" applyAlignment="1">
      <alignment horizontal="center"/>
    </xf>
    <xf numFmtId="3" fontId="2" fillId="0" borderId="5" xfId="0" applyNumberFormat="1" applyBorder="1" applyAlignment="1">
      <alignment horizontal="center"/>
    </xf>
    <xf numFmtId="0" fontId="1" fillId="2" borderId="6" xfId="0" applyFont="1" applyFill="1" applyBorder="1" applyAlignment="1">
      <alignment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2" fillId="0" borderId="9" xfId="0" applyBorder="1" applyAlignment="1">
      <alignment/>
    </xf>
    <xf numFmtId="0" fontId="2" fillId="0" borderId="10" xfId="0" applyBorder="1" applyAlignment="1">
      <alignment/>
    </xf>
    <xf numFmtId="0" fontId="2" fillId="0" borderId="11" xfId="0" applyBorder="1" applyAlignment="1">
      <alignment/>
    </xf>
    <xf numFmtId="0" fontId="2" fillId="0" borderId="0" xfId="0" applyBorder="1" applyAlignment="1">
      <alignment/>
    </xf>
    <xf numFmtId="0" fontId="2" fillId="2" borderId="12" xfId="0" applyFill="1" applyBorder="1" applyAlignment="1">
      <alignment/>
    </xf>
    <xf numFmtId="0" fontId="2" fillId="2" borderId="13" xfId="0" applyFill="1" applyBorder="1" applyAlignment="1">
      <alignment/>
    </xf>
    <xf numFmtId="3" fontId="2" fillId="0" borderId="3" xfId="0" applyNumberFormat="1" applyBorder="1" applyAlignment="1">
      <alignment horizontal="right"/>
    </xf>
    <xf numFmtId="0" fontId="2" fillId="0" borderId="14" xfId="0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15" xfId="0" applyNumberFormat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0" fontId="2" fillId="0" borderId="2" xfId="0" applyNumberFormat="1" applyBorder="1" applyAlignment="1">
      <alignment horizontal="center"/>
    </xf>
    <xf numFmtId="10" fontId="2" fillId="0" borderId="5" xfId="0" applyNumberFormat="1" applyBorder="1" applyAlignment="1">
      <alignment horizontal="center"/>
    </xf>
    <xf numFmtId="0" fontId="2" fillId="0" borderId="20" xfId="0" applyBorder="1" applyAlignment="1">
      <alignment/>
    </xf>
    <xf numFmtId="0" fontId="2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Border="1" applyAlignment="1">
      <alignment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NumberFormat="1" applyAlignment="1">
      <alignment vertical="center"/>
      <protection/>
    </xf>
    <xf numFmtId="0" fontId="0" fillId="0" borderId="0" xfId="20" applyNumberFormat="1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24" xfId="20" applyFont="1" applyFill="1" applyBorder="1" applyAlignment="1">
      <alignment horizontal="left" vertical="center" wrapText="1"/>
      <protection/>
    </xf>
    <xf numFmtId="172" fontId="0" fillId="3" borderId="25" xfId="20" applyNumberFormat="1" applyFont="1" applyFill="1" applyBorder="1" applyAlignment="1">
      <alignment vertical="center"/>
      <protection/>
    </xf>
    <xf numFmtId="172" fontId="0" fillId="0" borderId="26" xfId="20" applyNumberFormat="1" applyFont="1" applyBorder="1" applyAlignment="1">
      <alignment vertical="center" wrapText="1" shrinkToFit="1"/>
      <protection/>
    </xf>
    <xf numFmtId="172" fontId="0" fillId="0" borderId="27" xfId="20" applyNumberFormat="1" applyFont="1" applyBorder="1" applyAlignment="1">
      <alignment vertical="center" wrapText="1"/>
      <protection/>
    </xf>
    <xf numFmtId="172" fontId="0" fillId="0" borderId="28" xfId="20" applyNumberFormat="1" applyFont="1" applyBorder="1" applyAlignment="1">
      <alignment vertical="center"/>
      <protection/>
    </xf>
    <xf numFmtId="0" fontId="0" fillId="0" borderId="24" xfId="20" applyFont="1" applyBorder="1" applyAlignment="1">
      <alignment horizontal="left" vertical="center" wrapText="1"/>
      <protection/>
    </xf>
    <xf numFmtId="172" fontId="0" fillId="0" borderId="25" xfId="20" applyNumberFormat="1" applyFont="1" applyBorder="1" applyAlignment="1">
      <alignment vertical="center"/>
      <protection/>
    </xf>
    <xf numFmtId="0" fontId="0" fillId="0" borderId="29" xfId="20" applyFont="1" applyBorder="1" applyAlignment="1">
      <alignment horizontal="left" vertical="center" wrapText="1"/>
      <protection/>
    </xf>
    <xf numFmtId="172" fontId="0" fillId="0" borderId="30" xfId="20" applyNumberFormat="1" applyFont="1" applyBorder="1" applyAlignment="1">
      <alignment vertical="center"/>
      <protection/>
    </xf>
    <xf numFmtId="172" fontId="0" fillId="0" borderId="31" xfId="20" applyNumberFormat="1" applyFont="1" applyBorder="1" applyAlignment="1">
      <alignment vertical="center"/>
      <protection/>
    </xf>
    <xf numFmtId="0" fontId="0" fillId="3" borderId="0" xfId="20" applyFont="1" applyFill="1" applyBorder="1" applyAlignment="1">
      <alignment horizontal="center" vertical="center"/>
      <protection/>
    </xf>
    <xf numFmtId="172" fontId="0" fillId="3" borderId="0" xfId="20" applyNumberFormat="1" applyFont="1" applyFill="1" applyBorder="1" applyAlignment="1">
      <alignment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172" fontId="9" fillId="2" borderId="32" xfId="20" applyNumberFormat="1" applyFont="1" applyFill="1" applyBorder="1" applyAlignment="1">
      <alignment vertical="center"/>
      <protection/>
    </xf>
    <xf numFmtId="172" fontId="9" fillId="2" borderId="33" xfId="20" applyNumberFormat="1" applyFont="1" applyFill="1" applyBorder="1" applyAlignment="1">
      <alignment vertical="center"/>
      <protection/>
    </xf>
    <xf numFmtId="172" fontId="1" fillId="2" borderId="34" xfId="20" applyNumberFormat="1" applyFont="1" applyFill="1" applyBorder="1" applyAlignment="1">
      <alignment vertical="center"/>
      <protection/>
    </xf>
    <xf numFmtId="172" fontId="0" fillId="0" borderId="0" xfId="20" applyNumberFormat="1" applyFont="1" applyAlignment="1">
      <alignment vertical="center"/>
      <protection/>
    </xf>
    <xf numFmtId="172" fontId="0" fillId="0" borderId="32" xfId="20" applyNumberFormat="1" applyFont="1" applyBorder="1" applyAlignment="1">
      <alignment vertical="center"/>
      <protection/>
    </xf>
    <xf numFmtId="172" fontId="0" fillId="0" borderId="33" xfId="20" applyNumberFormat="1" applyFont="1" applyBorder="1" applyAlignment="1">
      <alignment vertical="center"/>
      <protection/>
    </xf>
    <xf numFmtId="172" fontId="0" fillId="0" borderId="34" xfId="20" applyNumberFormat="1" applyFont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NumberFormat="1" applyFill="1" applyBorder="1" applyAlignment="1">
      <alignment vertical="center"/>
      <protection/>
    </xf>
    <xf numFmtId="3" fontId="0" fillId="0" borderId="0" xfId="20" applyNumberFormat="1" applyFont="1" applyFill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NumberFormat="1" applyBorder="1" applyAlignment="1">
      <alignment vertical="center"/>
      <protection/>
    </xf>
    <xf numFmtId="3" fontId="0" fillId="0" borderId="0" xfId="20" applyNumberFormat="1" applyFont="1" applyBorder="1" applyAlignment="1">
      <alignment vertical="center"/>
      <protection/>
    </xf>
    <xf numFmtId="0" fontId="0" fillId="0" borderId="0" xfId="20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2" borderId="36" xfId="0" applyNumberFormat="1" applyFont="1" applyFill="1" applyBorder="1" applyAlignment="1">
      <alignment/>
    </xf>
    <xf numFmtId="3" fontId="10" fillId="2" borderId="37" xfId="0" applyNumberFormat="1" applyFont="1" applyFill="1" applyBorder="1" applyAlignment="1">
      <alignment/>
    </xf>
    <xf numFmtId="2" fontId="11" fillId="2" borderId="38" xfId="0" applyNumberFormat="1" applyFont="1" applyFill="1" applyBorder="1" applyAlignment="1">
      <alignment horizontal="center" vertical="center" wrapText="1"/>
    </xf>
    <xf numFmtId="2" fontId="11" fillId="2" borderId="36" xfId="0" applyNumberFormat="1" applyFont="1" applyFill="1" applyBorder="1" applyAlignment="1">
      <alignment horizontal="center" vertical="center" wrapText="1"/>
    </xf>
    <xf numFmtId="10" fontId="13" fillId="2" borderId="38" xfId="0" applyNumberFormat="1" applyFont="1" applyFill="1" applyBorder="1" applyAlignment="1">
      <alignment horizontal="center" vertical="center" wrapText="1"/>
    </xf>
    <xf numFmtId="10" fontId="13" fillId="2" borderId="36" xfId="0" applyNumberFormat="1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10" fillId="3" borderId="2" xfId="0" applyNumberFormat="1" applyFont="1" applyFill="1" applyBorder="1" applyAlignment="1">
      <alignment horizontal="center" vertical="center"/>
    </xf>
    <xf numFmtId="10" fontId="10" fillId="3" borderId="3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10" fontId="10" fillId="3" borderId="4" xfId="0" applyNumberFormat="1" applyFont="1" applyFill="1" applyBorder="1" applyAlignment="1">
      <alignment horizontal="center" vertical="center"/>
    </xf>
    <xf numFmtId="10" fontId="10" fillId="3" borderId="5" xfId="0" applyNumberFormat="1" applyFont="1" applyFill="1" applyBorder="1" applyAlignment="1">
      <alignment horizontal="center" vertical="center"/>
    </xf>
    <xf numFmtId="10" fontId="10" fillId="3" borderId="35" xfId="0" applyNumberFormat="1" applyFont="1" applyFill="1" applyBorder="1" applyAlignment="1">
      <alignment horizontal="center" vertical="center"/>
    </xf>
    <xf numFmtId="10" fontId="10" fillId="0" borderId="5" xfId="0" applyNumberFormat="1" applyFont="1" applyFill="1" applyBorder="1" applyAlignment="1">
      <alignment horizontal="center" vertical="center"/>
    </xf>
    <xf numFmtId="3" fontId="10" fillId="3" borderId="38" xfId="0" applyNumberFormat="1" applyFont="1" applyFill="1" applyBorder="1" applyAlignment="1">
      <alignment horizontal="center" vertical="center"/>
    </xf>
    <xf numFmtId="3" fontId="10" fillId="3" borderId="36" xfId="0" applyNumberFormat="1" applyFont="1" applyFill="1" applyBorder="1" applyAlignment="1">
      <alignment horizontal="center" vertical="center"/>
    </xf>
    <xf numFmtId="10" fontId="10" fillId="3" borderId="38" xfId="0" applyNumberFormat="1" applyFont="1" applyFill="1" applyBorder="1" applyAlignment="1">
      <alignment horizontal="center" vertical="center"/>
    </xf>
    <xf numFmtId="10" fontId="10" fillId="3" borderId="36" xfId="0" applyNumberFormat="1" applyFont="1" applyFill="1" applyBorder="1" applyAlignment="1">
      <alignment horizontal="center" vertical="center"/>
    </xf>
    <xf numFmtId="10" fontId="10" fillId="3" borderId="3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3" borderId="39" xfId="20" applyFont="1" applyFill="1" applyBorder="1" applyAlignment="1">
      <alignment horizontal="left" vertical="center" wrapText="1"/>
      <protection/>
    </xf>
    <xf numFmtId="172" fontId="0" fillId="3" borderId="26" xfId="20" applyNumberFormat="1" applyFont="1" applyFill="1" applyBorder="1" applyAlignment="1">
      <alignment vertical="center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1" fillId="2" borderId="33" xfId="20" applyNumberFormat="1" applyFont="1" applyFill="1" applyBorder="1" applyAlignment="1">
      <alignment horizontal="center" vertical="center" wrapText="1" shrinkToFit="1"/>
      <protection/>
    </xf>
    <xf numFmtId="0" fontId="1" fillId="2" borderId="34" xfId="20" applyNumberFormat="1" applyFont="1" applyFill="1" applyBorder="1" applyAlignment="1">
      <alignment horizontal="center" vertical="center" wrapText="1" shrinkToFit="1"/>
      <protection/>
    </xf>
    <xf numFmtId="0" fontId="1" fillId="2" borderId="22" xfId="0" applyFont="1" applyFill="1" applyBorder="1" applyAlignment="1">
      <alignment horizontal="center" vertical="center" wrapText="1"/>
    </xf>
    <xf numFmtId="0" fontId="0" fillId="4" borderId="24" xfId="20" applyFont="1" applyFill="1" applyBorder="1" applyAlignment="1">
      <alignment horizontal="left" vertical="center" wrapText="1"/>
      <protection/>
    </xf>
    <xf numFmtId="172" fontId="0" fillId="4" borderId="25" xfId="20" applyNumberFormat="1" applyFont="1" applyFill="1" applyBorder="1" applyAlignment="1">
      <alignment vertical="center"/>
      <protection/>
    </xf>
    <xf numFmtId="172" fontId="0" fillId="4" borderId="28" xfId="20" applyNumberFormat="1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3" fontId="0" fillId="0" borderId="4" xfId="0" applyNumberFormat="1" applyBorder="1" applyAlignment="1">
      <alignment vertical="center"/>
    </xf>
    <xf numFmtId="0" fontId="10" fillId="2" borderId="40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2" fontId="1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Border="1" applyAlignment="1">
      <alignment/>
    </xf>
    <xf numFmtId="0" fontId="11" fillId="2" borderId="12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4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2" fillId="0" borderId="4" xfId="0" applyFont="1" applyFill="1" applyBorder="1" applyAlignment="1">
      <alignment/>
    </xf>
    <xf numFmtId="0" fontId="12" fillId="0" borderId="5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48" xfId="0" applyFont="1" applyBorder="1" applyAlignment="1">
      <alignment/>
    </xf>
    <xf numFmtId="3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3" fontId="2" fillId="2" borderId="6" xfId="0" applyNumberFormat="1" applyFill="1" applyBorder="1" applyAlignment="1">
      <alignment horizontal="right"/>
    </xf>
    <xf numFmtId="0" fontId="0" fillId="0" borderId="8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49" xfId="0" applyNumberFormat="1" applyBorder="1" applyAlignment="1">
      <alignment horizontal="right"/>
    </xf>
    <xf numFmtId="0" fontId="0" fillId="0" borderId="50" xfId="0" applyBorder="1" applyAlignment="1">
      <alignment/>
    </xf>
    <xf numFmtId="3" fontId="2" fillId="0" borderId="14" xfId="0" applyNumberFormat="1" applyBorder="1" applyAlignment="1">
      <alignment horizontal="right"/>
    </xf>
    <xf numFmtId="0" fontId="0" fillId="0" borderId="51" xfId="0" applyBorder="1" applyAlignment="1">
      <alignment/>
    </xf>
    <xf numFmtId="10" fontId="2" fillId="0" borderId="38" xfId="0" applyNumberFormat="1" applyBorder="1" applyAlignment="1">
      <alignment horizontal="right"/>
    </xf>
    <xf numFmtId="10" fontId="0" fillId="0" borderId="37" xfId="0" applyNumberFormat="1" applyBorder="1" applyAlignment="1">
      <alignment/>
    </xf>
    <xf numFmtId="3" fontId="2" fillId="0" borderId="52" xfId="0" applyNumberFormat="1" applyBorder="1" applyAlignment="1">
      <alignment horizontal="right"/>
    </xf>
    <xf numFmtId="0" fontId="0" fillId="0" borderId="53" xfId="0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2" fillId="0" borderId="43" xfId="0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2" borderId="5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2" borderId="12" xfId="20" applyFont="1" applyFill="1" applyBorder="1" applyAlignment="1">
      <alignment horizontal="center" vertical="center" wrapText="1"/>
      <protection/>
    </xf>
    <xf numFmtId="0" fontId="8" fillId="2" borderId="13" xfId="20" applyFont="1" applyFill="1" applyBorder="1" applyAlignment="1">
      <alignment horizontal="center" vertical="center" wrapText="1"/>
      <protection/>
    </xf>
    <xf numFmtId="0" fontId="8" fillId="2" borderId="57" xfId="20" applyFont="1" applyFill="1" applyBorder="1" applyAlignment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IP_08_13_po úpravě (9_07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18.375" style="76" customWidth="1"/>
    <col min="2" max="3" width="13.00390625" style="76" customWidth="1"/>
    <col min="4" max="7" width="12.375" style="76" customWidth="1"/>
    <col min="9" max="9" width="11.625" style="0" customWidth="1"/>
  </cols>
  <sheetData>
    <row r="1" ht="12.75">
      <c r="F1" s="117" t="s">
        <v>85</v>
      </c>
    </row>
    <row r="2" ht="12.75">
      <c r="F2" s="117" t="s">
        <v>84</v>
      </c>
    </row>
    <row r="3" spans="1:7" ht="15.75">
      <c r="A3" s="133" t="s">
        <v>77</v>
      </c>
      <c r="B3" s="133"/>
      <c r="C3" s="133"/>
      <c r="D3" s="133"/>
      <c r="E3" s="133"/>
      <c r="F3" s="133"/>
      <c r="G3" s="133"/>
    </row>
    <row r="4" spans="1:7" ht="15.75">
      <c r="A4" s="107"/>
      <c r="B4" s="107"/>
      <c r="C4" s="107"/>
      <c r="D4" s="107"/>
      <c r="E4" s="107"/>
      <c r="F4" s="107"/>
      <c r="G4" s="107"/>
    </row>
    <row r="5" spans="1:7" ht="15.75">
      <c r="A5" s="107"/>
      <c r="B5" s="107"/>
      <c r="C5" s="107"/>
      <c r="D5" s="107"/>
      <c r="E5" s="107"/>
      <c r="F5" s="107"/>
      <c r="G5" s="107"/>
    </row>
    <row r="6" spans="1:7" ht="15.75">
      <c r="A6" s="107"/>
      <c r="B6" s="107"/>
      <c r="C6" s="107"/>
      <c r="D6" s="107"/>
      <c r="E6" s="107"/>
      <c r="F6" s="107"/>
      <c r="G6" s="107"/>
    </row>
    <row r="7" spans="1:7" ht="15.75">
      <c r="A7" s="107"/>
      <c r="B7" s="107"/>
      <c r="C7" s="107"/>
      <c r="D7" s="107"/>
      <c r="E7" s="107"/>
      <c r="F7" s="107"/>
      <c r="G7" s="107"/>
    </row>
    <row r="8" spans="1:7" ht="15.75">
      <c r="A8" s="107"/>
      <c r="B8" s="107"/>
      <c r="C8" s="107"/>
      <c r="D8" s="107"/>
      <c r="E8" s="107"/>
      <c r="F8" s="107"/>
      <c r="G8" s="107"/>
    </row>
    <row r="9" spans="1:7" ht="15.75">
      <c r="A9" s="107"/>
      <c r="B9" s="107"/>
      <c r="C9" s="107"/>
      <c r="D9" s="107"/>
      <c r="E9" s="107"/>
      <c r="F9" s="107"/>
      <c r="G9" s="107"/>
    </row>
    <row r="10" spans="1:7" ht="15.75">
      <c r="A10" s="107"/>
      <c r="B10" s="107"/>
      <c r="C10" s="107"/>
      <c r="D10" s="107"/>
      <c r="E10" s="107"/>
      <c r="F10" s="107"/>
      <c r="G10" s="107"/>
    </row>
    <row r="11" spans="1:7" ht="15.75">
      <c r="A11" s="107"/>
      <c r="B11" s="107"/>
      <c r="C11" s="107"/>
      <c r="D11" s="107"/>
      <c r="E11" s="107"/>
      <c r="F11" s="107"/>
      <c r="G11" s="107"/>
    </row>
    <row r="12" spans="1:7" ht="15" customHeight="1">
      <c r="A12" s="107"/>
      <c r="B12" s="107"/>
      <c r="C12" s="107"/>
      <c r="D12" s="107"/>
      <c r="E12" s="107"/>
      <c r="F12" s="107"/>
      <c r="G12" s="107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 thickBot="1"/>
    <row r="25" spans="1:7" s="75" customFormat="1" ht="13.5" thickBot="1">
      <c r="A25" s="127" t="s">
        <v>49</v>
      </c>
      <c r="B25" s="128"/>
      <c r="C25" s="129"/>
      <c r="D25" s="77">
        <v>2003</v>
      </c>
      <c r="E25" s="77">
        <v>2004</v>
      </c>
      <c r="F25" s="77">
        <v>2005</v>
      </c>
      <c r="G25" s="78">
        <v>2006</v>
      </c>
    </row>
    <row r="26" spans="1:7" ht="12.75">
      <c r="A26" s="130" t="s">
        <v>50</v>
      </c>
      <c r="B26" s="131"/>
      <c r="C26" s="132"/>
      <c r="D26" s="79">
        <v>151237.87</v>
      </c>
      <c r="E26" s="79">
        <v>158637.29</v>
      </c>
      <c r="F26" s="79">
        <v>169731.31</v>
      </c>
      <c r="G26" s="80">
        <v>178879.21</v>
      </c>
    </row>
    <row r="27" spans="1:7" ht="12.75">
      <c r="A27" s="125" t="s">
        <v>51</v>
      </c>
      <c r="B27" s="126"/>
      <c r="C27" s="126"/>
      <c r="D27" s="81">
        <v>66926.46</v>
      </c>
      <c r="E27" s="81">
        <v>71759.3</v>
      </c>
      <c r="F27" s="81">
        <v>78767.75</v>
      </c>
      <c r="G27" s="82">
        <v>79103.67</v>
      </c>
    </row>
    <row r="28" spans="1:7" ht="12.75">
      <c r="A28" s="125" t="s">
        <v>52</v>
      </c>
      <c r="B28" s="126"/>
      <c r="C28" s="126"/>
      <c r="D28" s="81">
        <v>264538.99</v>
      </c>
      <c r="E28" s="81">
        <v>261963.46</v>
      </c>
      <c r="F28" s="81">
        <v>272417.22</v>
      </c>
      <c r="G28" s="82">
        <v>307015.64</v>
      </c>
    </row>
    <row r="29" spans="1:7" ht="12.75">
      <c r="A29" s="125" t="s">
        <v>53</v>
      </c>
      <c r="B29" s="126"/>
      <c r="C29" s="126"/>
      <c r="D29" s="81">
        <v>0.17</v>
      </c>
      <c r="E29" s="81">
        <v>0.89</v>
      </c>
      <c r="F29" s="81">
        <v>0.77</v>
      </c>
      <c r="G29" s="82">
        <v>47.8</v>
      </c>
    </row>
    <row r="30" spans="1:7" ht="12.75">
      <c r="A30" s="125" t="s">
        <v>54</v>
      </c>
      <c r="B30" s="126"/>
      <c r="C30" s="126"/>
      <c r="D30" s="81">
        <v>3788.37</v>
      </c>
      <c r="E30" s="81">
        <v>5038.34</v>
      </c>
      <c r="F30" s="81">
        <v>2273.28</v>
      </c>
      <c r="G30" s="82">
        <v>2946.94</v>
      </c>
    </row>
    <row r="31" spans="1:7" ht="12.75">
      <c r="A31" s="137" t="s">
        <v>55</v>
      </c>
      <c r="B31" s="138"/>
      <c r="C31" s="138"/>
      <c r="D31" s="81">
        <v>2340.87</v>
      </c>
      <c r="E31" s="81">
        <v>3359.6</v>
      </c>
      <c r="F31" s="81">
        <v>2303.56</v>
      </c>
      <c r="G31" s="82">
        <v>451</v>
      </c>
    </row>
    <row r="32" spans="1:7" ht="12.75">
      <c r="A32" s="139" t="s">
        <v>56</v>
      </c>
      <c r="B32" s="140"/>
      <c r="C32" s="141"/>
      <c r="D32" s="81">
        <v>1120.82</v>
      </c>
      <c r="E32" s="81">
        <v>1242.08</v>
      </c>
      <c r="F32" s="81">
        <v>510.82</v>
      </c>
      <c r="G32" s="82">
        <v>1493.52</v>
      </c>
    </row>
    <row r="33" spans="1:7" ht="13.5" thickBot="1">
      <c r="A33" s="119" t="s">
        <v>57</v>
      </c>
      <c r="B33" s="120"/>
      <c r="C33" s="121"/>
      <c r="D33" s="83">
        <v>489953.55</v>
      </c>
      <c r="E33" s="83">
        <v>502000.96</v>
      </c>
      <c r="F33" s="83">
        <v>526004.71</v>
      </c>
      <c r="G33" s="84">
        <v>569937.78</v>
      </c>
    </row>
    <row r="34" ht="13.5" thickBot="1"/>
    <row r="35" spans="1:7" s="75" customFormat="1" ht="13.5" thickBot="1">
      <c r="A35" s="127" t="s">
        <v>58</v>
      </c>
      <c r="B35" s="128"/>
      <c r="C35" s="129"/>
      <c r="D35" s="77">
        <v>2003</v>
      </c>
      <c r="E35" s="77">
        <v>2004</v>
      </c>
      <c r="F35" s="77">
        <v>2005</v>
      </c>
      <c r="G35" s="78">
        <v>2006</v>
      </c>
    </row>
    <row r="36" spans="1:7" ht="12.75">
      <c r="A36" s="130" t="s">
        <v>59</v>
      </c>
      <c r="B36" s="131"/>
      <c r="C36" s="132"/>
      <c r="D36" s="79">
        <v>470700.08</v>
      </c>
      <c r="E36" s="79">
        <v>496879.44</v>
      </c>
      <c r="F36" s="79">
        <v>520531.87</v>
      </c>
      <c r="G36" s="80">
        <v>561357.6</v>
      </c>
    </row>
    <row r="37" spans="1:7" ht="12.75">
      <c r="A37" s="125" t="s">
        <v>60</v>
      </c>
      <c r="B37" s="126"/>
      <c r="C37" s="126"/>
      <c r="D37" s="81">
        <v>108.32</v>
      </c>
      <c r="E37" s="81">
        <v>129.93</v>
      </c>
      <c r="F37" s="81">
        <v>151.33</v>
      </c>
      <c r="G37" s="82">
        <v>469.69</v>
      </c>
    </row>
    <row r="38" spans="1:7" ht="12.75">
      <c r="A38" s="125" t="s">
        <v>61</v>
      </c>
      <c r="B38" s="126"/>
      <c r="C38" s="126"/>
      <c r="D38" s="81">
        <v>2491.39</v>
      </c>
      <c r="E38" s="81">
        <v>1474.87</v>
      </c>
      <c r="F38" s="81">
        <v>3602.79</v>
      </c>
      <c r="G38" s="82">
        <v>6130.39</v>
      </c>
    </row>
    <row r="39" spans="1:7" ht="12.75">
      <c r="A39" s="125" t="s">
        <v>62</v>
      </c>
      <c r="B39" s="126"/>
      <c r="C39" s="126"/>
      <c r="D39" s="81">
        <v>10658.79</v>
      </c>
      <c r="E39" s="81">
        <v>3786.03</v>
      </c>
      <c r="F39" s="81">
        <v>1722.86</v>
      </c>
      <c r="G39" s="82">
        <v>1981.7</v>
      </c>
    </row>
    <row r="40" spans="1:7" ht="13.5" thickBot="1">
      <c r="A40" s="119" t="s">
        <v>63</v>
      </c>
      <c r="B40" s="120"/>
      <c r="C40" s="121"/>
      <c r="D40" s="83">
        <v>483958.58</v>
      </c>
      <c r="E40" s="83">
        <v>502270.27</v>
      </c>
      <c r="F40" s="83">
        <v>526008.85</v>
      </c>
      <c r="G40" s="84">
        <v>569939.38</v>
      </c>
    </row>
    <row r="41" ht="13.5" thickBot="1"/>
    <row r="42" spans="1:7" s="75" customFormat="1" ht="13.5" thickBot="1">
      <c r="A42" s="127" t="s">
        <v>75</v>
      </c>
      <c r="B42" s="128"/>
      <c r="C42" s="129"/>
      <c r="D42" s="77">
        <v>2003</v>
      </c>
      <c r="E42" s="77">
        <v>2004</v>
      </c>
      <c r="F42" s="77">
        <v>2005</v>
      </c>
      <c r="G42" s="78">
        <v>2006</v>
      </c>
    </row>
    <row r="43" spans="1:7" ht="12.75">
      <c r="A43" s="130" t="s">
        <v>64</v>
      </c>
      <c r="B43" s="131"/>
      <c r="C43" s="132"/>
      <c r="D43" s="79">
        <v>-6643.05</v>
      </c>
      <c r="E43" s="79">
        <v>-883.27</v>
      </c>
      <c r="F43" s="79">
        <v>-644.3</v>
      </c>
      <c r="G43" s="80">
        <v>-613.37</v>
      </c>
    </row>
    <row r="44" spans="1:7" ht="12.75">
      <c r="A44" s="125" t="s">
        <v>65</v>
      </c>
      <c r="B44" s="126"/>
      <c r="C44" s="126"/>
      <c r="D44" s="81">
        <v>648.08</v>
      </c>
      <c r="E44" s="81">
        <v>1152.58</v>
      </c>
      <c r="F44" s="81">
        <v>648.44</v>
      </c>
      <c r="G44" s="82">
        <v>614.97</v>
      </c>
    </row>
    <row r="45" spans="1:7" ht="13.5" thickBot="1">
      <c r="A45" s="119" t="s">
        <v>66</v>
      </c>
      <c r="B45" s="120"/>
      <c r="C45" s="121"/>
      <c r="D45" s="83">
        <v>-5994.97</v>
      </c>
      <c r="E45" s="83">
        <v>269.31</v>
      </c>
      <c r="F45" s="83">
        <v>4.1400000000001</v>
      </c>
      <c r="G45" s="84">
        <v>1.6000000000000227</v>
      </c>
    </row>
    <row r="46" ht="2.25" customHeight="1"/>
    <row r="47" ht="13.5" thickBot="1"/>
    <row r="48" spans="1:7" ht="12.75">
      <c r="A48" s="122" t="s">
        <v>67</v>
      </c>
      <c r="B48" s="123"/>
      <c r="C48" s="124"/>
      <c r="D48" s="134" t="s">
        <v>68</v>
      </c>
      <c r="E48" s="135"/>
      <c r="F48" s="135"/>
      <c r="G48" s="136"/>
    </row>
    <row r="49" spans="1:7" ht="26.25" thickBot="1">
      <c r="A49" s="85" t="s">
        <v>6</v>
      </c>
      <c r="B49" s="86" t="s">
        <v>69</v>
      </c>
      <c r="C49" s="86" t="s">
        <v>70</v>
      </c>
      <c r="D49" s="87" t="s">
        <v>71</v>
      </c>
      <c r="E49" s="88" t="s">
        <v>72</v>
      </c>
      <c r="F49" s="89" t="s">
        <v>73</v>
      </c>
      <c r="G49" s="90" t="s">
        <v>74</v>
      </c>
    </row>
    <row r="50" spans="1:7" ht="12.75">
      <c r="A50" s="91">
        <f>SUM(B50:C50)</f>
        <v>22300000</v>
      </c>
      <c r="B50" s="92">
        <v>15000000</v>
      </c>
      <c r="C50" s="92">
        <v>7300000</v>
      </c>
      <c r="D50" s="93">
        <v>0.9447533632286995</v>
      </c>
      <c r="E50" s="94">
        <v>0.2238</v>
      </c>
      <c r="F50" s="94">
        <v>0.7209</v>
      </c>
      <c r="G50" s="95">
        <v>0.05524663677130045</v>
      </c>
    </row>
    <row r="51" spans="1:7" ht="12.75">
      <c r="A51" s="96">
        <f>SUM(B51:C51)</f>
        <v>24400000</v>
      </c>
      <c r="B51" s="97">
        <v>17000000</v>
      </c>
      <c r="C51" s="97">
        <v>7400000</v>
      </c>
      <c r="D51" s="98">
        <v>1</v>
      </c>
      <c r="E51" s="99">
        <v>0.49044908155737704</v>
      </c>
      <c r="F51" s="99">
        <v>0.5095509184426229</v>
      </c>
      <c r="G51" s="100">
        <v>0</v>
      </c>
    </row>
    <row r="52" spans="1:7" ht="12.75">
      <c r="A52" s="96">
        <f>SUM(B52:C52)</f>
        <v>24400000</v>
      </c>
      <c r="B52" s="97">
        <v>17000000</v>
      </c>
      <c r="C52" s="97">
        <v>7400000</v>
      </c>
      <c r="D52" s="98">
        <v>1</v>
      </c>
      <c r="E52" s="101">
        <v>0.4575</v>
      </c>
      <c r="F52" s="101">
        <v>0.5425</v>
      </c>
      <c r="G52" s="100">
        <v>0</v>
      </c>
    </row>
    <row r="53" spans="1:7" ht="13.5" thickBot="1">
      <c r="A53" s="102">
        <f>+A52</f>
        <v>24400000</v>
      </c>
      <c r="B53" s="103">
        <f>+B52</f>
        <v>17000000</v>
      </c>
      <c r="C53" s="103">
        <f>+C52</f>
        <v>7400000</v>
      </c>
      <c r="D53" s="104">
        <v>1</v>
      </c>
      <c r="E53" s="105">
        <v>0.24379641393442622</v>
      </c>
      <c r="F53" s="105">
        <v>0.7562035860655738</v>
      </c>
      <c r="G53" s="106">
        <v>0</v>
      </c>
    </row>
    <row r="60" spans="1:8" ht="12.75">
      <c r="A60" s="1" t="s">
        <v>76</v>
      </c>
      <c r="B60" s="6"/>
      <c r="C60" s="6"/>
      <c r="D60" s="6"/>
      <c r="E60" s="6"/>
      <c r="F60" s="6"/>
      <c r="G60" s="6"/>
      <c r="H60" s="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mergeCells count="22">
    <mergeCell ref="D48:G48"/>
    <mergeCell ref="A26:C26"/>
    <mergeCell ref="A27:C27"/>
    <mergeCell ref="A28:C28"/>
    <mergeCell ref="A29:C29"/>
    <mergeCell ref="A30:C30"/>
    <mergeCell ref="A31:C31"/>
    <mergeCell ref="A32:C32"/>
    <mergeCell ref="A33:C33"/>
    <mergeCell ref="A38:C38"/>
    <mergeCell ref="A3:G3"/>
    <mergeCell ref="A44:C44"/>
    <mergeCell ref="A25:C25"/>
    <mergeCell ref="A35:C35"/>
    <mergeCell ref="A36:C36"/>
    <mergeCell ref="A37:C37"/>
    <mergeCell ref="A45:C45"/>
    <mergeCell ref="A48:C48"/>
    <mergeCell ref="A39:C39"/>
    <mergeCell ref="A40:C40"/>
    <mergeCell ref="A42:C42"/>
    <mergeCell ref="A43:C43"/>
  </mergeCells>
  <printOptions horizontalCentered="1"/>
  <pageMargins left="0.3937007874015748" right="0.31496062992125984" top="0.55" bottom="0.43" header="0.2" footer="0.2"/>
  <pageSetup horizontalDpi="600" verticalDpi="600" orientation="portrait" paperSize="9" r:id="rId4"/>
  <legacyDrawing r:id="rId3"/>
  <oleObjects>
    <oleObject progId="Word.Document.8" shapeId="7574385" r:id="rId1"/>
    <oleObject progId="Word.Document.8" shapeId="1752348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F1"/>
    </sheetView>
  </sheetViews>
  <sheetFormatPr defaultColWidth="9.00390625" defaultRowHeight="12.75"/>
  <cols>
    <col min="1" max="1" width="10.00390625" style="0" customWidth="1"/>
    <col min="2" max="6" width="16.25390625" style="0" customWidth="1"/>
  </cols>
  <sheetData>
    <row r="1" spans="1:6" s="6" customFormat="1" ht="15.75">
      <c r="A1" s="151" t="s">
        <v>11</v>
      </c>
      <c r="B1" s="151"/>
      <c r="C1" s="151"/>
      <c r="D1" s="151"/>
      <c r="E1" s="151"/>
      <c r="F1" s="151"/>
    </row>
    <row r="2" spans="1:6" s="6" customFormat="1" ht="3" customHeight="1">
      <c r="A2" s="152"/>
      <c r="B2" s="152"/>
      <c r="C2" s="152"/>
      <c r="D2" s="152"/>
      <c r="E2" s="152"/>
      <c r="F2" s="152"/>
    </row>
    <row r="3" s="6" customFormat="1" ht="3" customHeight="1"/>
    <row r="4" spans="1:6" s="6" customFormat="1" ht="13.5" thickBot="1">
      <c r="A4" s="1" t="s">
        <v>2</v>
      </c>
      <c r="F4" s="15" t="s">
        <v>3</v>
      </c>
    </row>
    <row r="5" spans="1:6" s="6" customFormat="1" ht="12.75">
      <c r="A5" s="16" t="s">
        <v>4</v>
      </c>
      <c r="B5" s="17"/>
      <c r="C5" s="17"/>
      <c r="D5" s="17"/>
      <c r="E5" s="153">
        <v>24400</v>
      </c>
      <c r="F5" s="154"/>
    </row>
    <row r="6" spans="1:6" s="6" customFormat="1" ht="13.5" thickBot="1">
      <c r="A6" s="18" t="s">
        <v>5</v>
      </c>
      <c r="B6" s="19"/>
      <c r="C6" s="19"/>
      <c r="D6" s="19"/>
      <c r="E6" s="155">
        <v>20000</v>
      </c>
      <c r="F6" s="156"/>
    </row>
    <row r="7" spans="1:6" s="6" customFormat="1" ht="13.5" thickBot="1">
      <c r="A7" s="20" t="s">
        <v>6</v>
      </c>
      <c r="B7" s="21"/>
      <c r="C7" s="21"/>
      <c r="D7" s="21"/>
      <c r="E7" s="149">
        <f>SUM(E5:E6)</f>
        <v>44400</v>
      </c>
      <c r="F7" s="150"/>
    </row>
    <row r="8" s="6" customFormat="1" ht="3.75" customHeight="1"/>
    <row r="9" s="6" customFormat="1" ht="13.5" customHeight="1"/>
    <row r="10" spans="1:6" s="6" customFormat="1" ht="13.5" thickBot="1">
      <c r="A10" s="1" t="s">
        <v>7</v>
      </c>
      <c r="F10" s="15" t="s">
        <v>3</v>
      </c>
    </row>
    <row r="11" spans="1:6" s="6" customFormat="1" ht="12.75">
      <c r="A11" s="16" t="s">
        <v>21</v>
      </c>
      <c r="B11" s="17"/>
      <c r="C11" s="17"/>
      <c r="D11" s="17"/>
      <c r="E11" s="153">
        <v>90000</v>
      </c>
      <c r="F11" s="154"/>
    </row>
    <row r="12" spans="1:6" s="6" customFormat="1" ht="13.5" thickBot="1">
      <c r="A12" s="40" t="s">
        <v>23</v>
      </c>
      <c r="B12" s="41"/>
      <c r="C12" s="41"/>
      <c r="D12" s="41"/>
      <c r="E12" s="157">
        <v>0.03</v>
      </c>
      <c r="F12" s="158"/>
    </row>
    <row r="13" spans="1:6" s="6" customFormat="1" ht="13.5" thickBot="1">
      <c r="A13" s="38" t="s">
        <v>9</v>
      </c>
      <c r="B13" s="39"/>
      <c r="C13" s="39"/>
      <c r="D13" s="39"/>
      <c r="E13" s="159">
        <v>10000</v>
      </c>
      <c r="F13" s="160"/>
    </row>
    <row r="14" spans="1:6" s="6" customFormat="1" ht="13.5" thickBot="1">
      <c r="A14" s="20" t="s">
        <v>10</v>
      </c>
      <c r="B14" s="21"/>
      <c r="C14" s="21"/>
      <c r="D14" s="21"/>
      <c r="E14" s="149">
        <v>40000</v>
      </c>
      <c r="F14" s="150"/>
    </row>
    <row r="15" ht="7.5" customHeight="1"/>
    <row r="16" ht="13.5" thickBot="1">
      <c r="F16" s="15" t="s">
        <v>3</v>
      </c>
    </row>
    <row r="17" spans="1:6" ht="12.75">
      <c r="A17" s="167" t="s">
        <v>0</v>
      </c>
      <c r="B17" s="169" t="s">
        <v>8</v>
      </c>
      <c r="C17" s="170"/>
      <c r="D17" s="170"/>
      <c r="E17" s="170"/>
      <c r="F17" s="171"/>
    </row>
    <row r="18" spans="1:8" s="4" customFormat="1" ht="39" customHeight="1" thickBot="1">
      <c r="A18" s="168"/>
      <c r="B18" s="35" t="s">
        <v>13</v>
      </c>
      <c r="C18" s="35" t="s">
        <v>14</v>
      </c>
      <c r="D18" s="35" t="s">
        <v>22</v>
      </c>
      <c r="E18" s="35" t="s">
        <v>20</v>
      </c>
      <c r="F18" s="34" t="s">
        <v>15</v>
      </c>
      <c r="G18" s="2"/>
      <c r="H18" s="3"/>
    </row>
    <row r="19" spans="1:8" s="6" customFormat="1" ht="12.75">
      <c r="A19" s="7">
        <v>1</v>
      </c>
      <c r="B19" s="8">
        <v>90000</v>
      </c>
      <c r="C19" s="8">
        <v>4500</v>
      </c>
      <c r="D19" s="36">
        <v>0.03</v>
      </c>
      <c r="E19" s="8">
        <f aca="true" t="shared" si="0" ref="E19:E38">B19*D19</f>
        <v>2700</v>
      </c>
      <c r="F19" s="22">
        <f aca="true" t="shared" si="1" ref="F19:F38">C19+E19</f>
        <v>7200</v>
      </c>
      <c r="G19" s="19"/>
      <c r="H19" s="19"/>
    </row>
    <row r="20" spans="1:8" s="6" customFormat="1" ht="12.75">
      <c r="A20" s="10">
        <v>2</v>
      </c>
      <c r="B20" s="11">
        <f aca="true" t="shared" si="2" ref="B20:B38">+B19-C19</f>
        <v>85500</v>
      </c>
      <c r="C20" s="8">
        <v>4500</v>
      </c>
      <c r="D20" s="37">
        <f>+D19</f>
        <v>0.03</v>
      </c>
      <c r="E20" s="8">
        <f t="shared" si="0"/>
        <v>2565</v>
      </c>
      <c r="F20" s="22">
        <f t="shared" si="1"/>
        <v>7065</v>
      </c>
      <c r="G20" s="19"/>
      <c r="H20" s="19"/>
    </row>
    <row r="21" spans="1:8" s="6" customFormat="1" ht="12.75">
      <c r="A21" s="10">
        <v>3</v>
      </c>
      <c r="B21" s="11">
        <f t="shared" si="2"/>
        <v>81000</v>
      </c>
      <c r="C21" s="8">
        <v>4500</v>
      </c>
      <c r="D21" s="37">
        <v>0.03</v>
      </c>
      <c r="E21" s="8">
        <f t="shared" si="0"/>
        <v>2430</v>
      </c>
      <c r="F21" s="22">
        <f t="shared" si="1"/>
        <v>6930</v>
      </c>
      <c r="G21" s="19"/>
      <c r="H21" s="19"/>
    </row>
    <row r="22" spans="1:8" s="6" customFormat="1" ht="12.75">
      <c r="A22" s="10">
        <v>4</v>
      </c>
      <c r="B22" s="11">
        <f t="shared" si="2"/>
        <v>76500</v>
      </c>
      <c r="C22" s="8">
        <v>4500</v>
      </c>
      <c r="D22" s="37">
        <v>0.03</v>
      </c>
      <c r="E22" s="8">
        <f t="shared" si="0"/>
        <v>2295</v>
      </c>
      <c r="F22" s="22">
        <f t="shared" si="1"/>
        <v>6795</v>
      </c>
      <c r="G22" s="19"/>
      <c r="H22" s="19"/>
    </row>
    <row r="23" spans="1:8" s="6" customFormat="1" ht="12.75">
      <c r="A23" s="10">
        <v>5</v>
      </c>
      <c r="B23" s="11">
        <f t="shared" si="2"/>
        <v>72000</v>
      </c>
      <c r="C23" s="8">
        <v>4500</v>
      </c>
      <c r="D23" s="37">
        <v>0.03</v>
      </c>
      <c r="E23" s="8">
        <f t="shared" si="0"/>
        <v>2160</v>
      </c>
      <c r="F23" s="22">
        <f t="shared" si="1"/>
        <v>6660</v>
      </c>
      <c r="G23" s="19"/>
      <c r="H23" s="19"/>
    </row>
    <row r="24" spans="1:8" s="6" customFormat="1" ht="12.75">
      <c r="A24" s="10">
        <v>6</v>
      </c>
      <c r="B24" s="11">
        <f t="shared" si="2"/>
        <v>67500</v>
      </c>
      <c r="C24" s="8">
        <v>4500</v>
      </c>
      <c r="D24" s="37">
        <v>0.03</v>
      </c>
      <c r="E24" s="8">
        <f t="shared" si="0"/>
        <v>2025</v>
      </c>
      <c r="F24" s="22">
        <f t="shared" si="1"/>
        <v>6525</v>
      </c>
      <c r="G24" s="19"/>
      <c r="H24" s="19"/>
    </row>
    <row r="25" spans="1:8" s="6" customFormat="1" ht="12.75">
      <c r="A25" s="10">
        <v>7</v>
      </c>
      <c r="B25" s="11">
        <f t="shared" si="2"/>
        <v>63000</v>
      </c>
      <c r="C25" s="8">
        <v>4500</v>
      </c>
      <c r="D25" s="37">
        <v>0.03</v>
      </c>
      <c r="E25" s="8">
        <f t="shared" si="0"/>
        <v>1890</v>
      </c>
      <c r="F25" s="22">
        <f t="shared" si="1"/>
        <v>6390</v>
      </c>
      <c r="G25" s="19"/>
      <c r="H25" s="19"/>
    </row>
    <row r="26" spans="1:8" s="6" customFormat="1" ht="12.75">
      <c r="A26" s="10">
        <v>8</v>
      </c>
      <c r="B26" s="11">
        <f t="shared" si="2"/>
        <v>58500</v>
      </c>
      <c r="C26" s="8">
        <v>4500</v>
      </c>
      <c r="D26" s="37">
        <v>0.03</v>
      </c>
      <c r="E26" s="8">
        <f t="shared" si="0"/>
        <v>1755</v>
      </c>
      <c r="F26" s="22">
        <f t="shared" si="1"/>
        <v>6255</v>
      </c>
      <c r="G26" s="19"/>
      <c r="H26" s="19"/>
    </row>
    <row r="27" spans="1:8" s="6" customFormat="1" ht="12.75">
      <c r="A27" s="10">
        <v>9</v>
      </c>
      <c r="B27" s="11">
        <f t="shared" si="2"/>
        <v>54000</v>
      </c>
      <c r="C27" s="8">
        <v>4500</v>
      </c>
      <c r="D27" s="37">
        <v>0.03</v>
      </c>
      <c r="E27" s="8">
        <f t="shared" si="0"/>
        <v>1620</v>
      </c>
      <c r="F27" s="22">
        <f t="shared" si="1"/>
        <v>6120</v>
      </c>
      <c r="G27" s="19"/>
      <c r="H27" s="19"/>
    </row>
    <row r="28" spans="1:8" s="6" customFormat="1" ht="12.75">
      <c r="A28" s="23">
        <v>10</v>
      </c>
      <c r="B28" s="11">
        <f t="shared" si="2"/>
        <v>49500</v>
      </c>
      <c r="C28" s="8">
        <v>4500</v>
      </c>
      <c r="D28" s="37">
        <v>0.03</v>
      </c>
      <c r="E28" s="8">
        <f t="shared" si="0"/>
        <v>1485</v>
      </c>
      <c r="F28" s="22">
        <f t="shared" si="1"/>
        <v>5985</v>
      </c>
      <c r="G28" s="19"/>
      <c r="H28" s="19"/>
    </row>
    <row r="29" spans="1:8" s="6" customFormat="1" ht="12.75">
      <c r="A29" s="10">
        <v>11</v>
      </c>
      <c r="B29" s="11">
        <f t="shared" si="2"/>
        <v>45000</v>
      </c>
      <c r="C29" s="8">
        <v>4500</v>
      </c>
      <c r="D29" s="37">
        <v>0.03</v>
      </c>
      <c r="E29" s="8">
        <f t="shared" si="0"/>
        <v>1350</v>
      </c>
      <c r="F29" s="22">
        <f t="shared" si="1"/>
        <v>5850</v>
      </c>
      <c r="G29" s="19"/>
      <c r="H29" s="19"/>
    </row>
    <row r="30" spans="1:8" s="6" customFormat="1" ht="12.75">
      <c r="A30" s="23">
        <v>12</v>
      </c>
      <c r="B30" s="11">
        <f t="shared" si="2"/>
        <v>40500</v>
      </c>
      <c r="C30" s="8">
        <v>4500</v>
      </c>
      <c r="D30" s="37">
        <v>0.03</v>
      </c>
      <c r="E30" s="8">
        <f t="shared" si="0"/>
        <v>1215</v>
      </c>
      <c r="F30" s="22">
        <f t="shared" si="1"/>
        <v>5715</v>
      </c>
      <c r="G30" s="19"/>
      <c r="H30" s="19"/>
    </row>
    <row r="31" spans="1:8" s="6" customFormat="1" ht="12.75">
      <c r="A31" s="10">
        <v>13</v>
      </c>
      <c r="B31" s="11">
        <f t="shared" si="2"/>
        <v>36000</v>
      </c>
      <c r="C31" s="8">
        <v>4500</v>
      </c>
      <c r="D31" s="37">
        <v>0.03</v>
      </c>
      <c r="E31" s="8">
        <f t="shared" si="0"/>
        <v>1080</v>
      </c>
      <c r="F31" s="22">
        <f t="shared" si="1"/>
        <v>5580</v>
      </c>
      <c r="G31" s="19"/>
      <c r="H31" s="19"/>
    </row>
    <row r="32" spans="1:8" s="6" customFormat="1" ht="12.75">
      <c r="A32" s="23">
        <v>14</v>
      </c>
      <c r="B32" s="11">
        <f t="shared" si="2"/>
        <v>31500</v>
      </c>
      <c r="C32" s="8">
        <v>4500</v>
      </c>
      <c r="D32" s="37">
        <v>0.03</v>
      </c>
      <c r="E32" s="8">
        <f t="shared" si="0"/>
        <v>945</v>
      </c>
      <c r="F32" s="22">
        <f t="shared" si="1"/>
        <v>5445</v>
      </c>
      <c r="G32" s="19"/>
      <c r="H32" s="19"/>
    </row>
    <row r="33" spans="1:8" s="6" customFormat="1" ht="12.75">
      <c r="A33" s="23">
        <v>15</v>
      </c>
      <c r="B33" s="11">
        <f t="shared" si="2"/>
        <v>27000</v>
      </c>
      <c r="C33" s="8">
        <v>4500</v>
      </c>
      <c r="D33" s="37">
        <v>0.03</v>
      </c>
      <c r="E33" s="8">
        <f t="shared" si="0"/>
        <v>810</v>
      </c>
      <c r="F33" s="22">
        <f t="shared" si="1"/>
        <v>5310</v>
      </c>
      <c r="G33" s="19"/>
      <c r="H33" s="19"/>
    </row>
    <row r="34" spans="1:8" s="6" customFormat="1" ht="12.75">
      <c r="A34" s="23">
        <v>16</v>
      </c>
      <c r="B34" s="11">
        <f t="shared" si="2"/>
        <v>22500</v>
      </c>
      <c r="C34" s="8">
        <v>4500</v>
      </c>
      <c r="D34" s="37">
        <v>0.03</v>
      </c>
      <c r="E34" s="8">
        <f t="shared" si="0"/>
        <v>675</v>
      </c>
      <c r="F34" s="22">
        <f t="shared" si="1"/>
        <v>5175</v>
      </c>
      <c r="G34" s="19"/>
      <c r="H34" s="19"/>
    </row>
    <row r="35" spans="1:8" s="6" customFormat="1" ht="12.75">
      <c r="A35" s="23">
        <v>17</v>
      </c>
      <c r="B35" s="11">
        <f t="shared" si="2"/>
        <v>18000</v>
      </c>
      <c r="C35" s="8">
        <v>4500</v>
      </c>
      <c r="D35" s="37">
        <v>0.03</v>
      </c>
      <c r="E35" s="8">
        <f t="shared" si="0"/>
        <v>540</v>
      </c>
      <c r="F35" s="22">
        <f t="shared" si="1"/>
        <v>5040</v>
      </c>
      <c r="G35" s="19"/>
      <c r="H35" s="19"/>
    </row>
    <row r="36" spans="1:8" s="6" customFormat="1" ht="12.75">
      <c r="A36" s="23">
        <v>18</v>
      </c>
      <c r="B36" s="11">
        <f t="shared" si="2"/>
        <v>13500</v>
      </c>
      <c r="C36" s="8">
        <v>4500</v>
      </c>
      <c r="D36" s="37">
        <v>0.03</v>
      </c>
      <c r="E36" s="8">
        <f t="shared" si="0"/>
        <v>405</v>
      </c>
      <c r="F36" s="22">
        <f t="shared" si="1"/>
        <v>4905</v>
      </c>
      <c r="G36" s="19"/>
      <c r="H36" s="19"/>
    </row>
    <row r="37" spans="1:8" s="6" customFormat="1" ht="12.75">
      <c r="A37" s="23">
        <v>19</v>
      </c>
      <c r="B37" s="11">
        <f t="shared" si="2"/>
        <v>9000</v>
      </c>
      <c r="C37" s="8">
        <v>4500</v>
      </c>
      <c r="D37" s="37">
        <v>0.03</v>
      </c>
      <c r="E37" s="8">
        <f t="shared" si="0"/>
        <v>270</v>
      </c>
      <c r="F37" s="22">
        <f t="shared" si="1"/>
        <v>4770</v>
      </c>
      <c r="G37" s="19"/>
      <c r="H37" s="19"/>
    </row>
    <row r="38" spans="1:8" s="6" customFormat="1" ht="13.5" thickBot="1">
      <c r="A38" s="23">
        <v>20</v>
      </c>
      <c r="B38" s="11">
        <f t="shared" si="2"/>
        <v>4500</v>
      </c>
      <c r="C38" s="8">
        <v>4500</v>
      </c>
      <c r="D38" s="37">
        <v>0.03</v>
      </c>
      <c r="E38" s="8">
        <f t="shared" si="0"/>
        <v>135</v>
      </c>
      <c r="F38" s="22">
        <f t="shared" si="1"/>
        <v>4635</v>
      </c>
      <c r="G38" s="19"/>
      <c r="H38" s="19"/>
    </row>
    <row r="39" spans="1:8" s="30" customFormat="1" ht="19.5" customHeight="1" thickBot="1">
      <c r="A39" s="24" t="s">
        <v>1</v>
      </c>
      <c r="B39" s="25"/>
      <c r="C39" s="26">
        <f>SUM(C19:C38)</f>
        <v>90000</v>
      </c>
      <c r="D39" s="27"/>
      <c r="E39" s="26">
        <f>SUM(E19:E38)</f>
        <v>28350</v>
      </c>
      <c r="F39" s="28">
        <f>SUM(F19:F38)</f>
        <v>118350</v>
      </c>
      <c r="G39" s="29"/>
      <c r="H39" s="29"/>
    </row>
    <row r="40" ht="9" customHeight="1"/>
    <row r="41" ht="3.75" customHeight="1"/>
    <row r="42" spans="1:4" ht="16.5" thickBot="1">
      <c r="A42" s="5" t="s">
        <v>12</v>
      </c>
      <c r="B42" s="6"/>
      <c r="C42" s="6"/>
      <c r="D42" s="6"/>
    </row>
    <row r="43" spans="1:8" ht="24" customHeight="1">
      <c r="A43" s="163" t="s">
        <v>0</v>
      </c>
      <c r="B43" s="165" t="s">
        <v>18</v>
      </c>
      <c r="C43" s="166"/>
      <c r="D43" s="165" t="s">
        <v>17</v>
      </c>
      <c r="E43" s="173"/>
      <c r="F43" s="167" t="s">
        <v>78</v>
      </c>
      <c r="G43" s="161" t="s">
        <v>81</v>
      </c>
      <c r="H43" s="162"/>
    </row>
    <row r="44" spans="1:8" ht="39.75" customHeight="1" thickBot="1">
      <c r="A44" s="164"/>
      <c r="B44" s="35" t="s">
        <v>16</v>
      </c>
      <c r="C44" s="33" t="s">
        <v>19</v>
      </c>
      <c r="D44" s="33" t="s">
        <v>79</v>
      </c>
      <c r="E44" s="34" t="s">
        <v>80</v>
      </c>
      <c r="F44" s="172"/>
      <c r="G44" s="113" t="s">
        <v>82</v>
      </c>
      <c r="H44" s="34" t="s">
        <v>83</v>
      </c>
    </row>
    <row r="45" spans="1:8" ht="12.75">
      <c r="A45" s="7">
        <v>1</v>
      </c>
      <c r="B45" s="8">
        <f>+E13+E14</f>
        <v>50000</v>
      </c>
      <c r="C45" s="8">
        <v>5000</v>
      </c>
      <c r="D45" s="31">
        <f aca="true" t="shared" si="3" ref="D45:D64">+C45+F19</f>
        <v>12200</v>
      </c>
      <c r="E45" s="9">
        <f aca="true" t="shared" si="4" ref="E45:E64">+E19+C45</f>
        <v>7700</v>
      </c>
      <c r="F45" s="31">
        <f>+$E$7-D45</f>
        <v>32200</v>
      </c>
      <c r="G45" s="142">
        <f>AVERAGE(D45:D54)</f>
        <v>11592.5</v>
      </c>
      <c r="H45" s="145">
        <f>AVERAGE(E45:E54)</f>
        <v>7092.5</v>
      </c>
    </row>
    <row r="46" spans="1:8" ht="12.75">
      <c r="A46" s="10">
        <v>2</v>
      </c>
      <c r="B46" s="8">
        <f>+B45-C45</f>
        <v>45000</v>
      </c>
      <c r="C46" s="8">
        <v>5000</v>
      </c>
      <c r="D46" s="31">
        <f t="shared" si="3"/>
        <v>12065</v>
      </c>
      <c r="E46" s="9">
        <f t="shared" si="4"/>
        <v>7565</v>
      </c>
      <c r="F46" s="31">
        <f aca="true" t="shared" si="5" ref="F46:F64">+$E$7-D46</f>
        <v>32335</v>
      </c>
      <c r="G46" s="143"/>
      <c r="H46" s="146"/>
    </row>
    <row r="47" spans="1:8" ht="12.75">
      <c r="A47" s="10">
        <v>3</v>
      </c>
      <c r="B47" s="8">
        <f aca="true" t="shared" si="6" ref="B47:B54">+B46-C46</f>
        <v>40000</v>
      </c>
      <c r="C47" s="8">
        <v>5000</v>
      </c>
      <c r="D47" s="31">
        <f t="shared" si="3"/>
        <v>11930</v>
      </c>
      <c r="E47" s="9">
        <f t="shared" si="4"/>
        <v>7430</v>
      </c>
      <c r="F47" s="31">
        <f t="shared" si="5"/>
        <v>32470</v>
      </c>
      <c r="G47" s="143"/>
      <c r="H47" s="146"/>
    </row>
    <row r="48" spans="1:8" ht="12.75">
      <c r="A48" s="10">
        <v>4</v>
      </c>
      <c r="B48" s="8">
        <f t="shared" si="6"/>
        <v>35000</v>
      </c>
      <c r="C48" s="8">
        <v>5000</v>
      </c>
      <c r="D48" s="31">
        <f t="shared" si="3"/>
        <v>11795</v>
      </c>
      <c r="E48" s="9">
        <f t="shared" si="4"/>
        <v>7295</v>
      </c>
      <c r="F48" s="31">
        <f t="shared" si="5"/>
        <v>32605</v>
      </c>
      <c r="G48" s="143"/>
      <c r="H48" s="146"/>
    </row>
    <row r="49" spans="1:8" ht="12.75">
      <c r="A49" s="10">
        <v>5</v>
      </c>
      <c r="B49" s="8">
        <f t="shared" si="6"/>
        <v>30000</v>
      </c>
      <c r="C49" s="8">
        <v>5000</v>
      </c>
      <c r="D49" s="31">
        <f t="shared" si="3"/>
        <v>11660</v>
      </c>
      <c r="E49" s="9">
        <f t="shared" si="4"/>
        <v>7160</v>
      </c>
      <c r="F49" s="31">
        <f t="shared" si="5"/>
        <v>32740</v>
      </c>
      <c r="G49" s="143"/>
      <c r="H49" s="146"/>
    </row>
    <row r="50" spans="1:8" ht="12.75">
      <c r="A50" s="10">
        <v>6</v>
      </c>
      <c r="B50" s="8">
        <f t="shared" si="6"/>
        <v>25000</v>
      </c>
      <c r="C50" s="8">
        <v>5000</v>
      </c>
      <c r="D50" s="31">
        <f t="shared" si="3"/>
        <v>11525</v>
      </c>
      <c r="E50" s="9">
        <f t="shared" si="4"/>
        <v>7025</v>
      </c>
      <c r="F50" s="31">
        <f t="shared" si="5"/>
        <v>32875</v>
      </c>
      <c r="G50" s="143"/>
      <c r="H50" s="146"/>
    </row>
    <row r="51" spans="1:8" ht="12.75">
      <c r="A51" s="10">
        <v>7</v>
      </c>
      <c r="B51" s="8">
        <f t="shared" si="6"/>
        <v>20000</v>
      </c>
      <c r="C51" s="8">
        <v>5000</v>
      </c>
      <c r="D51" s="31">
        <f t="shared" si="3"/>
        <v>11390</v>
      </c>
      <c r="E51" s="9">
        <f t="shared" si="4"/>
        <v>6890</v>
      </c>
      <c r="F51" s="31">
        <f t="shared" si="5"/>
        <v>33010</v>
      </c>
      <c r="G51" s="143"/>
      <c r="H51" s="146"/>
    </row>
    <row r="52" spans="1:8" ht="12.75">
      <c r="A52" s="10">
        <v>8</v>
      </c>
      <c r="B52" s="8">
        <f t="shared" si="6"/>
        <v>15000</v>
      </c>
      <c r="C52" s="8">
        <v>5000</v>
      </c>
      <c r="D52" s="31">
        <f t="shared" si="3"/>
        <v>11255</v>
      </c>
      <c r="E52" s="9">
        <f t="shared" si="4"/>
        <v>6755</v>
      </c>
      <c r="F52" s="31">
        <f t="shared" si="5"/>
        <v>33145</v>
      </c>
      <c r="G52" s="143"/>
      <c r="H52" s="146"/>
    </row>
    <row r="53" spans="1:8" ht="12.75">
      <c r="A53" s="10">
        <v>9</v>
      </c>
      <c r="B53" s="8">
        <f t="shared" si="6"/>
        <v>10000</v>
      </c>
      <c r="C53" s="8">
        <v>5000</v>
      </c>
      <c r="D53" s="31">
        <f t="shared" si="3"/>
        <v>11120</v>
      </c>
      <c r="E53" s="9">
        <f t="shared" si="4"/>
        <v>6620</v>
      </c>
      <c r="F53" s="31">
        <f t="shared" si="5"/>
        <v>33280</v>
      </c>
      <c r="G53" s="143"/>
      <c r="H53" s="146"/>
    </row>
    <row r="54" spans="1:8" ht="12.75">
      <c r="A54" s="10">
        <v>10</v>
      </c>
      <c r="B54" s="8">
        <f t="shared" si="6"/>
        <v>5000</v>
      </c>
      <c r="C54" s="8">
        <v>5000</v>
      </c>
      <c r="D54" s="31">
        <f t="shared" si="3"/>
        <v>10985</v>
      </c>
      <c r="E54" s="9">
        <f t="shared" si="4"/>
        <v>6485</v>
      </c>
      <c r="F54" s="31">
        <f t="shared" si="5"/>
        <v>33415</v>
      </c>
      <c r="G54" s="143"/>
      <c r="H54" s="146"/>
    </row>
    <row r="55" spans="1:8" ht="12.75">
      <c r="A55" s="10">
        <v>11</v>
      </c>
      <c r="B55" s="8"/>
      <c r="C55" s="8"/>
      <c r="D55" s="31">
        <f t="shared" si="3"/>
        <v>5850</v>
      </c>
      <c r="E55" s="9">
        <f t="shared" si="4"/>
        <v>1350</v>
      </c>
      <c r="F55" s="31">
        <f t="shared" si="5"/>
        <v>38550</v>
      </c>
      <c r="G55" s="118">
        <f>AVERAGE(D55:D64)</f>
        <v>5242.5</v>
      </c>
      <c r="H55" s="147">
        <f>AVERAGE(E55:E64)</f>
        <v>742.5</v>
      </c>
    </row>
    <row r="56" spans="1:8" ht="12.75">
      <c r="A56" s="10">
        <v>12</v>
      </c>
      <c r="B56" s="8"/>
      <c r="C56" s="8"/>
      <c r="D56" s="31">
        <f t="shared" si="3"/>
        <v>5715</v>
      </c>
      <c r="E56" s="9">
        <f t="shared" si="4"/>
        <v>1215</v>
      </c>
      <c r="F56" s="31">
        <f t="shared" si="5"/>
        <v>38685</v>
      </c>
      <c r="G56" s="143"/>
      <c r="H56" s="146"/>
    </row>
    <row r="57" spans="1:8" ht="12.75">
      <c r="A57" s="10">
        <v>13</v>
      </c>
      <c r="B57" s="8"/>
      <c r="C57" s="8"/>
      <c r="D57" s="31">
        <f t="shared" si="3"/>
        <v>5580</v>
      </c>
      <c r="E57" s="9">
        <f t="shared" si="4"/>
        <v>1080</v>
      </c>
      <c r="F57" s="31">
        <f t="shared" si="5"/>
        <v>38820</v>
      </c>
      <c r="G57" s="143"/>
      <c r="H57" s="146"/>
    </row>
    <row r="58" spans="1:8" ht="12.75">
      <c r="A58" s="10">
        <v>14</v>
      </c>
      <c r="B58" s="8"/>
      <c r="C58" s="8"/>
      <c r="D58" s="31">
        <f t="shared" si="3"/>
        <v>5445</v>
      </c>
      <c r="E58" s="9">
        <f t="shared" si="4"/>
        <v>945</v>
      </c>
      <c r="F58" s="31">
        <f t="shared" si="5"/>
        <v>38955</v>
      </c>
      <c r="G58" s="143"/>
      <c r="H58" s="146"/>
    </row>
    <row r="59" spans="1:8" ht="12.75">
      <c r="A59" s="10">
        <v>15</v>
      </c>
      <c r="B59" s="8"/>
      <c r="C59" s="8"/>
      <c r="D59" s="31">
        <f t="shared" si="3"/>
        <v>5310</v>
      </c>
      <c r="E59" s="9">
        <f t="shared" si="4"/>
        <v>810</v>
      </c>
      <c r="F59" s="31">
        <f t="shared" si="5"/>
        <v>39090</v>
      </c>
      <c r="G59" s="143"/>
      <c r="H59" s="146"/>
    </row>
    <row r="60" spans="1:8" ht="12.75">
      <c r="A60" s="10">
        <v>16</v>
      </c>
      <c r="B60" s="8"/>
      <c r="C60" s="8"/>
      <c r="D60" s="31">
        <f t="shared" si="3"/>
        <v>5175</v>
      </c>
      <c r="E60" s="9">
        <f t="shared" si="4"/>
        <v>675</v>
      </c>
      <c r="F60" s="31">
        <f t="shared" si="5"/>
        <v>39225</v>
      </c>
      <c r="G60" s="143"/>
      <c r="H60" s="146"/>
    </row>
    <row r="61" spans="1:8" ht="12.75">
      <c r="A61" s="10">
        <v>17</v>
      </c>
      <c r="B61" s="8"/>
      <c r="C61" s="8"/>
      <c r="D61" s="31">
        <f t="shared" si="3"/>
        <v>5040</v>
      </c>
      <c r="E61" s="9">
        <f t="shared" si="4"/>
        <v>540</v>
      </c>
      <c r="F61" s="31">
        <f t="shared" si="5"/>
        <v>39360</v>
      </c>
      <c r="G61" s="143"/>
      <c r="H61" s="146"/>
    </row>
    <row r="62" spans="1:8" ht="12.75">
      <c r="A62" s="10">
        <v>18</v>
      </c>
      <c r="B62" s="8"/>
      <c r="C62" s="8"/>
      <c r="D62" s="31">
        <f t="shared" si="3"/>
        <v>4905</v>
      </c>
      <c r="E62" s="9">
        <f t="shared" si="4"/>
        <v>405</v>
      </c>
      <c r="F62" s="31">
        <f t="shared" si="5"/>
        <v>39495</v>
      </c>
      <c r="G62" s="143"/>
      <c r="H62" s="146"/>
    </row>
    <row r="63" spans="1:8" ht="12.75">
      <c r="A63" s="10">
        <v>19</v>
      </c>
      <c r="B63" s="8"/>
      <c r="C63" s="8"/>
      <c r="D63" s="31">
        <f t="shared" si="3"/>
        <v>4770</v>
      </c>
      <c r="E63" s="9">
        <f t="shared" si="4"/>
        <v>270</v>
      </c>
      <c r="F63" s="31">
        <f t="shared" si="5"/>
        <v>39630</v>
      </c>
      <c r="G63" s="143"/>
      <c r="H63" s="146"/>
    </row>
    <row r="64" spans="1:8" ht="13.5" thickBot="1">
      <c r="A64" s="10">
        <v>20</v>
      </c>
      <c r="B64" s="8"/>
      <c r="C64" s="8"/>
      <c r="D64" s="31">
        <f t="shared" si="3"/>
        <v>4635</v>
      </c>
      <c r="E64" s="9">
        <f t="shared" si="4"/>
        <v>135</v>
      </c>
      <c r="F64" s="31">
        <f t="shared" si="5"/>
        <v>39765</v>
      </c>
      <c r="G64" s="144"/>
      <c r="H64" s="148"/>
    </row>
    <row r="65" spans="1:6" ht="13.5" thickBot="1">
      <c r="A65" s="12" t="s">
        <v>1</v>
      </c>
      <c r="B65" s="13"/>
      <c r="C65" s="13">
        <f>SUM(C45:C64)</f>
        <v>50000</v>
      </c>
      <c r="D65" s="32">
        <f>SUM(D45:D64)</f>
        <v>168350</v>
      </c>
      <c r="E65" s="14">
        <f>SUM(E45:E64)</f>
        <v>78350</v>
      </c>
      <c r="F65" s="14"/>
    </row>
  </sheetData>
  <mergeCells count="20">
    <mergeCell ref="G43:H43"/>
    <mergeCell ref="A43:A44"/>
    <mergeCell ref="B43:C43"/>
    <mergeCell ref="A17:A18"/>
    <mergeCell ref="B17:F17"/>
    <mergeCell ref="F43:F44"/>
    <mergeCell ref="D43:E43"/>
    <mergeCell ref="E14:F14"/>
    <mergeCell ref="A1:F1"/>
    <mergeCell ref="A2:F2"/>
    <mergeCell ref="E5:F5"/>
    <mergeCell ref="E6:F6"/>
    <mergeCell ref="E12:F12"/>
    <mergeCell ref="E7:F7"/>
    <mergeCell ref="E11:F11"/>
    <mergeCell ref="E13:F13"/>
    <mergeCell ref="G45:G54"/>
    <mergeCell ref="G55:G64"/>
    <mergeCell ref="H45:H54"/>
    <mergeCell ref="H55:H64"/>
  </mergeCells>
  <printOptions horizontalCentered="1"/>
  <pageMargins left="0.27" right="0.32" top="0.59" bottom="0.52" header="0.41" footer="0.29"/>
  <pageSetup horizontalDpi="600" verticalDpi="600" orientation="portrait" paperSize="9" scale="9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90" zoomScaleNormal="90" zoomScaleSheetLayoutView="100" workbookViewId="0" topLeftCell="A1">
      <selection activeCell="A11" sqref="A11:D12"/>
    </sheetView>
  </sheetViews>
  <sheetFormatPr defaultColWidth="9.00390625" defaultRowHeight="12.75"/>
  <cols>
    <col min="1" max="1" width="50.375" style="43" customWidth="1"/>
    <col min="2" max="2" width="12.125" style="44" customWidth="1"/>
    <col min="3" max="3" width="12.875" style="45" customWidth="1"/>
    <col min="4" max="4" width="13.25390625" style="45" customWidth="1"/>
    <col min="5" max="6" width="9.125" style="42" customWidth="1"/>
    <col min="7" max="7" width="11.625" style="42" bestFit="1" customWidth="1"/>
    <col min="8" max="16384" width="9.125" style="42" customWidth="1"/>
  </cols>
  <sheetData>
    <row r="1" spans="1:4" ht="44.25" customHeight="1" thickBot="1">
      <c r="A1" s="174" t="s">
        <v>24</v>
      </c>
      <c r="B1" s="175"/>
      <c r="C1" s="175"/>
      <c r="D1" s="176"/>
    </row>
    <row r="2" ht="5.25" customHeight="1" thickBot="1"/>
    <row r="3" spans="1:4" s="46" customFormat="1" ht="49.5" customHeight="1" thickBot="1">
      <c r="A3" s="110"/>
      <c r="B3" s="111" t="s">
        <v>25</v>
      </c>
      <c r="C3" s="111" t="s">
        <v>26</v>
      </c>
      <c r="D3" s="112" t="s">
        <v>27</v>
      </c>
    </row>
    <row r="4" spans="1:4" s="46" customFormat="1" ht="24.75" customHeight="1">
      <c r="A4" s="108" t="s">
        <v>28</v>
      </c>
      <c r="B4" s="109">
        <v>176917</v>
      </c>
      <c r="C4" s="49">
        <v>40200</v>
      </c>
      <c r="D4" s="50">
        <v>65550</v>
      </c>
    </row>
    <row r="5" spans="1:4" s="46" customFormat="1" ht="24.75" customHeight="1">
      <c r="A5" s="47" t="s">
        <v>29</v>
      </c>
      <c r="B5" s="48">
        <v>12900</v>
      </c>
      <c r="C5" s="49">
        <v>5000</v>
      </c>
      <c r="D5" s="50">
        <v>10000</v>
      </c>
    </row>
    <row r="6" spans="1:4" s="46" customFormat="1" ht="24.75" customHeight="1">
      <c r="A6" s="47" t="s">
        <v>30</v>
      </c>
      <c r="B6" s="48">
        <v>10000</v>
      </c>
      <c r="C6" s="48">
        <v>0</v>
      </c>
      <c r="D6" s="51">
        <v>0</v>
      </c>
    </row>
    <row r="7" spans="1:4" s="46" customFormat="1" ht="27.75" customHeight="1">
      <c r="A7" s="47" t="s">
        <v>31</v>
      </c>
      <c r="B7" s="48">
        <v>14900</v>
      </c>
      <c r="C7" s="48">
        <v>5000</v>
      </c>
      <c r="D7" s="51">
        <v>15000</v>
      </c>
    </row>
    <row r="8" spans="1:4" s="46" customFormat="1" ht="24.75" customHeight="1">
      <c r="A8" s="47" t="s">
        <v>32</v>
      </c>
      <c r="B8" s="48">
        <v>4800</v>
      </c>
      <c r="C8" s="48">
        <v>4800</v>
      </c>
      <c r="D8" s="51">
        <v>4800</v>
      </c>
    </row>
    <row r="9" spans="1:4" s="46" customFormat="1" ht="24.75" customHeight="1">
      <c r="A9" s="47" t="s">
        <v>33</v>
      </c>
      <c r="B9" s="48">
        <v>50000</v>
      </c>
      <c r="C9" s="48">
        <v>0</v>
      </c>
      <c r="D9" s="51">
        <v>0</v>
      </c>
    </row>
    <row r="10" spans="1:4" s="46" customFormat="1" ht="24.75" customHeight="1">
      <c r="A10" s="47" t="s">
        <v>34</v>
      </c>
      <c r="B10" s="48">
        <v>10000</v>
      </c>
      <c r="C10" s="48">
        <v>3000</v>
      </c>
      <c r="D10" s="51">
        <v>7000</v>
      </c>
    </row>
    <row r="11" spans="1:4" s="46" customFormat="1" ht="24.75" customHeight="1">
      <c r="A11" s="114" t="s">
        <v>35</v>
      </c>
      <c r="B11" s="115">
        <v>210000</v>
      </c>
      <c r="C11" s="115">
        <v>0</v>
      </c>
      <c r="D11" s="116">
        <v>0</v>
      </c>
    </row>
    <row r="12" spans="1:4" s="46" customFormat="1" ht="24.75" customHeight="1">
      <c r="A12" s="114" t="s">
        <v>36</v>
      </c>
      <c r="B12" s="115">
        <v>100000</v>
      </c>
      <c r="C12" s="115">
        <v>0</v>
      </c>
      <c r="D12" s="116">
        <v>0</v>
      </c>
    </row>
    <row r="13" spans="1:4" s="46" customFormat="1" ht="24.75" customHeight="1">
      <c r="A13" s="52" t="s">
        <v>37</v>
      </c>
      <c r="B13" s="53">
        <v>1340</v>
      </c>
      <c r="C13" s="53">
        <v>0</v>
      </c>
      <c r="D13" s="51">
        <v>0</v>
      </c>
    </row>
    <row r="14" spans="1:4" s="46" customFormat="1" ht="24.75" customHeight="1">
      <c r="A14" s="52" t="s">
        <v>38</v>
      </c>
      <c r="B14" s="53">
        <v>1020</v>
      </c>
      <c r="C14" s="53">
        <v>0</v>
      </c>
      <c r="D14" s="51">
        <v>0</v>
      </c>
    </row>
    <row r="15" spans="1:4" s="46" customFormat="1" ht="24.75" customHeight="1">
      <c r="A15" s="52" t="s">
        <v>39</v>
      </c>
      <c r="B15" s="53">
        <v>1100</v>
      </c>
      <c r="C15" s="53">
        <v>0</v>
      </c>
      <c r="D15" s="51">
        <v>0</v>
      </c>
    </row>
    <row r="16" spans="1:4" s="46" customFormat="1" ht="24.75" customHeight="1">
      <c r="A16" s="52" t="s">
        <v>40</v>
      </c>
      <c r="B16" s="53">
        <v>4000</v>
      </c>
      <c r="C16" s="53">
        <v>0</v>
      </c>
      <c r="D16" s="51">
        <v>0</v>
      </c>
    </row>
    <row r="17" spans="1:4" s="46" customFormat="1" ht="24.75" customHeight="1">
      <c r="A17" s="52" t="s">
        <v>41</v>
      </c>
      <c r="B17" s="53">
        <v>50</v>
      </c>
      <c r="C17" s="53">
        <v>0</v>
      </c>
      <c r="D17" s="51">
        <v>0</v>
      </c>
    </row>
    <row r="18" spans="1:4" s="46" customFormat="1" ht="24.75" customHeight="1">
      <c r="A18" s="52" t="s">
        <v>42</v>
      </c>
      <c r="B18" s="53">
        <v>3000</v>
      </c>
      <c r="C18" s="53">
        <v>0</v>
      </c>
      <c r="D18" s="51">
        <v>0</v>
      </c>
    </row>
    <row r="19" spans="1:4" s="46" customFormat="1" ht="24.75" customHeight="1">
      <c r="A19" s="52" t="s">
        <v>43</v>
      </c>
      <c r="B19" s="53">
        <v>500</v>
      </c>
      <c r="C19" s="53">
        <v>0</v>
      </c>
      <c r="D19" s="51">
        <v>0</v>
      </c>
    </row>
    <row r="20" spans="1:4" s="46" customFormat="1" ht="24.75" customHeight="1">
      <c r="A20" s="52" t="s">
        <v>44</v>
      </c>
      <c r="B20" s="53">
        <v>50</v>
      </c>
      <c r="C20" s="53">
        <v>0</v>
      </c>
      <c r="D20" s="51">
        <v>0</v>
      </c>
    </row>
    <row r="21" spans="1:4" s="46" customFormat="1" ht="24.75" customHeight="1">
      <c r="A21" s="52" t="s">
        <v>45</v>
      </c>
      <c r="B21" s="53">
        <v>60</v>
      </c>
      <c r="C21" s="53">
        <v>0</v>
      </c>
      <c r="D21" s="51">
        <v>0</v>
      </c>
    </row>
    <row r="22" spans="1:4" s="46" customFormat="1" ht="24.75" customHeight="1">
      <c r="A22" s="52" t="s">
        <v>46</v>
      </c>
      <c r="B22" s="53">
        <v>15000</v>
      </c>
      <c r="C22" s="53">
        <v>0</v>
      </c>
      <c r="D22" s="51">
        <v>0</v>
      </c>
    </row>
    <row r="23" spans="1:4" s="46" customFormat="1" ht="24.75" customHeight="1">
      <c r="A23" s="52" t="s">
        <v>47</v>
      </c>
      <c r="B23" s="53">
        <v>5650</v>
      </c>
      <c r="C23" s="53">
        <v>2000</v>
      </c>
      <c r="D23" s="51">
        <v>5650</v>
      </c>
    </row>
    <row r="24" spans="1:4" s="46" customFormat="1" ht="24.75" customHeight="1" thickBot="1">
      <c r="A24" s="54" t="s">
        <v>48</v>
      </c>
      <c r="B24" s="55">
        <v>150</v>
      </c>
      <c r="C24" s="55">
        <v>0</v>
      </c>
      <c r="D24" s="56">
        <v>0</v>
      </c>
    </row>
    <row r="25" spans="1:4" s="46" customFormat="1" ht="24.75" customHeight="1" thickBot="1">
      <c r="A25" s="57"/>
      <c r="B25" s="58"/>
      <c r="C25" s="58"/>
      <c r="D25" s="58"/>
    </row>
    <row r="26" spans="1:4" s="46" customFormat="1" ht="24.75" customHeight="1" thickBot="1">
      <c r="A26" s="59" t="s">
        <v>1</v>
      </c>
      <c r="B26" s="60">
        <f>SUM(B4:B25)</f>
        <v>621437</v>
      </c>
      <c r="C26" s="61">
        <f>SUM(C4:C24)</f>
        <v>60000</v>
      </c>
      <c r="D26" s="62">
        <f>SUM(D4:D25)</f>
        <v>108000</v>
      </c>
    </row>
    <row r="27" spans="2:4" s="46" customFormat="1" ht="24.75" customHeight="1" thickBot="1">
      <c r="B27" s="63"/>
      <c r="C27" s="63"/>
      <c r="D27" s="63"/>
    </row>
    <row r="28" spans="1:4" s="46" customFormat="1" ht="24.75" customHeight="1" thickBot="1">
      <c r="A28" s="59" t="s">
        <v>15</v>
      </c>
      <c r="B28" s="64">
        <f>B26/6</f>
        <v>103572.83333333333</v>
      </c>
      <c r="C28" s="65">
        <f>C26/6</f>
        <v>10000</v>
      </c>
      <c r="D28" s="66">
        <f>D26/6</f>
        <v>18000</v>
      </c>
    </row>
    <row r="29" spans="1:5" ht="12.75">
      <c r="A29" s="67"/>
      <c r="B29" s="68"/>
      <c r="C29" s="69"/>
      <c r="D29" s="69"/>
      <c r="E29" s="70"/>
    </row>
    <row r="30" spans="1:5" ht="12.75">
      <c r="A30" s="71"/>
      <c r="B30" s="72"/>
      <c r="C30" s="73"/>
      <c r="D30" s="73"/>
      <c r="E30" s="70"/>
    </row>
    <row r="31" spans="1:5" ht="12.75">
      <c r="A31" s="71"/>
      <c r="B31" s="72"/>
      <c r="C31" s="74"/>
      <c r="D31" s="74"/>
      <c r="E31" s="70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2007-10-15T18:51:56Z</cp:lastPrinted>
  <dcterms:created xsi:type="dcterms:W3CDTF">2007-09-07T06:37:24Z</dcterms:created>
  <dcterms:modified xsi:type="dcterms:W3CDTF">2007-11-29T14:30:12Z</dcterms:modified>
  <cp:category/>
  <cp:version/>
  <cp:contentType/>
  <cp:contentStatus/>
</cp:coreProperties>
</file>