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0"/>
  </bookViews>
  <sheets>
    <sheet name="RK-35-2007-43, př. 3c" sheetId="1" r:id="rId1"/>
    <sheet name="řešení" sheetId="2" r:id="rId2"/>
    <sheet name="investice" sheetId="3" r:id="rId3"/>
  </sheets>
  <definedNames>
    <definedName name="_xlnm.Print_Area" localSheetId="2">'investice'!$A$1:$F$67</definedName>
  </definedNames>
  <calcPr fullCalcOnLoad="1"/>
</workbook>
</file>

<file path=xl/sharedStrings.xml><?xml version="1.0" encoding="utf-8"?>
<sst xmlns="http://schemas.openxmlformats.org/spreadsheetml/2006/main" count="169" uniqueCount="160">
  <si>
    <t>Doba splácení v letech</t>
  </si>
  <si>
    <t>Celkem</t>
  </si>
  <si>
    <t>Roční zdroje nemocnice</t>
  </si>
  <si>
    <t>v tis.Kč</t>
  </si>
  <si>
    <t>nájemné - převedené dotace ze zaplaceného nájemného</t>
  </si>
  <si>
    <t xml:space="preserve">kapitálové výdaje - poskytnutá dotace </t>
  </si>
  <si>
    <t>celkem</t>
  </si>
  <si>
    <t>Hodnota projektu bez zdrojů ROP a spoluúčasti státu</t>
  </si>
  <si>
    <t>Půjčka EIB</t>
  </si>
  <si>
    <t>Kraj 7.5% spoluúčast</t>
  </si>
  <si>
    <t>Zdroje nemocnice</t>
  </si>
  <si>
    <t>Výpočet splácení z kapitálových výdajů</t>
  </si>
  <si>
    <t>Zůstatek  (celkem ke splácení)</t>
  </si>
  <si>
    <t>Splátka za rok</t>
  </si>
  <si>
    <t>Celkem za rok</t>
  </si>
  <si>
    <t>Podíl nemocnice a kraje na hodnotě projektu</t>
  </si>
  <si>
    <t xml:space="preserve">Roční zátěž pro nemocnici při splácení </t>
  </si>
  <si>
    <t>Zdroj hrazení - kapitálové výdaje</t>
  </si>
  <si>
    <t>Splátka</t>
  </si>
  <si>
    <t xml:space="preserve">Úroky </t>
  </si>
  <si>
    <t>Půjčka EIB - úvěr</t>
  </si>
  <si>
    <t>Úrok</t>
  </si>
  <si>
    <t>Úrok v %</t>
  </si>
  <si>
    <t>Struktura nákladů (tis.Kč)</t>
  </si>
  <si>
    <t>50 spotřebované nákupy</t>
  </si>
  <si>
    <t>51 služby</t>
  </si>
  <si>
    <t>52 osobní náklady</t>
  </si>
  <si>
    <t>54 ostatní náklady</t>
  </si>
  <si>
    <t>55 odpisy, prodaný majetek, rezervy a opravné položky</t>
  </si>
  <si>
    <t>Náklady celkem</t>
  </si>
  <si>
    <t>Struktura výnosů (tis.Kč)</t>
  </si>
  <si>
    <t>60 tržby za vlastní výkony a zboží</t>
  </si>
  <si>
    <t>62 aktivace</t>
  </si>
  <si>
    <t>64 ostatní výnosy</t>
  </si>
  <si>
    <t>69 provozní dotace</t>
  </si>
  <si>
    <t>Výnosy celkem</t>
  </si>
  <si>
    <t>Hlavní činnost</t>
  </si>
  <si>
    <t>Hospodářská činnost</t>
  </si>
  <si>
    <t>Hospodářský výsledek celkem</t>
  </si>
  <si>
    <t>Podíl typů dotace na  nájemném</t>
  </si>
  <si>
    <t>movitý majetek</t>
  </si>
  <si>
    <t>nemovitý majetek</t>
  </si>
  <si>
    <t>celkem investice</t>
  </si>
  <si>
    <t xml:space="preserve">investice -nemovitý </t>
  </si>
  <si>
    <t xml:space="preserve">investice -movitý </t>
  </si>
  <si>
    <t>provozní dotace</t>
  </si>
  <si>
    <t xml:space="preserve">Struktura hospodářského výsledku </t>
  </si>
  <si>
    <t>nemocnici zůstávají zdroje (varianta 1)</t>
  </si>
  <si>
    <t>úroku, úvěru a spoluúčasti (K+N) - varianta 1</t>
  </si>
  <si>
    <t>úvěru a spoluúčasti (K+N) - varianta 2</t>
  </si>
  <si>
    <t>Interní pavilon v Novém Městě na Moravě</t>
  </si>
  <si>
    <t>65 tržby z prodeje majetu</t>
  </si>
  <si>
    <t>Vyčíslení nájemného (2004 - 2007)</t>
  </si>
  <si>
    <t>Interní pavilon v Nemocnici Nové Město na Moravě</t>
  </si>
  <si>
    <t>Slabé stránky</t>
  </si>
  <si>
    <t>Nemocnice má již tradičně dobré výsledky hospodaření - od roku 2004 je každoročně vyrovnané, závazky po splatnosti jsou minimální (nebo žádné). Nicméně každoročně zapájí polovinu nájemného do provozu. Za těchto podmínek by 10 let zůstalo k investicím cca 10 - 12 mil. Kč</t>
  </si>
  <si>
    <t>Nemocnice Nové Město na Moravě</t>
  </si>
  <si>
    <t>v tis. Kč</t>
  </si>
  <si>
    <t>Magnetická rezonance</t>
  </si>
  <si>
    <t xml:space="preserve">Přebudování gastroenterologické ambulance na oper. sál a vybudování ambulance v gyn. pav. </t>
  </si>
  <si>
    <t xml:space="preserve">Generel nemocnice </t>
  </si>
  <si>
    <t>Obměna přístrojového vybavení (2008 - 2013)</t>
  </si>
  <si>
    <t>ARO</t>
  </si>
  <si>
    <t>Lůžkové monitory, elektrokardiografy, kardiomonitory, anesteziologické přístroje, pojízdné RTG, plicní a anesteziologické ventilátory, defibrilátory, monitory vitálních funkcí, videobronchoskopy, centrální monitory</t>
  </si>
  <si>
    <t>CH - JIP</t>
  </si>
  <si>
    <t xml:space="preserve">Lůžkové monitory,elektrokardiografy, pojízdné RTG přístroje, defibrilátory, </t>
  </si>
  <si>
    <t>CHIR</t>
  </si>
  <si>
    <t>Ultrazvukové vyšetřovací přístroje, elektrokardiografy,</t>
  </si>
  <si>
    <t>INT - JIP</t>
  </si>
  <si>
    <t>INT a INT ambulance</t>
  </si>
  <si>
    <t>Elektrokardiografy, kardiomonitory, ultrazvukové vyšetřovací přístroje, pojízdné RTG přístroje, defibrilátory</t>
  </si>
  <si>
    <t>INT - hemodialýza</t>
  </si>
  <si>
    <t>Kardiomonitory, dialyzační přístroje, defibrilátory, dialyzační monitory,</t>
  </si>
  <si>
    <t>INT - gastroenterologie</t>
  </si>
  <si>
    <t>Videoendoskopy, videogastroskopy, videokolonoskopy, světelné zdroje, elektrochirurgické přístroje, endoskopické věže,</t>
  </si>
  <si>
    <t>Neurologie</t>
  </si>
  <si>
    <t>Dětské</t>
  </si>
  <si>
    <t>COS</t>
  </si>
  <si>
    <t xml:space="preserve">Elektrokardiografy, defibrilátory, cytoskopy, pneumatické vrtačky, světelné zdroje, operační mikroskopy, elektrochirurgické přístroje, monitory vitálních funkcí, endoskopické věže, stenoskopy, videosystémy pro laparoskopii a arthroskopii, rektoskopy, shavery, choledoskopy, </t>
  </si>
  <si>
    <t>ORL sál</t>
  </si>
  <si>
    <t>GYN sál</t>
  </si>
  <si>
    <t xml:space="preserve">Defibrilátory, světelné zdroje, elektrochirurgické přístroje, </t>
  </si>
  <si>
    <t>Gynekologie</t>
  </si>
  <si>
    <t xml:space="preserve">Lůžkové monitory, elektrokardiografy, ultrazvukové vyšetřovací přístroje, fetální monitory, hysteroskopie, elektrokoagulační přístroje, laboratorní mikroskopy, </t>
  </si>
  <si>
    <t>TRN sál</t>
  </si>
  <si>
    <t>TRN</t>
  </si>
  <si>
    <t>Videobrochoskopy, videobronchfibroskopy,</t>
  </si>
  <si>
    <t>Centrální sterilizace</t>
  </si>
  <si>
    <t xml:space="preserve">Parní sterilizátory, dekontaminátory, sterilizační kontejnery, </t>
  </si>
  <si>
    <t>Infekční</t>
  </si>
  <si>
    <t xml:space="preserve">Elektrokardiografy, dekontaminátory, </t>
  </si>
  <si>
    <t xml:space="preserve">Elektrokardiografy, kardiomonitory, pojízdné RTG přístroje, defibrilátory, </t>
  </si>
  <si>
    <t>Oční sál</t>
  </si>
  <si>
    <t>Oční</t>
  </si>
  <si>
    <t>Nukleární medicína</t>
  </si>
  <si>
    <t>Radiologie</t>
  </si>
  <si>
    <t>OKLT - HTO a OKB</t>
  </si>
  <si>
    <t>Laboratorní analyzátory, henatologické analyzátory, centrifugy, laboratorní mikroskopy, mrazící boxy, zmrazovací zařízení, koagulační automat</t>
  </si>
  <si>
    <t>Kožní</t>
  </si>
  <si>
    <t>Dermatom</t>
  </si>
  <si>
    <t>Urologie</t>
  </si>
  <si>
    <t>Cytoskopy, urodynamický systém, ureterorenoskopy,</t>
  </si>
  <si>
    <t>Patologie</t>
  </si>
  <si>
    <t>Laboratorní mikroskopy</t>
  </si>
  <si>
    <t>Lůžková oddělení</t>
  </si>
  <si>
    <t xml:space="preserve">Zateplení budov </t>
  </si>
  <si>
    <t>Jedná se o zateplení všech starších budov</t>
  </si>
  <si>
    <t>Alternativní zdroje energie</t>
  </si>
  <si>
    <t>Rekonstrukce areálu TRN a LDN na Buchtově kopci</t>
  </si>
  <si>
    <t>Akreditace</t>
  </si>
  <si>
    <t>Rozvoj akreditačních vzdělávacích programů</t>
  </si>
  <si>
    <t>Rekonstrukce ČOV</t>
  </si>
  <si>
    <t>Buchtův kopec</t>
  </si>
  <si>
    <t xml:space="preserve">Rozšíření parkovacích ploch </t>
  </si>
  <si>
    <t>Parkovací plochy v areálu nemocnice</t>
  </si>
  <si>
    <t>Výpočetní technika HW a SW a zvýšení technického zázemí</t>
  </si>
  <si>
    <t>Převozová vozidla - doprava</t>
  </si>
  <si>
    <t>Celoživotní vzdělávání zaměstnanců</t>
  </si>
  <si>
    <t>Vybudování dvoupodlažního parkoviště</t>
  </si>
  <si>
    <t>Přestavba vstupního objektu</t>
  </si>
  <si>
    <t xml:space="preserve">Rekonstrukce kotelny včetně výměny rozvodů, výměníkových stanic a předávacích stanic ČZT </t>
  </si>
  <si>
    <t>Výměna všech nevyhovujících výtahů</t>
  </si>
  <si>
    <t>Vytvoření dynamických www stránek nemocnice a jejich osazení</t>
  </si>
  <si>
    <t>Datová infrastruktura</t>
  </si>
  <si>
    <t xml:space="preserve">Realizace doporučených opatření energo auditu </t>
  </si>
  <si>
    <t xml:space="preserve">Regionální datové komunikace a sdílení aplikací </t>
  </si>
  <si>
    <t>Manipulační a dopravní technika</t>
  </si>
  <si>
    <t>Výměna telefonních ústředen Nové Město + Buchtův kopec</t>
  </si>
  <si>
    <t>Výměna technologie kuchyně</t>
  </si>
  <si>
    <t>Přemístění O2 stanice a skladu medicinálních plynů</t>
  </si>
  <si>
    <t>Obměna technologie centrální sterilizace</t>
  </si>
  <si>
    <t>Přemístění údržby, skladů, trafostanice a rozšíření archivu</t>
  </si>
  <si>
    <t>Vybudování mimoúrovňového vjezdu do nemocnice</t>
  </si>
  <si>
    <t xml:space="preserve">CT přístroj </t>
  </si>
  <si>
    <t>Ředění cytostatik</t>
  </si>
  <si>
    <t xml:space="preserve">Celkem investiční akce 2008 - 2013 </t>
  </si>
  <si>
    <t>průměrná roční zátěž</t>
  </si>
  <si>
    <t>varianta 1</t>
  </si>
  <si>
    <t>varianta 2</t>
  </si>
  <si>
    <t>Návrh na úpravu plánu investičních akcí na období 2008 -2013</t>
  </si>
  <si>
    <t>původní návrh</t>
  </si>
  <si>
    <t>Upravený plán na variantu "vše"</t>
  </si>
  <si>
    <t>Upravený plán na variantu "úrok"</t>
  </si>
  <si>
    <t>Rekonstrukce pavilonu interních oborů  (2008 - 2010) Předpokládané finacování - úvěr na řešení investiční výstavby nemocnice.</t>
  </si>
  <si>
    <t>Jiné zdroje financování</t>
  </si>
  <si>
    <t>Lůžkové monitory, elektrokardiografy, kardiomonitory, pojízdné RTG přístroje, defibrilátory(*), plicní ventilátory, monitory EKG,</t>
  </si>
  <si>
    <t>Lůžkové monitory, elektrokardiografy, pojízdné RTG přístroje, elektroencefalografy(*), elektromyograf,</t>
  </si>
  <si>
    <t>Lůžkové monitory, elektrokardiografy, kardiomonitory, ultrazvukové vyšetřovací přístroje(*), pojízdné RTG přístroje, monitory vitálních funkcí, inkubátory,</t>
  </si>
  <si>
    <t xml:space="preserve">Defibrilátory(*), světelné zdroje, operační mikroskopy, elektrochirurgické přístroje, shavery, </t>
  </si>
  <si>
    <t>Defibrilátory(*), světelné zdroje(*),</t>
  </si>
  <si>
    <t>LDN a LTRN</t>
  </si>
  <si>
    <t>Defibrilátory(*),</t>
  </si>
  <si>
    <t xml:space="preserve">Kardiomonitory, biometry, universální vyšetřovací přístroje, lasery(*), štěrbinová lampa, refraktometry, phakoemulzifiátor, vitrektomy, fokometry, </t>
  </si>
  <si>
    <t>Gamakamera(*)</t>
  </si>
  <si>
    <t xml:space="preserve">Mamograf(*), ultrazvukové vyšetřovací přístroje(*), skiagrafický rtg komplet(*), počítačový tomograf, </t>
  </si>
  <si>
    <t>Odsávačky, injekční pumpy, infuzní dávkovače,</t>
  </si>
  <si>
    <t>Pozn.: Obnova přístrojů označených (*) byla realizována v r.2007 a  2006</t>
  </si>
  <si>
    <t>Při rekonstrukci se uvažuje s propojením interny s gynekologií přes dětský pavilon. Z toho důvodu je nutno provést stavební úpravy v části ambulancí dětského pavilonu - náklady 21 000 tis. Kč. Při rekonstrukci pavilonu interních oborů je rovněž nutno provést úpravu propojení v úrovni 1. PP na odd. radiodiagnostiky, operačních sálů a centrální sterilizace - náklady 6 500 tis. Kč.</t>
  </si>
  <si>
    <t>Počet stran: 4</t>
  </si>
  <si>
    <t>RK-35-2007-43, př. 3c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</si>
</sst>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  <numFmt numFmtId="165" formatCode="#,##0.0"/>
    <numFmt numFmtId="166" formatCode="0.0%"/>
    <numFmt numFmtId="167" formatCode="[$-1010409]###\ ###\ ###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_K_č"/>
    <numFmt numFmtId="172" formatCode="#,##0_ ;\-#,##0\ "/>
  </numFmts>
  <fonts count="15">
    <font>
      <sz val="10"/>
      <name val="Arial CE"/>
      <family val="0"/>
    </font>
    <font>
      <b/>
      <sz val="10"/>
      <name val="Arial CE"/>
      <family val="2"/>
    </font>
    <font>
      <sz val="10"/>
      <name val="Helv"/>
      <family val="0"/>
    </font>
    <font>
      <b/>
      <sz val="12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ck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Alignment="1">
      <alignment/>
    </xf>
    <xf numFmtId="0" fontId="2" fillId="0" borderId="1" xfId="0" applyBorder="1" applyAlignment="1">
      <alignment horizontal="center"/>
    </xf>
    <xf numFmtId="3" fontId="2" fillId="0" borderId="2" xfId="0" applyNumberFormat="1" applyBorder="1" applyAlignment="1">
      <alignment horizontal="center"/>
    </xf>
    <xf numFmtId="3" fontId="2" fillId="0" borderId="3" xfId="0" applyNumberFormat="1" applyBorder="1" applyAlignment="1">
      <alignment/>
    </xf>
    <xf numFmtId="0" fontId="2" fillId="0" borderId="4" xfId="0" applyBorder="1" applyAlignment="1">
      <alignment horizontal="center"/>
    </xf>
    <xf numFmtId="3" fontId="2" fillId="0" borderId="5" xfId="0" applyNumberFormat="1" applyBorder="1" applyAlignment="1">
      <alignment horizontal="center"/>
    </xf>
    <xf numFmtId="0" fontId="1" fillId="2" borderId="6" xfId="0" applyFont="1" applyFill="1" applyBorder="1" applyAlignment="1">
      <alignment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2" fillId="0" borderId="9" xfId="0" applyBorder="1" applyAlignment="1">
      <alignment/>
    </xf>
    <xf numFmtId="0" fontId="2" fillId="0" borderId="10" xfId="0" applyBorder="1" applyAlignment="1">
      <alignment/>
    </xf>
    <xf numFmtId="0" fontId="2" fillId="0" borderId="11" xfId="0" applyBorder="1" applyAlignment="1">
      <alignment/>
    </xf>
    <xf numFmtId="0" fontId="2" fillId="0" borderId="0" xfId="0" applyBorder="1" applyAlignment="1">
      <alignment/>
    </xf>
    <xf numFmtId="0" fontId="2" fillId="2" borderId="12" xfId="0" applyFill="1" applyBorder="1" applyAlignment="1">
      <alignment/>
    </xf>
    <xf numFmtId="0" fontId="2" fillId="2" borderId="13" xfId="0" applyFill="1" applyBorder="1" applyAlignment="1">
      <alignment/>
    </xf>
    <xf numFmtId="3" fontId="2" fillId="0" borderId="3" xfId="0" applyNumberFormat="1" applyBorder="1" applyAlignment="1">
      <alignment horizontal="right"/>
    </xf>
    <xf numFmtId="0" fontId="2" fillId="0" borderId="14" xfId="0" applyBorder="1" applyAlignment="1">
      <alignment horizontal="center"/>
    </xf>
    <xf numFmtId="0" fontId="1" fillId="2" borderId="6" xfId="0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15" xfId="0" applyNumberFormat="1" applyBorder="1" applyAlignment="1">
      <alignment/>
    </xf>
    <xf numFmtId="3" fontId="1" fillId="2" borderId="16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0" fontId="2" fillId="0" borderId="2" xfId="0" applyNumberFormat="1" applyBorder="1" applyAlignment="1">
      <alignment horizontal="center"/>
    </xf>
    <xf numFmtId="10" fontId="2" fillId="0" borderId="5" xfId="0" applyNumberFormat="1" applyBorder="1" applyAlignment="1">
      <alignment horizontal="center"/>
    </xf>
    <xf numFmtId="0" fontId="2" fillId="0" borderId="20" xfId="0" applyBorder="1" applyAlignment="1">
      <alignment/>
    </xf>
    <xf numFmtId="0" fontId="2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2" fontId="9" fillId="2" borderId="25" xfId="0" applyNumberFormat="1" applyFont="1" applyFill="1" applyBorder="1" applyAlignment="1">
      <alignment horizontal="center" vertical="center" wrapText="1"/>
    </xf>
    <xf numFmtId="2" fontId="9" fillId="2" borderId="26" xfId="0" applyNumberFormat="1" applyFont="1" applyFill="1" applyBorder="1" applyAlignment="1">
      <alignment horizontal="center" vertical="center" wrapText="1"/>
    </xf>
    <xf numFmtId="10" fontId="11" fillId="2" borderId="25" xfId="0" applyNumberFormat="1" applyFont="1" applyFill="1" applyBorder="1" applyAlignment="1">
      <alignment horizontal="center" vertical="center" wrapText="1"/>
    </xf>
    <xf numFmtId="10" fontId="11" fillId="2" borderId="26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1" fillId="3" borderId="2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26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2" fontId="9" fillId="2" borderId="27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/>
    </xf>
    <xf numFmtId="3" fontId="1" fillId="3" borderId="24" xfId="0" applyNumberFormat="1" applyFont="1" applyFill="1" applyBorder="1" applyAlignment="1">
      <alignment horizontal="center" vertical="center"/>
    </xf>
    <xf numFmtId="3" fontId="9" fillId="3" borderId="28" xfId="0" applyNumberFormat="1" applyFont="1" applyFill="1" applyBorder="1" applyAlignment="1">
      <alignment horizontal="center" vertical="center"/>
    </xf>
    <xf numFmtId="3" fontId="1" fillId="3" borderId="27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9" fillId="2" borderId="26" xfId="0" applyNumberFormat="1" applyFont="1" applyFill="1" applyBorder="1" applyAlignment="1">
      <alignment/>
    </xf>
    <xf numFmtId="3" fontId="9" fillId="2" borderId="27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3" fontId="9" fillId="2" borderId="8" xfId="0" applyNumberFormat="1" applyFont="1" applyFill="1" applyBorder="1" applyAlignment="1">
      <alignment/>
    </xf>
    <xf numFmtId="10" fontId="9" fillId="3" borderId="1" xfId="0" applyNumberFormat="1" applyFont="1" applyFill="1" applyBorder="1" applyAlignment="1">
      <alignment horizontal="center" vertical="center"/>
    </xf>
    <xf numFmtId="10" fontId="9" fillId="3" borderId="2" xfId="0" applyNumberFormat="1" applyFont="1" applyFill="1" applyBorder="1" applyAlignment="1">
      <alignment horizontal="center" vertical="center"/>
    </xf>
    <xf numFmtId="10" fontId="9" fillId="3" borderId="3" xfId="0" applyNumberFormat="1" applyFont="1" applyFill="1" applyBorder="1" applyAlignment="1">
      <alignment horizontal="center" vertical="center"/>
    </xf>
    <xf numFmtId="10" fontId="9" fillId="3" borderId="4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horizontal="center" vertical="center"/>
    </xf>
    <xf numFmtId="10" fontId="9" fillId="3" borderId="24" xfId="0" applyNumberFormat="1" applyFont="1" applyFill="1" applyBorder="1" applyAlignment="1">
      <alignment horizontal="center" vertical="center"/>
    </xf>
    <xf numFmtId="10" fontId="9" fillId="0" borderId="5" xfId="0" applyNumberFormat="1" applyFont="1" applyFill="1" applyBorder="1" applyAlignment="1">
      <alignment horizontal="center" vertical="center"/>
    </xf>
    <xf numFmtId="10" fontId="9" fillId="3" borderId="25" xfId="0" applyNumberFormat="1" applyFont="1" applyFill="1" applyBorder="1" applyAlignment="1">
      <alignment horizontal="center" vertical="center"/>
    </xf>
    <xf numFmtId="10" fontId="9" fillId="3" borderId="26" xfId="0" applyNumberFormat="1" applyFont="1" applyFill="1" applyBorder="1" applyAlignment="1">
      <alignment horizontal="center" vertical="center"/>
    </xf>
    <xf numFmtId="10" fontId="9" fillId="3" borderId="27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0" borderId="0" xfId="20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horizontal="center" vertical="center"/>
      <protection/>
    </xf>
    <xf numFmtId="0" fontId="12" fillId="0" borderId="32" xfId="20" applyFont="1" applyBorder="1" applyAlignment="1">
      <alignment horizontal="center" vertical="center"/>
      <protection/>
    </xf>
    <xf numFmtId="0" fontId="12" fillId="0" borderId="33" xfId="20" applyFont="1" applyBorder="1" applyAlignment="1">
      <alignment horizontal="center" vertical="center"/>
      <protection/>
    </xf>
    <xf numFmtId="0" fontId="10" fillId="0" borderId="34" xfId="20" applyFont="1" applyBorder="1" applyAlignment="1">
      <alignment horizontal="center" vertical="center"/>
      <protection/>
    </xf>
    <xf numFmtId="3" fontId="10" fillId="0" borderId="35" xfId="20" applyNumberFormat="1" applyFont="1" applyBorder="1" applyAlignment="1">
      <alignment horizontal="center" vertical="center"/>
      <protection/>
    </xf>
    <xf numFmtId="0" fontId="10" fillId="0" borderId="34" xfId="20" applyFont="1" applyBorder="1" applyAlignment="1">
      <alignment horizontal="center" vertical="center" wrapText="1"/>
      <protection/>
    </xf>
    <xf numFmtId="3" fontId="10" fillId="0" borderId="35" xfId="20" applyNumberFormat="1" applyFont="1" applyBorder="1" applyAlignment="1">
      <alignment horizontal="center" vertical="center" wrapText="1"/>
      <protection/>
    </xf>
    <xf numFmtId="1" fontId="0" fillId="2" borderId="36" xfId="20" applyNumberForma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 wrapText="1"/>
      <protection/>
    </xf>
    <xf numFmtId="3" fontId="0" fillId="2" borderId="37" xfId="20" applyNumberFormat="1" applyFill="1" applyBorder="1" applyAlignment="1">
      <alignment horizontal="center" vertical="center"/>
      <protection/>
    </xf>
    <xf numFmtId="3" fontId="0" fillId="2" borderId="38" xfId="20" applyNumberFormat="1" applyFill="1" applyBorder="1" applyAlignment="1">
      <alignment horizontal="center" vertical="center" wrapText="1"/>
      <protection/>
    </xf>
    <xf numFmtId="1" fontId="0" fillId="2" borderId="39" xfId="20" applyNumberFormat="1" applyFill="1" applyBorder="1" applyAlignment="1">
      <alignment horizontal="center" vertical="center"/>
      <protection/>
    </xf>
    <xf numFmtId="0" fontId="0" fillId="2" borderId="5" xfId="20" applyFill="1" applyBorder="1" applyAlignment="1">
      <alignment horizontal="center" vertical="center" wrapText="1"/>
      <protection/>
    </xf>
    <xf numFmtId="0" fontId="5" fillId="2" borderId="40" xfId="20" applyFont="1" applyFill="1" applyBorder="1" applyAlignment="1">
      <alignment horizontal="center" vertical="center" wrapText="1"/>
      <protection/>
    </xf>
    <xf numFmtId="3" fontId="0" fillId="2" borderId="41" xfId="20" applyNumberFormat="1" applyFill="1" applyBorder="1" applyAlignment="1">
      <alignment horizontal="center" vertical="center"/>
      <protection/>
    </xf>
    <xf numFmtId="3" fontId="0" fillId="2" borderId="42" xfId="20" applyNumberFormat="1" applyFill="1" applyBorder="1" applyAlignment="1">
      <alignment horizontal="center" vertical="center"/>
      <protection/>
    </xf>
    <xf numFmtId="1" fontId="0" fillId="0" borderId="39" xfId="20" applyNumberForma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 wrapText="1"/>
      <protection/>
    </xf>
    <xf numFmtId="0" fontId="5" fillId="0" borderId="40" xfId="20" applyFont="1" applyBorder="1" applyAlignment="1">
      <alignment horizontal="center" vertical="center" wrapText="1"/>
      <protection/>
    </xf>
    <xf numFmtId="3" fontId="0" fillId="0" borderId="41" xfId="20" applyNumberFormat="1" applyBorder="1" applyAlignment="1">
      <alignment horizontal="center" vertical="center"/>
      <protection/>
    </xf>
    <xf numFmtId="3" fontId="0" fillId="0" borderId="42" xfId="20" applyNumberFormat="1" applyBorder="1" applyAlignment="1">
      <alignment horizontal="center" vertical="center"/>
      <protection/>
    </xf>
    <xf numFmtId="1" fontId="0" fillId="3" borderId="39" xfId="20" applyNumberFormat="1" applyFill="1" applyBorder="1" applyAlignment="1">
      <alignment horizontal="center" vertical="center"/>
      <protection/>
    </xf>
    <xf numFmtId="0" fontId="0" fillId="3" borderId="5" xfId="20" applyFill="1" applyBorder="1" applyAlignment="1">
      <alignment horizontal="center"/>
      <protection/>
    </xf>
    <xf numFmtId="0" fontId="0" fillId="2" borderId="40" xfId="20" applyFill="1" applyBorder="1">
      <alignment/>
      <protection/>
    </xf>
    <xf numFmtId="0" fontId="0" fillId="0" borderId="5" xfId="20" applyBorder="1" applyAlignment="1">
      <alignment horizontal="center" vertical="center" wrapText="1"/>
      <protection/>
    </xf>
    <xf numFmtId="0" fontId="0" fillId="0" borderId="43" xfId="20" applyBorder="1">
      <alignment/>
      <protection/>
    </xf>
    <xf numFmtId="0" fontId="0" fillId="0" borderId="0" xfId="20" applyBorder="1">
      <alignment/>
      <protection/>
    </xf>
    <xf numFmtId="3" fontId="0" fillId="2" borderId="44" xfId="20" applyNumberFormat="1" applyFill="1" applyBorder="1" applyAlignment="1">
      <alignment horizontal="center" vertical="center"/>
      <protection/>
    </xf>
    <xf numFmtId="3" fontId="0" fillId="2" borderId="45" xfId="20" applyNumberFormat="1" applyFill="1" applyBorder="1" applyAlignment="1">
      <alignment horizontal="center" vertical="center"/>
      <protection/>
    </xf>
    <xf numFmtId="3" fontId="0" fillId="0" borderId="45" xfId="20" applyNumberFormat="1" applyBorder="1" applyAlignment="1">
      <alignment horizontal="center" vertical="center"/>
      <protection/>
    </xf>
    <xf numFmtId="1" fontId="0" fillId="2" borderId="46" xfId="20" applyNumberFormat="1" applyFill="1" applyBorder="1" applyAlignment="1">
      <alignment horizontal="center" vertical="center"/>
      <protection/>
    </xf>
    <xf numFmtId="0" fontId="0" fillId="2" borderId="47" xfId="20" applyFill="1" applyBorder="1" applyAlignment="1">
      <alignment horizontal="center"/>
      <protection/>
    </xf>
    <xf numFmtId="0" fontId="0" fillId="2" borderId="48" xfId="20" applyFill="1" applyBorder="1">
      <alignment/>
      <protection/>
    </xf>
    <xf numFmtId="3" fontId="0" fillId="2" borderId="49" xfId="20" applyNumberFormat="1" applyFill="1" applyBorder="1" applyAlignment="1">
      <alignment horizontal="center" vertical="center"/>
      <protection/>
    </xf>
    <xf numFmtId="0" fontId="0" fillId="0" borderId="45" xfId="20" applyBorder="1" applyAlignment="1">
      <alignment horizontal="center" vertical="center"/>
      <protection/>
    </xf>
    <xf numFmtId="3" fontId="0" fillId="0" borderId="34" xfId="20" applyNumberFormat="1" applyBorder="1" applyAlignment="1">
      <alignment horizontal="center" vertical="center"/>
      <protection/>
    </xf>
    <xf numFmtId="3" fontId="0" fillId="2" borderId="34" xfId="20" applyNumberFormat="1" applyFill="1" applyBorder="1" applyAlignment="1">
      <alignment horizontal="center" vertical="center"/>
      <protection/>
    </xf>
    <xf numFmtId="3" fontId="0" fillId="2" borderId="50" xfId="20" applyNumberFormat="1" applyFill="1" applyBorder="1" applyAlignment="1">
      <alignment horizontal="center" vertical="center"/>
      <protection/>
    </xf>
    <xf numFmtId="0" fontId="5" fillId="2" borderId="15" xfId="0" applyFont="1" applyFill="1" applyBorder="1" applyAlignment="1">
      <alignment horizontal="center" vertical="center" wrapText="1"/>
    </xf>
    <xf numFmtId="0" fontId="0" fillId="4" borderId="5" xfId="20" applyFill="1" applyBorder="1" applyAlignment="1">
      <alignment horizontal="center" vertical="center" wrapText="1"/>
      <protection/>
    </xf>
    <xf numFmtId="3" fontId="0" fillId="0" borderId="0" xfId="20" applyNumberFormat="1">
      <alignment/>
      <protection/>
    </xf>
    <xf numFmtId="0" fontId="9" fillId="0" borderId="0" xfId="0" applyFont="1" applyAlignment="1">
      <alignment/>
    </xf>
    <xf numFmtId="0" fontId="8" fillId="0" borderId="51" xfId="0" applyFont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0" fontId="8" fillId="0" borderId="53" xfId="0" applyFont="1" applyBorder="1" applyAlignment="1">
      <alignment vertical="top" wrapText="1"/>
    </xf>
    <xf numFmtId="0" fontId="8" fillId="0" borderId="54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55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9" fillId="2" borderId="57" xfId="0" applyFont="1" applyFill="1" applyBorder="1" applyAlignment="1">
      <alignment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2" fontId="9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60" xfId="0" applyBorder="1" applyAlignment="1">
      <alignment/>
    </xf>
    <xf numFmtId="0" fontId="9" fillId="2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61" xfId="0" applyFont="1" applyBorder="1" applyAlignment="1">
      <alignment/>
    </xf>
    <xf numFmtId="0" fontId="9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62" xfId="0" applyFont="1" applyFill="1" applyBorder="1" applyAlignment="1">
      <alignment/>
    </xf>
    <xf numFmtId="0" fontId="8" fillId="0" borderId="63" xfId="0" applyFont="1" applyBorder="1" applyAlignment="1">
      <alignment/>
    </xf>
    <xf numFmtId="0" fontId="8" fillId="0" borderId="64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29" xfId="0" applyFont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61" xfId="0" applyFont="1" applyFill="1" applyBorder="1" applyAlignment="1">
      <alignment/>
    </xf>
    <xf numFmtId="10" fontId="2" fillId="0" borderId="25" xfId="0" applyNumberFormat="1" applyBorder="1" applyAlignment="1">
      <alignment horizontal="right"/>
    </xf>
    <xf numFmtId="10" fontId="0" fillId="0" borderId="27" xfId="0" applyNumberFormat="1" applyBorder="1" applyAlignment="1">
      <alignment/>
    </xf>
    <xf numFmtId="3" fontId="2" fillId="2" borderId="6" xfId="0" applyNumberFormat="1" applyFill="1" applyBorder="1" applyAlignment="1">
      <alignment horizontal="right"/>
    </xf>
    <xf numFmtId="0" fontId="0" fillId="0" borderId="8" xfId="0" applyBorder="1" applyAlignment="1">
      <alignment/>
    </xf>
    <xf numFmtId="3" fontId="2" fillId="0" borderId="65" xfId="0" applyNumberFormat="1" applyBorder="1" applyAlignment="1">
      <alignment horizontal="right"/>
    </xf>
    <xf numFmtId="0" fontId="0" fillId="0" borderId="66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14" xfId="0" applyNumberFormat="1" applyBorder="1" applyAlignment="1">
      <alignment horizontal="right"/>
    </xf>
    <xf numFmtId="0" fontId="0" fillId="0" borderId="30" xfId="0" applyBorder="1" applyAlignment="1">
      <alignment/>
    </xf>
    <xf numFmtId="3" fontId="2" fillId="0" borderId="67" xfId="0" applyNumberFormat="1" applyBorder="1" applyAlignment="1">
      <alignment horizontal="right"/>
    </xf>
    <xf numFmtId="0" fontId="0" fillId="0" borderId="31" xfId="0" applyBorder="1" applyAlignment="1">
      <alignment/>
    </xf>
    <xf numFmtId="0" fontId="1" fillId="2" borderId="6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2" borderId="6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3" fontId="0" fillId="0" borderId="65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1" fillId="2" borderId="7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60" xfId="0" applyBorder="1" applyAlignment="1">
      <alignment horizontal="center" vertical="center" wrapText="1"/>
    </xf>
    <xf numFmtId="3" fontId="0" fillId="0" borderId="66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40" xfId="20" applyFont="1" applyBorder="1" applyAlignment="1">
      <alignment horizontal="center" vertical="center" wrapText="1"/>
      <protection/>
    </xf>
    <xf numFmtId="0" fontId="5" fillId="0" borderId="72" xfId="20" applyFont="1" applyBorder="1" applyAlignment="1">
      <alignment horizontal="center" vertical="center" wrapText="1"/>
      <protection/>
    </xf>
    <xf numFmtId="0" fontId="0" fillId="0" borderId="72" xfId="20" applyBorder="1" applyAlignment="1">
      <alignment horizontal="center" vertical="center"/>
      <protection/>
    </xf>
    <xf numFmtId="0" fontId="0" fillId="0" borderId="73" xfId="20" applyBorder="1" applyAlignment="1">
      <alignment horizontal="center" vertical="center"/>
      <protection/>
    </xf>
    <xf numFmtId="1" fontId="0" fillId="0" borderId="39" xfId="20" applyNumberFormat="1" applyBorder="1" applyAlignment="1">
      <alignment horizontal="center" vertical="center"/>
      <protection/>
    </xf>
    <xf numFmtId="0" fontId="14" fillId="2" borderId="32" xfId="20" applyFont="1" applyFill="1" applyBorder="1" applyAlignment="1">
      <alignment horizontal="center" vertical="center"/>
      <protection/>
    </xf>
    <xf numFmtId="0" fontId="0" fillId="2" borderId="33" xfId="20" applyFill="1" applyBorder="1" applyAlignment="1">
      <alignment horizontal="center" vertical="center"/>
      <protection/>
    </xf>
    <xf numFmtId="0" fontId="12" fillId="0" borderId="32" xfId="20" applyFont="1" applyBorder="1" applyAlignment="1">
      <alignment horizontal="center" vertical="center"/>
      <protection/>
    </xf>
    <xf numFmtId="0" fontId="12" fillId="0" borderId="33" xfId="20" applyFont="1" applyBorder="1" applyAlignment="1">
      <alignment horizontal="center" vertical="center"/>
      <protection/>
    </xf>
    <xf numFmtId="0" fontId="5" fillId="0" borderId="40" xfId="20" applyFont="1" applyBorder="1" applyAlignment="1">
      <alignment horizontal="center" vertical="center"/>
      <protection/>
    </xf>
    <xf numFmtId="0" fontId="5" fillId="0" borderId="4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2" fillId="0" borderId="72" xfId="0" applyBorder="1" applyAlignment="1">
      <alignment horizontal="center" vertical="center"/>
    </xf>
    <xf numFmtId="0" fontId="2" fillId="0" borderId="73" xfId="0" applyBorder="1" applyAlignment="1">
      <alignment horizontal="center" vertical="center"/>
    </xf>
    <xf numFmtId="0" fontId="13" fillId="2" borderId="43" xfId="20" applyFont="1" applyFill="1" applyBorder="1" applyAlignment="1">
      <alignment horizontal="center" vertical="center" wrapText="1"/>
      <protection/>
    </xf>
    <xf numFmtId="0" fontId="13" fillId="2" borderId="0" xfId="20" applyFont="1" applyFill="1" applyBorder="1" applyAlignment="1">
      <alignment horizontal="center" vertical="center" wrapText="1"/>
      <protection/>
    </xf>
    <xf numFmtId="0" fontId="0" fillId="0" borderId="0" xfId="20" applyAlignment="1">
      <alignment/>
      <protection/>
    </xf>
    <xf numFmtId="0" fontId="14" fillId="2" borderId="32" xfId="20" applyFont="1" applyFill="1" applyBorder="1" applyAlignment="1">
      <alignment horizontal="center"/>
      <protection/>
    </xf>
    <xf numFmtId="0" fontId="14" fillId="2" borderId="33" xfId="20" applyFont="1" applyFill="1" applyBorder="1" applyAlignment="1">
      <alignment horizontal="center"/>
      <protection/>
    </xf>
    <xf numFmtId="0" fontId="14" fillId="2" borderId="74" xfId="20" applyFont="1" applyFill="1" applyBorder="1" applyAlignment="1">
      <alignment horizontal="center"/>
      <protection/>
    </xf>
    <xf numFmtId="0" fontId="5" fillId="3" borderId="40" xfId="20" applyFont="1" applyFill="1" applyBorder="1" applyAlignment="1">
      <alignment horizontal="center" vertical="center" wrapText="1"/>
      <protection/>
    </xf>
    <xf numFmtId="0" fontId="5" fillId="3" borderId="72" xfId="20" applyFont="1" applyFill="1" applyBorder="1" applyAlignment="1">
      <alignment horizontal="center" vertical="center" wrapText="1"/>
      <protection/>
    </xf>
    <xf numFmtId="0" fontId="5" fillId="4" borderId="40" xfId="20" applyFont="1" applyFill="1" applyBorder="1" applyAlignment="1">
      <alignment horizontal="center" vertical="center" wrapText="1"/>
      <protection/>
    </xf>
    <xf numFmtId="0" fontId="5" fillId="4" borderId="72" xfId="20" applyFont="1" applyFill="1" applyBorder="1" applyAlignment="1">
      <alignment horizontal="center" vertical="center" wrapText="1"/>
      <protection/>
    </xf>
    <xf numFmtId="0" fontId="0" fillId="4" borderId="72" xfId="20" applyFill="1" applyBorder="1" applyAlignment="1">
      <alignment horizontal="center" vertical="center"/>
      <protection/>
    </xf>
    <xf numFmtId="0" fontId="0" fillId="4" borderId="73" xfId="20" applyFill="1" applyBorder="1" applyAlignment="1">
      <alignment horizontal="center" vertical="center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Investice NNM 2008 - 2013  SOUHRN S POPISEM ZP zahr všechny akc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18.375" style="43" customWidth="1"/>
    <col min="2" max="3" width="13.00390625" style="43" customWidth="1"/>
    <col min="4" max="7" width="12.375" style="43" customWidth="1"/>
    <col min="9" max="9" width="11.625" style="0" customWidth="1"/>
  </cols>
  <sheetData>
    <row r="1" ht="12.75">
      <c r="F1" s="127" t="s">
        <v>159</v>
      </c>
    </row>
    <row r="2" ht="12.75">
      <c r="F2" s="127" t="s">
        <v>158</v>
      </c>
    </row>
    <row r="4" spans="1:7" ht="15.75">
      <c r="A4" s="137" t="s">
        <v>53</v>
      </c>
      <c r="B4" s="137"/>
      <c r="C4" s="137"/>
      <c r="D4" s="137"/>
      <c r="E4" s="137"/>
      <c r="F4" s="137"/>
      <c r="G4" s="137"/>
    </row>
    <row r="5" spans="1:7" ht="7.5" customHeight="1">
      <c r="A5" s="56"/>
      <c r="B5" s="56"/>
      <c r="C5" s="56"/>
      <c r="D5" s="56"/>
      <c r="E5" s="56"/>
      <c r="F5" s="56"/>
      <c r="G5" s="56"/>
    </row>
    <row r="6" spans="1:7" ht="15.75">
      <c r="A6" s="56"/>
      <c r="B6" s="56"/>
      <c r="C6" s="56"/>
      <c r="D6" s="56"/>
      <c r="E6" s="56"/>
      <c r="F6" s="56"/>
      <c r="G6" s="56"/>
    </row>
    <row r="7" spans="1:7" ht="15.75">
      <c r="A7" s="56"/>
      <c r="B7" s="56"/>
      <c r="C7" s="56"/>
      <c r="D7" s="56"/>
      <c r="E7" s="56"/>
      <c r="F7" s="56"/>
      <c r="G7" s="56"/>
    </row>
    <row r="8" spans="1:7" ht="15.75">
      <c r="A8" s="56"/>
      <c r="B8" s="56"/>
      <c r="C8" s="56"/>
      <c r="D8" s="56"/>
      <c r="E8" s="56"/>
      <c r="F8" s="56"/>
      <c r="G8" s="56"/>
    </row>
    <row r="9" spans="1:7" ht="15.75">
      <c r="A9" s="56"/>
      <c r="B9" s="56"/>
      <c r="C9" s="56"/>
      <c r="D9" s="56"/>
      <c r="E9" s="56"/>
      <c r="F9" s="56"/>
      <c r="G9" s="56"/>
    </row>
    <row r="10" spans="1:7" ht="15.75">
      <c r="A10" s="56"/>
      <c r="B10" s="56"/>
      <c r="C10" s="56"/>
      <c r="D10" s="56"/>
      <c r="E10" s="56"/>
      <c r="F10" s="56"/>
      <c r="G10" s="56"/>
    </row>
    <row r="11" spans="1:7" ht="15.75">
      <c r="A11" s="56"/>
      <c r="B11" s="56"/>
      <c r="C11" s="56"/>
      <c r="D11" s="56"/>
      <c r="E11" s="56"/>
      <c r="F11" s="56"/>
      <c r="G11" s="56"/>
    </row>
    <row r="12" spans="1:7" ht="15.75">
      <c r="A12" s="56"/>
      <c r="B12" s="56"/>
      <c r="C12" s="56"/>
      <c r="D12" s="56"/>
      <c r="E12" s="56"/>
      <c r="F12" s="56"/>
      <c r="G12" s="56"/>
    </row>
    <row r="13" spans="1:7" ht="15" customHeight="1">
      <c r="A13" s="56"/>
      <c r="B13" s="56"/>
      <c r="C13" s="56"/>
      <c r="D13" s="56"/>
      <c r="E13" s="56"/>
      <c r="F13" s="56"/>
      <c r="G13" s="56"/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9.75" customHeight="1" thickBot="1"/>
    <row r="28" spans="1:7" s="42" customFormat="1" ht="13.5" thickBot="1">
      <c r="A28" s="146" t="s">
        <v>23</v>
      </c>
      <c r="B28" s="147"/>
      <c r="C28" s="148"/>
      <c r="D28" s="44">
        <v>2003</v>
      </c>
      <c r="E28" s="44">
        <v>2004</v>
      </c>
      <c r="F28" s="44">
        <v>2005</v>
      </c>
      <c r="G28" s="45">
        <v>2006</v>
      </c>
    </row>
    <row r="29" spans="1:7" ht="12.75">
      <c r="A29" s="152" t="s">
        <v>24</v>
      </c>
      <c r="B29" s="153"/>
      <c r="C29" s="154"/>
      <c r="D29" s="46">
        <v>189654.06</v>
      </c>
      <c r="E29" s="46">
        <v>196395.59</v>
      </c>
      <c r="F29" s="46">
        <v>196166.94</v>
      </c>
      <c r="G29" s="47">
        <v>200028.18</v>
      </c>
    </row>
    <row r="30" spans="1:7" ht="12.75">
      <c r="A30" s="138" t="s">
        <v>25</v>
      </c>
      <c r="B30" s="139"/>
      <c r="C30" s="139"/>
      <c r="D30" s="48">
        <v>56069.9</v>
      </c>
      <c r="E30" s="48">
        <v>58955.79</v>
      </c>
      <c r="F30" s="48">
        <v>66417.13</v>
      </c>
      <c r="G30" s="49">
        <v>67729.92</v>
      </c>
    </row>
    <row r="31" spans="1:7" ht="12.75">
      <c r="A31" s="138" t="s">
        <v>26</v>
      </c>
      <c r="B31" s="139"/>
      <c r="C31" s="139"/>
      <c r="D31" s="48">
        <v>270021.19</v>
      </c>
      <c r="E31" s="48">
        <v>266987.76</v>
      </c>
      <c r="F31" s="48">
        <v>286421.55</v>
      </c>
      <c r="G31" s="49">
        <v>305450.12</v>
      </c>
    </row>
    <row r="32" spans="1:7" ht="12.75">
      <c r="A32" s="138" t="s">
        <v>27</v>
      </c>
      <c r="B32" s="139"/>
      <c r="C32" s="139"/>
      <c r="D32" s="48">
        <v>1891.52</v>
      </c>
      <c r="E32" s="48">
        <v>2328.86</v>
      </c>
      <c r="F32" s="48">
        <v>2017.9</v>
      </c>
      <c r="G32" s="49">
        <v>2432.01</v>
      </c>
    </row>
    <row r="33" spans="1:7" ht="13.5" thickBot="1">
      <c r="A33" s="155" t="s">
        <v>28</v>
      </c>
      <c r="B33" s="156"/>
      <c r="C33" s="156"/>
      <c r="D33" s="66">
        <v>7102.9</v>
      </c>
      <c r="E33" s="66">
        <v>9351.13</v>
      </c>
      <c r="F33" s="66">
        <v>5807.1</v>
      </c>
      <c r="G33" s="67">
        <v>7352.02</v>
      </c>
    </row>
    <row r="34" spans="1:7" ht="13.5" thickBot="1">
      <c r="A34" s="157" t="s">
        <v>29</v>
      </c>
      <c r="B34" s="158"/>
      <c r="C34" s="159"/>
      <c r="D34" s="70">
        <v>524739.57</v>
      </c>
      <c r="E34" s="70">
        <v>534019.13</v>
      </c>
      <c r="F34" s="70">
        <v>556830.62</v>
      </c>
      <c r="G34" s="71">
        <v>582992.25</v>
      </c>
    </row>
    <row r="35" ht="6" customHeight="1" thickBot="1"/>
    <row r="36" spans="1:7" s="42" customFormat="1" ht="13.5" thickBot="1">
      <c r="A36" s="146" t="s">
        <v>30</v>
      </c>
      <c r="B36" s="147"/>
      <c r="C36" s="148"/>
      <c r="D36" s="44">
        <v>2003</v>
      </c>
      <c r="E36" s="44">
        <v>2004</v>
      </c>
      <c r="F36" s="44">
        <v>2005</v>
      </c>
      <c r="G36" s="45">
        <v>2006</v>
      </c>
    </row>
    <row r="37" spans="1:7" ht="12.75">
      <c r="A37" s="152" t="s">
        <v>31</v>
      </c>
      <c r="B37" s="153"/>
      <c r="C37" s="154"/>
      <c r="D37" s="46">
        <v>472597.58</v>
      </c>
      <c r="E37" s="46">
        <v>488852.45</v>
      </c>
      <c r="F37" s="46">
        <v>521438.62</v>
      </c>
      <c r="G37" s="47">
        <v>541013.48</v>
      </c>
    </row>
    <row r="38" spans="1:7" ht="12.75">
      <c r="A38" s="138" t="s">
        <v>32</v>
      </c>
      <c r="B38" s="139"/>
      <c r="C38" s="139"/>
      <c r="D38" s="48">
        <v>13826.91</v>
      </c>
      <c r="E38" s="48">
        <v>13075.16</v>
      </c>
      <c r="F38" s="48">
        <v>10917.05</v>
      </c>
      <c r="G38" s="49">
        <v>9714.64</v>
      </c>
    </row>
    <row r="39" spans="1:7" ht="12.75">
      <c r="A39" s="138" t="s">
        <v>33</v>
      </c>
      <c r="B39" s="139"/>
      <c r="C39" s="139"/>
      <c r="D39" s="48">
        <v>5218.81</v>
      </c>
      <c r="E39" s="48">
        <v>2139.66</v>
      </c>
      <c r="F39" s="48">
        <v>2905.85</v>
      </c>
      <c r="G39" s="49">
        <v>6975.8</v>
      </c>
    </row>
    <row r="40" spans="1:7" ht="12.75">
      <c r="A40" s="138" t="s">
        <v>51</v>
      </c>
      <c r="B40" s="139"/>
      <c r="C40" s="139"/>
      <c r="D40" s="48">
        <v>6080.45</v>
      </c>
      <c r="E40" s="48">
        <v>4831.96</v>
      </c>
      <c r="F40" s="48">
        <v>4169.3</v>
      </c>
      <c r="G40" s="49">
        <v>3555.46</v>
      </c>
    </row>
    <row r="41" spans="1:7" ht="12.75">
      <c r="A41" s="138" t="s">
        <v>34</v>
      </c>
      <c r="B41" s="139"/>
      <c r="C41" s="139"/>
      <c r="D41" s="48">
        <v>24713.2</v>
      </c>
      <c r="E41" s="48">
        <v>25252.27</v>
      </c>
      <c r="F41" s="48">
        <v>17481.09</v>
      </c>
      <c r="G41" s="49">
        <v>21781.88</v>
      </c>
    </row>
    <row r="42" spans="1:7" s="42" customFormat="1" ht="13.5" thickBot="1">
      <c r="A42" s="140" t="s">
        <v>35</v>
      </c>
      <c r="B42" s="141"/>
      <c r="C42" s="142"/>
      <c r="D42" s="68">
        <v>522436.95</v>
      </c>
      <c r="E42" s="68">
        <v>534151.5</v>
      </c>
      <c r="F42" s="68">
        <v>556911.91</v>
      </c>
      <c r="G42" s="69">
        <v>583041.26</v>
      </c>
    </row>
    <row r="43" ht="5.25" customHeight="1" thickBot="1"/>
    <row r="44" spans="1:7" s="42" customFormat="1" ht="13.5" thickBot="1">
      <c r="A44" s="146" t="s">
        <v>46</v>
      </c>
      <c r="B44" s="147"/>
      <c r="C44" s="148"/>
      <c r="D44" s="44">
        <v>2003</v>
      </c>
      <c r="E44" s="44">
        <v>2004</v>
      </c>
      <c r="F44" s="44">
        <v>2005</v>
      </c>
      <c r="G44" s="45">
        <v>2006</v>
      </c>
    </row>
    <row r="45" spans="1:7" ht="12.75">
      <c r="A45" s="152" t="s">
        <v>36</v>
      </c>
      <c r="B45" s="153"/>
      <c r="C45" s="154"/>
      <c r="D45" s="46">
        <v>-3121.72</v>
      </c>
      <c r="E45" s="46">
        <v>-613.96</v>
      </c>
      <c r="F45" s="46">
        <v>-877.68</v>
      </c>
      <c r="G45" s="47">
        <v>-899.36</v>
      </c>
    </row>
    <row r="46" spans="1:7" ht="12.75">
      <c r="A46" s="138" t="s">
        <v>37</v>
      </c>
      <c r="B46" s="139"/>
      <c r="C46" s="139"/>
      <c r="D46" s="48">
        <v>819.1</v>
      </c>
      <c r="E46" s="48">
        <v>746.33</v>
      </c>
      <c r="F46" s="48">
        <v>958.97</v>
      </c>
      <c r="G46" s="49">
        <v>948.37</v>
      </c>
    </row>
    <row r="47" spans="1:7" ht="13.5" thickBot="1">
      <c r="A47" s="140" t="s">
        <v>38</v>
      </c>
      <c r="B47" s="141"/>
      <c r="C47" s="142"/>
      <c r="D47" s="68">
        <v>-2302.62</v>
      </c>
      <c r="E47" s="68">
        <v>132.37</v>
      </c>
      <c r="F47" s="68">
        <v>81.29000000000008</v>
      </c>
      <c r="G47" s="69">
        <v>49.01</v>
      </c>
    </row>
    <row r="48" ht="2.25" customHeight="1"/>
    <row r="49" ht="13.5" thickBot="1"/>
    <row r="50" spans="1:7" ht="12.75">
      <c r="A50" s="143" t="s">
        <v>52</v>
      </c>
      <c r="B50" s="144"/>
      <c r="C50" s="145"/>
      <c r="D50" s="149" t="s">
        <v>39</v>
      </c>
      <c r="E50" s="150"/>
      <c r="F50" s="150"/>
      <c r="G50" s="151"/>
    </row>
    <row r="51" spans="1:7" ht="26.25" thickBot="1">
      <c r="A51" s="50" t="s">
        <v>6</v>
      </c>
      <c r="B51" s="51" t="s">
        <v>40</v>
      </c>
      <c r="C51" s="61" t="s">
        <v>41</v>
      </c>
      <c r="D51" s="52" t="s">
        <v>42</v>
      </c>
      <c r="E51" s="53" t="s">
        <v>43</v>
      </c>
      <c r="F51" s="54" t="s">
        <v>44</v>
      </c>
      <c r="G51" s="55" t="s">
        <v>45</v>
      </c>
    </row>
    <row r="52" spans="1:7" ht="12.75">
      <c r="A52" s="60">
        <f>+B52+C52</f>
        <v>30600000</v>
      </c>
      <c r="B52" s="57">
        <f>23800000-800000</f>
        <v>23000000</v>
      </c>
      <c r="C52" s="62">
        <v>7600000</v>
      </c>
      <c r="D52" s="72">
        <v>0.3028104575163399</v>
      </c>
      <c r="E52" s="73">
        <v>0.1277997300653595</v>
      </c>
      <c r="F52" s="73">
        <v>0.17501074183006535</v>
      </c>
      <c r="G52" s="74">
        <v>0.6971895424836602</v>
      </c>
    </row>
    <row r="53" spans="1:7" ht="12.75">
      <c r="A53" s="60">
        <f>+B53+C53</f>
        <v>35700000</v>
      </c>
      <c r="B53" s="58">
        <v>27300000</v>
      </c>
      <c r="C53" s="63">
        <v>8400000</v>
      </c>
      <c r="D53" s="75">
        <v>0.4452380952380952</v>
      </c>
      <c r="E53" s="76">
        <v>0.15815126050420167</v>
      </c>
      <c r="F53" s="76">
        <v>0.28708683473389357</v>
      </c>
      <c r="G53" s="77">
        <v>0.5547619047619048</v>
      </c>
    </row>
    <row r="54" spans="1:7" ht="12.75">
      <c r="A54" s="60">
        <f>+B54+C54</f>
        <v>35700000</v>
      </c>
      <c r="B54" s="58">
        <f>+B53</f>
        <v>27300000</v>
      </c>
      <c r="C54" s="63">
        <f>+C53</f>
        <v>8400000</v>
      </c>
      <c r="D54" s="75">
        <v>0.5014285714285714</v>
      </c>
      <c r="E54" s="78">
        <v>0.32683473389355744</v>
      </c>
      <c r="F54" s="78">
        <v>0.174593837535014</v>
      </c>
      <c r="G54" s="77">
        <v>0.49857142857142855</v>
      </c>
    </row>
    <row r="55" spans="1:7" ht="13.5" thickBot="1">
      <c r="A55" s="64">
        <f>+B55+C55</f>
        <v>35700000</v>
      </c>
      <c r="B55" s="59">
        <f>+B54</f>
        <v>27300000</v>
      </c>
      <c r="C55" s="65">
        <f>+C54</f>
        <v>8400000</v>
      </c>
      <c r="D55" s="79">
        <v>0.5042016806722689</v>
      </c>
      <c r="E55" s="80">
        <v>0.0938375350140056</v>
      </c>
      <c r="F55" s="80">
        <v>0.4103641456582633</v>
      </c>
      <c r="G55" s="81">
        <v>0.4957983193277311</v>
      </c>
    </row>
    <row r="56" ht="5.25" customHeight="1"/>
    <row r="57" spans="1:7" ht="12.75">
      <c r="A57" s="1" t="s">
        <v>54</v>
      </c>
      <c r="B57"/>
      <c r="C57"/>
      <c r="D57"/>
      <c r="E57"/>
      <c r="F57"/>
      <c r="G57"/>
    </row>
    <row r="58" spans="1:7" ht="12.75">
      <c r="A58" s="128" t="s">
        <v>55</v>
      </c>
      <c r="B58" s="129"/>
      <c r="C58" s="129"/>
      <c r="D58" s="129"/>
      <c r="E58" s="129"/>
      <c r="F58" s="129"/>
      <c r="G58" s="130"/>
    </row>
    <row r="59" spans="1:7" ht="12.75">
      <c r="A59" s="131"/>
      <c r="B59" s="132"/>
      <c r="C59" s="132"/>
      <c r="D59" s="132"/>
      <c r="E59" s="132"/>
      <c r="F59" s="132"/>
      <c r="G59" s="133"/>
    </row>
    <row r="60" spans="1:7" ht="12.75">
      <c r="A60" s="134"/>
      <c r="B60" s="135"/>
      <c r="C60" s="135"/>
      <c r="D60" s="135"/>
      <c r="E60" s="135"/>
      <c r="F60" s="135"/>
      <c r="G60" s="136"/>
    </row>
  </sheetData>
  <mergeCells count="22">
    <mergeCell ref="A34:C34"/>
    <mergeCell ref="A39:C39"/>
    <mergeCell ref="A37:C37"/>
    <mergeCell ref="A38:C38"/>
    <mergeCell ref="A45:C45"/>
    <mergeCell ref="A29:C29"/>
    <mergeCell ref="A30:C30"/>
    <mergeCell ref="A31:C31"/>
    <mergeCell ref="A32:C32"/>
    <mergeCell ref="A33:C33"/>
    <mergeCell ref="A41:C41"/>
    <mergeCell ref="A36:C36"/>
    <mergeCell ref="A58:G60"/>
    <mergeCell ref="A4:G4"/>
    <mergeCell ref="A46:C46"/>
    <mergeCell ref="A47:C47"/>
    <mergeCell ref="A50:C50"/>
    <mergeCell ref="A40:C40"/>
    <mergeCell ref="A42:C42"/>
    <mergeCell ref="A44:C44"/>
    <mergeCell ref="A28:C28"/>
    <mergeCell ref="D50:G50"/>
  </mergeCells>
  <printOptions horizontalCentered="1"/>
  <pageMargins left="0.3937007874015748" right="0.31496062992125984" top="0.38" bottom="0.26" header="0.2" footer="0.2"/>
  <pageSetup horizontalDpi="600" verticalDpi="600" orientation="portrait" paperSize="9" r:id="rId3"/>
  <legacyDrawing r:id="rId2"/>
  <oleObjects>
    <oleObject progId="Word.Document.8" shapeId="185146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:F1"/>
    </sheetView>
  </sheetViews>
  <sheetFormatPr defaultColWidth="9.00390625" defaultRowHeight="12.75"/>
  <cols>
    <col min="1" max="1" width="10.00390625" style="0" customWidth="1"/>
    <col min="2" max="6" width="16.25390625" style="0" customWidth="1"/>
  </cols>
  <sheetData>
    <row r="1" spans="1:6" s="6" customFormat="1" ht="15.75">
      <c r="A1" s="166" t="s">
        <v>50</v>
      </c>
      <c r="B1" s="166"/>
      <c r="C1" s="166"/>
      <c r="D1" s="166"/>
      <c r="E1" s="166"/>
      <c r="F1" s="166"/>
    </row>
    <row r="2" spans="1:6" s="6" customFormat="1" ht="3" customHeight="1">
      <c r="A2" s="167"/>
      <c r="B2" s="167"/>
      <c r="C2" s="167"/>
      <c r="D2" s="167"/>
      <c r="E2" s="167"/>
      <c r="F2" s="167"/>
    </row>
    <row r="3" s="6" customFormat="1" ht="3" customHeight="1"/>
    <row r="4" spans="1:6" s="6" customFormat="1" ht="13.5" thickBot="1">
      <c r="A4" s="1" t="s">
        <v>2</v>
      </c>
      <c r="F4" s="15" t="s">
        <v>3</v>
      </c>
    </row>
    <row r="5" spans="1:6" s="6" customFormat="1" ht="12.75">
      <c r="A5" s="16" t="s">
        <v>4</v>
      </c>
      <c r="B5" s="17"/>
      <c r="C5" s="17"/>
      <c r="D5" s="17"/>
      <c r="E5" s="164">
        <v>35700</v>
      </c>
      <c r="F5" s="165"/>
    </row>
    <row r="6" spans="1:6" s="6" customFormat="1" ht="13.5" thickBot="1">
      <c r="A6" s="18" t="s">
        <v>5</v>
      </c>
      <c r="B6" s="19"/>
      <c r="C6" s="19"/>
      <c r="D6" s="19"/>
      <c r="E6" s="168">
        <v>20000</v>
      </c>
      <c r="F6" s="169"/>
    </row>
    <row r="7" spans="1:6" s="6" customFormat="1" ht="13.5" thickBot="1">
      <c r="A7" s="20" t="s">
        <v>6</v>
      </c>
      <c r="B7" s="21"/>
      <c r="C7" s="21"/>
      <c r="D7" s="21"/>
      <c r="E7" s="162">
        <f>SUM(E5:E6)</f>
        <v>55700</v>
      </c>
      <c r="F7" s="163"/>
    </row>
    <row r="8" s="6" customFormat="1" ht="3.75" customHeight="1"/>
    <row r="9" s="6" customFormat="1" ht="13.5" customHeight="1"/>
    <row r="10" spans="1:6" s="6" customFormat="1" ht="13.5" thickBot="1">
      <c r="A10" s="1" t="s">
        <v>7</v>
      </c>
      <c r="F10" s="15" t="s">
        <v>3</v>
      </c>
    </row>
    <row r="11" spans="1:6" s="6" customFormat="1" ht="12.75">
      <c r="A11" s="16" t="s">
        <v>20</v>
      </c>
      <c r="B11" s="17"/>
      <c r="C11" s="17"/>
      <c r="D11" s="17"/>
      <c r="E11" s="164">
        <v>123000</v>
      </c>
      <c r="F11" s="165"/>
    </row>
    <row r="12" spans="1:6" s="6" customFormat="1" ht="13.5" thickBot="1">
      <c r="A12" s="40" t="s">
        <v>22</v>
      </c>
      <c r="B12" s="41"/>
      <c r="C12" s="41"/>
      <c r="D12" s="41"/>
      <c r="E12" s="160">
        <v>0.03</v>
      </c>
      <c r="F12" s="161"/>
    </row>
    <row r="13" spans="1:6" s="6" customFormat="1" ht="13.5" thickBot="1">
      <c r="A13" s="38" t="s">
        <v>9</v>
      </c>
      <c r="B13" s="39"/>
      <c r="C13" s="39"/>
      <c r="D13" s="39"/>
      <c r="E13" s="170">
        <v>13000</v>
      </c>
      <c r="F13" s="171"/>
    </row>
    <row r="14" spans="1:6" s="6" customFormat="1" ht="13.5" thickBot="1">
      <c r="A14" s="20" t="s">
        <v>10</v>
      </c>
      <c r="B14" s="21"/>
      <c r="C14" s="21"/>
      <c r="D14" s="21"/>
      <c r="E14" s="162">
        <v>55000</v>
      </c>
      <c r="F14" s="163"/>
    </row>
    <row r="15" ht="7.5" customHeight="1"/>
    <row r="16" ht="13.5" thickBot="1">
      <c r="F16" s="15" t="s">
        <v>3</v>
      </c>
    </row>
    <row r="17" spans="1:6" ht="12.75">
      <c r="A17" s="172" t="s">
        <v>0</v>
      </c>
      <c r="B17" s="174" t="s">
        <v>8</v>
      </c>
      <c r="C17" s="175"/>
      <c r="D17" s="175"/>
      <c r="E17" s="175"/>
      <c r="F17" s="176"/>
    </row>
    <row r="18" spans="1:8" s="4" customFormat="1" ht="39" customHeight="1" thickBot="1">
      <c r="A18" s="173"/>
      <c r="B18" s="35" t="s">
        <v>12</v>
      </c>
      <c r="C18" s="35" t="s">
        <v>13</v>
      </c>
      <c r="D18" s="35" t="s">
        <v>21</v>
      </c>
      <c r="E18" s="35" t="s">
        <v>19</v>
      </c>
      <c r="F18" s="34" t="s">
        <v>14</v>
      </c>
      <c r="G18" s="2"/>
      <c r="H18" s="3"/>
    </row>
    <row r="19" spans="1:8" s="6" customFormat="1" ht="12.75">
      <c r="A19" s="7">
        <v>1</v>
      </c>
      <c r="B19" s="8">
        <f>+E11</f>
        <v>123000</v>
      </c>
      <c r="C19" s="8">
        <v>6150</v>
      </c>
      <c r="D19" s="36">
        <v>0.03</v>
      </c>
      <c r="E19" s="8">
        <f aca="true" t="shared" si="0" ref="E19:E38">B19*D19</f>
        <v>3690</v>
      </c>
      <c r="F19" s="22">
        <f aca="true" t="shared" si="1" ref="F19:F38">C19+E19</f>
        <v>9840</v>
      </c>
      <c r="G19" s="19"/>
      <c r="H19" s="19"/>
    </row>
    <row r="20" spans="1:8" s="6" customFormat="1" ht="12.75">
      <c r="A20" s="10">
        <v>2</v>
      </c>
      <c r="B20" s="11">
        <f aca="true" t="shared" si="2" ref="B20:B38">+B19-C19</f>
        <v>116850</v>
      </c>
      <c r="C20" s="8">
        <v>6150</v>
      </c>
      <c r="D20" s="37">
        <f>+D19</f>
        <v>0.03</v>
      </c>
      <c r="E20" s="8">
        <f t="shared" si="0"/>
        <v>3505.5</v>
      </c>
      <c r="F20" s="22">
        <f t="shared" si="1"/>
        <v>9655.5</v>
      </c>
      <c r="G20" s="19"/>
      <c r="H20" s="19"/>
    </row>
    <row r="21" spans="1:8" s="6" customFormat="1" ht="12.75">
      <c r="A21" s="10">
        <v>3</v>
      </c>
      <c r="B21" s="11">
        <f t="shared" si="2"/>
        <v>110700</v>
      </c>
      <c r="C21" s="8">
        <v>6150</v>
      </c>
      <c r="D21" s="37">
        <v>0.03</v>
      </c>
      <c r="E21" s="8">
        <f t="shared" si="0"/>
        <v>3321</v>
      </c>
      <c r="F21" s="22">
        <f t="shared" si="1"/>
        <v>9471</v>
      </c>
      <c r="G21" s="19"/>
      <c r="H21" s="19"/>
    </row>
    <row r="22" spans="1:8" s="6" customFormat="1" ht="12.75">
      <c r="A22" s="10">
        <v>4</v>
      </c>
      <c r="B22" s="11">
        <f t="shared" si="2"/>
        <v>104550</v>
      </c>
      <c r="C22" s="8">
        <v>6150</v>
      </c>
      <c r="D22" s="37">
        <v>0.03</v>
      </c>
      <c r="E22" s="8">
        <f t="shared" si="0"/>
        <v>3136.5</v>
      </c>
      <c r="F22" s="22">
        <f t="shared" si="1"/>
        <v>9286.5</v>
      </c>
      <c r="G22" s="19"/>
      <c r="H22" s="19"/>
    </row>
    <row r="23" spans="1:8" s="6" customFormat="1" ht="12.75">
      <c r="A23" s="10">
        <v>5</v>
      </c>
      <c r="B23" s="11">
        <f t="shared" si="2"/>
        <v>98400</v>
      </c>
      <c r="C23" s="8">
        <v>6150</v>
      </c>
      <c r="D23" s="37">
        <v>0.03</v>
      </c>
      <c r="E23" s="8">
        <f t="shared" si="0"/>
        <v>2952</v>
      </c>
      <c r="F23" s="22">
        <f t="shared" si="1"/>
        <v>9102</v>
      </c>
      <c r="G23" s="19"/>
      <c r="H23" s="19"/>
    </row>
    <row r="24" spans="1:8" s="6" customFormat="1" ht="12.75">
      <c r="A24" s="10">
        <v>6</v>
      </c>
      <c r="B24" s="11">
        <f t="shared" si="2"/>
        <v>92250</v>
      </c>
      <c r="C24" s="8">
        <v>6150</v>
      </c>
      <c r="D24" s="37">
        <v>0.03</v>
      </c>
      <c r="E24" s="8">
        <f t="shared" si="0"/>
        <v>2767.5</v>
      </c>
      <c r="F24" s="22">
        <f t="shared" si="1"/>
        <v>8917.5</v>
      </c>
      <c r="G24" s="19"/>
      <c r="H24" s="19"/>
    </row>
    <row r="25" spans="1:8" s="6" customFormat="1" ht="12.75">
      <c r="A25" s="10">
        <v>7</v>
      </c>
      <c r="B25" s="11">
        <f t="shared" si="2"/>
        <v>86100</v>
      </c>
      <c r="C25" s="8">
        <v>6150</v>
      </c>
      <c r="D25" s="37">
        <v>0.03</v>
      </c>
      <c r="E25" s="8">
        <f t="shared" si="0"/>
        <v>2583</v>
      </c>
      <c r="F25" s="22">
        <f t="shared" si="1"/>
        <v>8733</v>
      </c>
      <c r="G25" s="19"/>
      <c r="H25" s="19"/>
    </row>
    <row r="26" spans="1:8" s="6" customFormat="1" ht="12.75">
      <c r="A26" s="10">
        <v>8</v>
      </c>
      <c r="B26" s="11">
        <f t="shared" si="2"/>
        <v>79950</v>
      </c>
      <c r="C26" s="8">
        <v>6150</v>
      </c>
      <c r="D26" s="37">
        <v>0.03</v>
      </c>
      <c r="E26" s="8">
        <f t="shared" si="0"/>
        <v>2398.5</v>
      </c>
      <c r="F26" s="22">
        <f t="shared" si="1"/>
        <v>8548.5</v>
      </c>
      <c r="G26" s="19"/>
      <c r="H26" s="19"/>
    </row>
    <row r="27" spans="1:8" s="6" customFormat="1" ht="12.75">
      <c r="A27" s="10">
        <v>9</v>
      </c>
      <c r="B27" s="11">
        <f t="shared" si="2"/>
        <v>73800</v>
      </c>
      <c r="C27" s="8">
        <v>6150</v>
      </c>
      <c r="D27" s="37">
        <v>0.03</v>
      </c>
      <c r="E27" s="8">
        <f t="shared" si="0"/>
        <v>2214</v>
      </c>
      <c r="F27" s="22">
        <f t="shared" si="1"/>
        <v>8364</v>
      </c>
      <c r="G27" s="19"/>
      <c r="H27" s="19"/>
    </row>
    <row r="28" spans="1:8" s="6" customFormat="1" ht="12.75">
      <c r="A28" s="23">
        <v>10</v>
      </c>
      <c r="B28" s="11">
        <f t="shared" si="2"/>
        <v>67650</v>
      </c>
      <c r="C28" s="8">
        <v>6150</v>
      </c>
      <c r="D28" s="37">
        <v>0.03</v>
      </c>
      <c r="E28" s="8">
        <f t="shared" si="0"/>
        <v>2029.5</v>
      </c>
      <c r="F28" s="22">
        <f t="shared" si="1"/>
        <v>8179.5</v>
      </c>
      <c r="G28" s="19"/>
      <c r="H28" s="19"/>
    </row>
    <row r="29" spans="1:8" s="6" customFormat="1" ht="12.75">
      <c r="A29" s="10">
        <v>11</v>
      </c>
      <c r="B29" s="11">
        <f t="shared" si="2"/>
        <v>61500</v>
      </c>
      <c r="C29" s="8">
        <v>6150</v>
      </c>
      <c r="D29" s="37">
        <v>0.03</v>
      </c>
      <c r="E29" s="8">
        <f t="shared" si="0"/>
        <v>1845</v>
      </c>
      <c r="F29" s="22">
        <f t="shared" si="1"/>
        <v>7995</v>
      </c>
      <c r="G29" s="19"/>
      <c r="H29" s="19"/>
    </row>
    <row r="30" spans="1:8" s="6" customFormat="1" ht="12.75">
      <c r="A30" s="23">
        <v>12</v>
      </c>
      <c r="B30" s="11">
        <f t="shared" si="2"/>
        <v>55350</v>
      </c>
      <c r="C30" s="8">
        <v>6150</v>
      </c>
      <c r="D30" s="37">
        <v>0.03</v>
      </c>
      <c r="E30" s="8">
        <f t="shared" si="0"/>
        <v>1660.5</v>
      </c>
      <c r="F30" s="22">
        <f t="shared" si="1"/>
        <v>7810.5</v>
      </c>
      <c r="G30" s="19"/>
      <c r="H30" s="19"/>
    </row>
    <row r="31" spans="1:8" s="6" customFormat="1" ht="12.75">
      <c r="A31" s="10">
        <v>13</v>
      </c>
      <c r="B31" s="11">
        <f t="shared" si="2"/>
        <v>49200</v>
      </c>
      <c r="C31" s="8">
        <v>6150</v>
      </c>
      <c r="D31" s="37">
        <v>0.03</v>
      </c>
      <c r="E31" s="8">
        <f t="shared" si="0"/>
        <v>1476</v>
      </c>
      <c r="F31" s="22">
        <f t="shared" si="1"/>
        <v>7626</v>
      </c>
      <c r="G31" s="19"/>
      <c r="H31" s="19"/>
    </row>
    <row r="32" spans="1:8" s="6" customFormat="1" ht="12.75">
      <c r="A32" s="23">
        <v>14</v>
      </c>
      <c r="B32" s="11">
        <f t="shared" si="2"/>
        <v>43050</v>
      </c>
      <c r="C32" s="8">
        <v>6150</v>
      </c>
      <c r="D32" s="37">
        <v>0.03</v>
      </c>
      <c r="E32" s="8">
        <f t="shared" si="0"/>
        <v>1291.5</v>
      </c>
      <c r="F32" s="22">
        <f t="shared" si="1"/>
        <v>7441.5</v>
      </c>
      <c r="G32" s="19"/>
      <c r="H32" s="19"/>
    </row>
    <row r="33" spans="1:8" s="6" customFormat="1" ht="12.75">
      <c r="A33" s="23">
        <v>15</v>
      </c>
      <c r="B33" s="11">
        <f t="shared" si="2"/>
        <v>36900</v>
      </c>
      <c r="C33" s="8">
        <v>6150</v>
      </c>
      <c r="D33" s="37">
        <v>0.03</v>
      </c>
      <c r="E33" s="8">
        <f t="shared" si="0"/>
        <v>1107</v>
      </c>
      <c r="F33" s="22">
        <f t="shared" si="1"/>
        <v>7257</v>
      </c>
      <c r="G33" s="19"/>
      <c r="H33" s="19"/>
    </row>
    <row r="34" spans="1:8" s="6" customFormat="1" ht="12.75">
      <c r="A34" s="23">
        <v>16</v>
      </c>
      <c r="B34" s="11">
        <f t="shared" si="2"/>
        <v>30750</v>
      </c>
      <c r="C34" s="8">
        <v>6150</v>
      </c>
      <c r="D34" s="37">
        <v>0.03</v>
      </c>
      <c r="E34" s="8">
        <f t="shared" si="0"/>
        <v>922.5</v>
      </c>
      <c r="F34" s="22">
        <f t="shared" si="1"/>
        <v>7072.5</v>
      </c>
      <c r="G34" s="19"/>
      <c r="H34" s="19"/>
    </row>
    <row r="35" spans="1:8" s="6" customFormat="1" ht="12.75">
      <c r="A35" s="23">
        <v>17</v>
      </c>
      <c r="B35" s="11">
        <f t="shared" si="2"/>
        <v>24600</v>
      </c>
      <c r="C35" s="8">
        <v>6150</v>
      </c>
      <c r="D35" s="37">
        <v>0.03</v>
      </c>
      <c r="E35" s="8">
        <f t="shared" si="0"/>
        <v>738</v>
      </c>
      <c r="F35" s="22">
        <f t="shared" si="1"/>
        <v>6888</v>
      </c>
      <c r="G35" s="19"/>
      <c r="H35" s="19"/>
    </row>
    <row r="36" spans="1:8" s="6" customFormat="1" ht="12.75">
      <c r="A36" s="23">
        <v>18</v>
      </c>
      <c r="B36" s="11">
        <f t="shared" si="2"/>
        <v>18450</v>
      </c>
      <c r="C36" s="8">
        <v>6150</v>
      </c>
      <c r="D36" s="37">
        <v>0.03</v>
      </c>
      <c r="E36" s="8">
        <f t="shared" si="0"/>
        <v>553.5</v>
      </c>
      <c r="F36" s="22">
        <f t="shared" si="1"/>
        <v>6703.5</v>
      </c>
      <c r="G36" s="19"/>
      <c r="H36" s="19"/>
    </row>
    <row r="37" spans="1:8" s="6" customFormat="1" ht="12.75">
      <c r="A37" s="23">
        <v>19</v>
      </c>
      <c r="B37" s="11">
        <f t="shared" si="2"/>
        <v>12300</v>
      </c>
      <c r="C37" s="8">
        <v>6150</v>
      </c>
      <c r="D37" s="37">
        <v>0.03</v>
      </c>
      <c r="E37" s="8">
        <f t="shared" si="0"/>
        <v>369</v>
      </c>
      <c r="F37" s="22">
        <f t="shared" si="1"/>
        <v>6519</v>
      </c>
      <c r="G37" s="19"/>
      <c r="H37" s="19"/>
    </row>
    <row r="38" spans="1:8" s="6" customFormat="1" ht="13.5" thickBot="1">
      <c r="A38" s="23">
        <v>20</v>
      </c>
      <c r="B38" s="11">
        <f t="shared" si="2"/>
        <v>6150</v>
      </c>
      <c r="C38" s="8">
        <v>6150</v>
      </c>
      <c r="D38" s="37">
        <v>0.03</v>
      </c>
      <c r="E38" s="8">
        <f t="shared" si="0"/>
        <v>184.5</v>
      </c>
      <c r="F38" s="22">
        <f t="shared" si="1"/>
        <v>6334.5</v>
      </c>
      <c r="G38" s="19"/>
      <c r="H38" s="19"/>
    </row>
    <row r="39" spans="1:8" s="30" customFormat="1" ht="19.5" customHeight="1" thickBot="1">
      <c r="A39" s="24" t="s">
        <v>1</v>
      </c>
      <c r="B39" s="25"/>
      <c r="C39" s="26">
        <f>SUM(C19:C38)</f>
        <v>123000</v>
      </c>
      <c r="D39" s="27"/>
      <c r="E39" s="26">
        <f>SUM(E19:E38)</f>
        <v>38745</v>
      </c>
      <c r="F39" s="28">
        <f>SUM(F19:F38)</f>
        <v>161745</v>
      </c>
      <c r="G39" s="29"/>
      <c r="H39" s="29"/>
    </row>
    <row r="40" ht="9" customHeight="1"/>
    <row r="41" ht="3.75" customHeight="1"/>
    <row r="42" spans="1:4" ht="16.5" thickBot="1">
      <c r="A42" s="5" t="s">
        <v>11</v>
      </c>
      <c r="B42" s="6"/>
      <c r="C42" s="6"/>
      <c r="D42" s="6"/>
    </row>
    <row r="43" spans="1:8" ht="24" customHeight="1">
      <c r="A43" s="185" t="s">
        <v>0</v>
      </c>
      <c r="B43" s="179" t="s">
        <v>17</v>
      </c>
      <c r="C43" s="187"/>
      <c r="D43" s="179" t="s">
        <v>16</v>
      </c>
      <c r="E43" s="180"/>
      <c r="F43" s="177" t="s">
        <v>47</v>
      </c>
      <c r="G43" s="188" t="s">
        <v>136</v>
      </c>
      <c r="H43" s="189"/>
    </row>
    <row r="44" spans="1:8" ht="39.75" customHeight="1" thickBot="1">
      <c r="A44" s="186"/>
      <c r="B44" s="35" t="s">
        <v>15</v>
      </c>
      <c r="C44" s="33" t="s">
        <v>18</v>
      </c>
      <c r="D44" s="33" t="s">
        <v>48</v>
      </c>
      <c r="E44" s="34" t="s">
        <v>49</v>
      </c>
      <c r="F44" s="178"/>
      <c r="G44" s="82" t="s">
        <v>137</v>
      </c>
      <c r="H44" s="83" t="s">
        <v>138</v>
      </c>
    </row>
    <row r="45" spans="1:8" ht="12.75">
      <c r="A45" s="7">
        <v>1</v>
      </c>
      <c r="B45" s="8">
        <f>+E13+E14</f>
        <v>68000</v>
      </c>
      <c r="C45" s="8">
        <v>6800</v>
      </c>
      <c r="D45" s="31">
        <f aca="true" t="shared" si="3" ref="D45:D64">+C45+F19</f>
        <v>16640</v>
      </c>
      <c r="E45" s="9">
        <f aca="true" t="shared" si="4" ref="E45:E64">+E19+C45</f>
        <v>10490</v>
      </c>
      <c r="F45" s="31">
        <f>+$E$7-D45</f>
        <v>39060</v>
      </c>
      <c r="G45" s="181">
        <f>AVERAGE(D45:D54)</f>
        <v>15809.75</v>
      </c>
      <c r="H45" s="190">
        <f>AVERAGE(E45:E54)</f>
        <v>9659.75</v>
      </c>
    </row>
    <row r="46" spans="1:8" ht="12.75">
      <c r="A46" s="10">
        <v>2</v>
      </c>
      <c r="B46" s="8">
        <f>+B45-C45</f>
        <v>61200</v>
      </c>
      <c r="C46" s="8">
        <v>6800</v>
      </c>
      <c r="D46" s="31">
        <f t="shared" si="3"/>
        <v>16455.5</v>
      </c>
      <c r="E46" s="9">
        <f t="shared" si="4"/>
        <v>10305.5</v>
      </c>
      <c r="F46" s="31">
        <f aca="true" t="shared" si="5" ref="F46:F64">+$E$7-D46</f>
        <v>39244.5</v>
      </c>
      <c r="G46" s="182"/>
      <c r="H46" s="191"/>
    </row>
    <row r="47" spans="1:8" ht="12.75">
      <c r="A47" s="10">
        <v>3</v>
      </c>
      <c r="B47" s="8">
        <f aca="true" t="shared" si="6" ref="B47:B54">+B46-C46</f>
        <v>54400</v>
      </c>
      <c r="C47" s="8">
        <v>6800</v>
      </c>
      <c r="D47" s="31">
        <f t="shared" si="3"/>
        <v>16271</v>
      </c>
      <c r="E47" s="9">
        <f t="shared" si="4"/>
        <v>10121</v>
      </c>
      <c r="F47" s="31">
        <f t="shared" si="5"/>
        <v>39429</v>
      </c>
      <c r="G47" s="182"/>
      <c r="H47" s="191"/>
    </row>
    <row r="48" spans="1:8" ht="12.75">
      <c r="A48" s="10">
        <v>4</v>
      </c>
      <c r="B48" s="8">
        <f t="shared" si="6"/>
        <v>47600</v>
      </c>
      <c r="C48" s="8">
        <v>6800</v>
      </c>
      <c r="D48" s="31">
        <f t="shared" si="3"/>
        <v>16086.5</v>
      </c>
      <c r="E48" s="9">
        <f t="shared" si="4"/>
        <v>9936.5</v>
      </c>
      <c r="F48" s="31">
        <f t="shared" si="5"/>
        <v>39613.5</v>
      </c>
      <c r="G48" s="182"/>
      <c r="H48" s="191"/>
    </row>
    <row r="49" spans="1:8" ht="12.75">
      <c r="A49" s="10">
        <v>5</v>
      </c>
      <c r="B49" s="8">
        <f t="shared" si="6"/>
        <v>40800</v>
      </c>
      <c r="C49" s="8">
        <v>6800</v>
      </c>
      <c r="D49" s="31">
        <f t="shared" si="3"/>
        <v>15902</v>
      </c>
      <c r="E49" s="9">
        <f t="shared" si="4"/>
        <v>9752</v>
      </c>
      <c r="F49" s="31">
        <f t="shared" si="5"/>
        <v>39798</v>
      </c>
      <c r="G49" s="182"/>
      <c r="H49" s="191"/>
    </row>
    <row r="50" spans="1:8" ht="12.75">
      <c r="A50" s="10">
        <v>6</v>
      </c>
      <c r="B50" s="8">
        <f t="shared" si="6"/>
        <v>34000</v>
      </c>
      <c r="C50" s="8">
        <v>6800</v>
      </c>
      <c r="D50" s="31">
        <f t="shared" si="3"/>
        <v>15717.5</v>
      </c>
      <c r="E50" s="9">
        <f t="shared" si="4"/>
        <v>9567.5</v>
      </c>
      <c r="F50" s="31">
        <f t="shared" si="5"/>
        <v>39982.5</v>
      </c>
      <c r="G50" s="182"/>
      <c r="H50" s="191"/>
    </row>
    <row r="51" spans="1:8" ht="12.75">
      <c r="A51" s="10">
        <v>7</v>
      </c>
      <c r="B51" s="8">
        <f t="shared" si="6"/>
        <v>27200</v>
      </c>
      <c r="C51" s="8">
        <v>6800</v>
      </c>
      <c r="D51" s="31">
        <f t="shared" si="3"/>
        <v>15533</v>
      </c>
      <c r="E51" s="9">
        <f t="shared" si="4"/>
        <v>9383</v>
      </c>
      <c r="F51" s="31">
        <f t="shared" si="5"/>
        <v>40167</v>
      </c>
      <c r="G51" s="182"/>
      <c r="H51" s="191"/>
    </row>
    <row r="52" spans="1:8" ht="12.75">
      <c r="A52" s="10">
        <v>8</v>
      </c>
      <c r="B52" s="8">
        <f t="shared" si="6"/>
        <v>20400</v>
      </c>
      <c r="C52" s="8">
        <v>6800</v>
      </c>
      <c r="D52" s="31">
        <f t="shared" si="3"/>
        <v>15348.5</v>
      </c>
      <c r="E52" s="9">
        <f t="shared" si="4"/>
        <v>9198.5</v>
      </c>
      <c r="F52" s="31">
        <f t="shared" si="5"/>
        <v>40351.5</v>
      </c>
      <c r="G52" s="182"/>
      <c r="H52" s="191"/>
    </row>
    <row r="53" spans="1:8" ht="12.75">
      <c r="A53" s="10">
        <v>9</v>
      </c>
      <c r="B53" s="8">
        <f t="shared" si="6"/>
        <v>13600</v>
      </c>
      <c r="C53" s="8">
        <v>6800</v>
      </c>
      <c r="D53" s="31">
        <f t="shared" si="3"/>
        <v>15164</v>
      </c>
      <c r="E53" s="9">
        <f t="shared" si="4"/>
        <v>9014</v>
      </c>
      <c r="F53" s="31">
        <f t="shared" si="5"/>
        <v>40536</v>
      </c>
      <c r="G53" s="182"/>
      <c r="H53" s="191"/>
    </row>
    <row r="54" spans="1:8" ht="12.75">
      <c r="A54" s="10">
        <v>10</v>
      </c>
      <c r="B54" s="8">
        <f t="shared" si="6"/>
        <v>6800</v>
      </c>
      <c r="C54" s="8">
        <v>6800</v>
      </c>
      <c r="D54" s="31">
        <f t="shared" si="3"/>
        <v>14979.5</v>
      </c>
      <c r="E54" s="9">
        <f t="shared" si="4"/>
        <v>8829.5</v>
      </c>
      <c r="F54" s="31">
        <f t="shared" si="5"/>
        <v>40720.5</v>
      </c>
      <c r="G54" s="182"/>
      <c r="H54" s="191"/>
    </row>
    <row r="55" spans="1:8" ht="12.75">
      <c r="A55" s="10">
        <v>11</v>
      </c>
      <c r="B55" s="8"/>
      <c r="C55" s="8"/>
      <c r="D55" s="31">
        <f t="shared" si="3"/>
        <v>7995</v>
      </c>
      <c r="E55" s="9">
        <f t="shared" si="4"/>
        <v>1845</v>
      </c>
      <c r="F55" s="31">
        <f t="shared" si="5"/>
        <v>47705</v>
      </c>
      <c r="G55" s="183">
        <f>AVERAGE(D55:D64)</f>
        <v>7164.75</v>
      </c>
      <c r="H55" s="192">
        <f>AVERAGE(E55:E64)</f>
        <v>1014.75</v>
      </c>
    </row>
    <row r="56" spans="1:8" ht="12.75">
      <c r="A56" s="10">
        <v>12</v>
      </c>
      <c r="B56" s="8"/>
      <c r="C56" s="8"/>
      <c r="D56" s="31">
        <f t="shared" si="3"/>
        <v>7810.5</v>
      </c>
      <c r="E56" s="9">
        <f t="shared" si="4"/>
        <v>1660.5</v>
      </c>
      <c r="F56" s="31">
        <f t="shared" si="5"/>
        <v>47889.5</v>
      </c>
      <c r="G56" s="182"/>
      <c r="H56" s="191"/>
    </row>
    <row r="57" spans="1:8" ht="12.75">
      <c r="A57" s="10">
        <v>13</v>
      </c>
      <c r="B57" s="8"/>
      <c r="C57" s="8"/>
      <c r="D57" s="31">
        <f t="shared" si="3"/>
        <v>7626</v>
      </c>
      <c r="E57" s="9">
        <f t="shared" si="4"/>
        <v>1476</v>
      </c>
      <c r="F57" s="31">
        <f t="shared" si="5"/>
        <v>48074</v>
      </c>
      <c r="G57" s="182"/>
      <c r="H57" s="191"/>
    </row>
    <row r="58" spans="1:8" ht="12.75">
      <c r="A58" s="10">
        <v>14</v>
      </c>
      <c r="B58" s="8"/>
      <c r="C58" s="8"/>
      <c r="D58" s="31">
        <f t="shared" si="3"/>
        <v>7441.5</v>
      </c>
      <c r="E58" s="9">
        <f t="shared" si="4"/>
        <v>1291.5</v>
      </c>
      <c r="F58" s="31">
        <f t="shared" si="5"/>
        <v>48258.5</v>
      </c>
      <c r="G58" s="182"/>
      <c r="H58" s="191"/>
    </row>
    <row r="59" spans="1:8" ht="12.75">
      <c r="A59" s="10">
        <v>15</v>
      </c>
      <c r="B59" s="8"/>
      <c r="C59" s="8"/>
      <c r="D59" s="31">
        <f t="shared" si="3"/>
        <v>7257</v>
      </c>
      <c r="E59" s="9">
        <f t="shared" si="4"/>
        <v>1107</v>
      </c>
      <c r="F59" s="31">
        <f t="shared" si="5"/>
        <v>48443</v>
      </c>
      <c r="G59" s="182"/>
      <c r="H59" s="191"/>
    </row>
    <row r="60" spans="1:8" ht="12.75">
      <c r="A60" s="10">
        <v>16</v>
      </c>
      <c r="B60" s="8"/>
      <c r="C60" s="8"/>
      <c r="D60" s="31">
        <f t="shared" si="3"/>
        <v>7072.5</v>
      </c>
      <c r="E60" s="9">
        <f t="shared" si="4"/>
        <v>922.5</v>
      </c>
      <c r="F60" s="31">
        <f t="shared" si="5"/>
        <v>48627.5</v>
      </c>
      <c r="G60" s="182"/>
      <c r="H60" s="191"/>
    </row>
    <row r="61" spans="1:8" ht="12.75">
      <c r="A61" s="10">
        <v>17</v>
      </c>
      <c r="B61" s="8"/>
      <c r="C61" s="8"/>
      <c r="D61" s="31">
        <f t="shared" si="3"/>
        <v>6888</v>
      </c>
      <c r="E61" s="9">
        <f t="shared" si="4"/>
        <v>738</v>
      </c>
      <c r="F61" s="31">
        <f t="shared" si="5"/>
        <v>48812</v>
      </c>
      <c r="G61" s="182"/>
      <c r="H61" s="191"/>
    </row>
    <row r="62" spans="1:8" ht="12.75">
      <c r="A62" s="10">
        <v>18</v>
      </c>
      <c r="B62" s="8"/>
      <c r="C62" s="8"/>
      <c r="D62" s="31">
        <f t="shared" si="3"/>
        <v>6703.5</v>
      </c>
      <c r="E62" s="9">
        <f t="shared" si="4"/>
        <v>553.5</v>
      </c>
      <c r="F62" s="31">
        <f t="shared" si="5"/>
        <v>48996.5</v>
      </c>
      <c r="G62" s="182"/>
      <c r="H62" s="191"/>
    </row>
    <row r="63" spans="1:8" ht="12.75">
      <c r="A63" s="10">
        <v>19</v>
      </c>
      <c r="B63" s="8"/>
      <c r="C63" s="8"/>
      <c r="D63" s="31">
        <f t="shared" si="3"/>
        <v>6519</v>
      </c>
      <c r="E63" s="9">
        <f t="shared" si="4"/>
        <v>369</v>
      </c>
      <c r="F63" s="31">
        <f t="shared" si="5"/>
        <v>49181</v>
      </c>
      <c r="G63" s="182"/>
      <c r="H63" s="191"/>
    </row>
    <row r="64" spans="1:8" ht="13.5" thickBot="1">
      <c r="A64" s="10">
        <v>20</v>
      </c>
      <c r="B64" s="8"/>
      <c r="C64" s="8"/>
      <c r="D64" s="31">
        <f t="shared" si="3"/>
        <v>6334.5</v>
      </c>
      <c r="E64" s="9">
        <f t="shared" si="4"/>
        <v>184.5</v>
      </c>
      <c r="F64" s="31">
        <f t="shared" si="5"/>
        <v>49365.5</v>
      </c>
      <c r="G64" s="184"/>
      <c r="H64" s="193"/>
    </row>
    <row r="65" spans="1:6" ht="13.5" thickBot="1">
      <c r="A65" s="12" t="s">
        <v>1</v>
      </c>
      <c r="B65" s="13"/>
      <c r="C65" s="13">
        <f>SUM(C45:C64)</f>
        <v>68000</v>
      </c>
      <c r="D65" s="32">
        <f>SUM(D45:D64)</f>
        <v>229745</v>
      </c>
      <c r="E65" s="14">
        <f>SUM(E45:E64)</f>
        <v>106745</v>
      </c>
      <c r="F65" s="14"/>
    </row>
  </sheetData>
  <mergeCells count="20">
    <mergeCell ref="G45:G54"/>
    <mergeCell ref="G55:G64"/>
    <mergeCell ref="A43:A44"/>
    <mergeCell ref="B43:C43"/>
    <mergeCell ref="G43:H43"/>
    <mergeCell ref="H45:H54"/>
    <mergeCell ref="H55:H64"/>
    <mergeCell ref="E13:F13"/>
    <mergeCell ref="A17:A18"/>
    <mergeCell ref="B17:F17"/>
    <mergeCell ref="F43:F44"/>
    <mergeCell ref="D43:E43"/>
    <mergeCell ref="E14:F14"/>
    <mergeCell ref="E12:F12"/>
    <mergeCell ref="E7:F7"/>
    <mergeCell ref="E11:F11"/>
    <mergeCell ref="A1:F1"/>
    <mergeCell ref="A2:F2"/>
    <mergeCell ref="E5:F5"/>
    <mergeCell ref="E6:F6"/>
  </mergeCells>
  <printOptions horizontalCentered="1"/>
  <pageMargins left="0.24" right="0.25" top="0.59" bottom="0.52" header="0.41" footer="0.29"/>
  <pageSetup horizontalDpi="600" verticalDpi="600" orientation="portrait" paperSize="9" scale="9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55">
      <selection activeCell="F67" sqref="A1:F67"/>
    </sheetView>
  </sheetViews>
  <sheetFormatPr defaultColWidth="9.00390625" defaultRowHeight="12.75"/>
  <cols>
    <col min="1" max="1" width="7.00390625" style="84" customWidth="1"/>
    <col min="2" max="2" width="27.375" style="84" customWidth="1"/>
    <col min="3" max="3" width="34.875" style="84" customWidth="1"/>
    <col min="4" max="4" width="9.625" style="85" customWidth="1"/>
    <col min="5" max="6" width="9.125" style="86" customWidth="1"/>
    <col min="7" max="7" width="9.125" style="84" customWidth="1"/>
    <col min="8" max="8" width="11.25390625" style="84" bestFit="1" customWidth="1"/>
    <col min="9" max="16384" width="9.125" style="84" customWidth="1"/>
  </cols>
  <sheetData>
    <row r="1" spans="1:6" ht="25.5" customHeight="1">
      <c r="A1" s="208" t="s">
        <v>139</v>
      </c>
      <c r="B1" s="209"/>
      <c r="C1" s="209"/>
      <c r="D1" s="209"/>
      <c r="E1" s="210"/>
      <c r="F1" s="210"/>
    </row>
    <row r="2" ht="6.75" customHeight="1" thickBot="1"/>
    <row r="3" spans="1:6" ht="21.75" customHeight="1" thickBot="1" thickTop="1">
      <c r="A3" s="201" t="s">
        <v>56</v>
      </c>
      <c r="B3" s="202"/>
      <c r="C3" s="202"/>
      <c r="D3" s="89" t="s">
        <v>57</v>
      </c>
      <c r="E3" s="90" t="s">
        <v>57</v>
      </c>
      <c r="F3" s="90" t="s">
        <v>57</v>
      </c>
    </row>
    <row r="4" spans="1:6" ht="44.25" customHeight="1" thickBot="1" thickTop="1">
      <c r="A4" s="87"/>
      <c r="B4" s="88"/>
      <c r="C4" s="88"/>
      <c r="D4" s="91" t="s">
        <v>140</v>
      </c>
      <c r="E4" s="92" t="s">
        <v>141</v>
      </c>
      <c r="F4" s="92" t="s">
        <v>142</v>
      </c>
    </row>
    <row r="5" spans="1:6" ht="93" customHeight="1" thickTop="1">
      <c r="A5" s="93">
        <v>1</v>
      </c>
      <c r="B5" s="94" t="s">
        <v>143</v>
      </c>
      <c r="C5" s="124" t="s">
        <v>157</v>
      </c>
      <c r="D5" s="95">
        <v>377500</v>
      </c>
      <c r="E5" s="96" t="s">
        <v>144</v>
      </c>
      <c r="F5" s="96" t="s">
        <v>144</v>
      </c>
    </row>
    <row r="6" spans="1:6" ht="12.75">
      <c r="A6" s="97">
        <v>2</v>
      </c>
      <c r="B6" s="98" t="s">
        <v>58</v>
      </c>
      <c r="C6" s="99"/>
      <c r="D6" s="100">
        <v>35000</v>
      </c>
      <c r="E6" s="101">
        <v>30000</v>
      </c>
      <c r="F6" s="101">
        <v>30000</v>
      </c>
    </row>
    <row r="7" spans="1:6" ht="51">
      <c r="A7" s="102">
        <v>3</v>
      </c>
      <c r="B7" s="103" t="s">
        <v>59</v>
      </c>
      <c r="C7" s="104"/>
      <c r="D7" s="105">
        <v>6500</v>
      </c>
      <c r="E7" s="106">
        <v>0</v>
      </c>
      <c r="F7" s="106">
        <v>0</v>
      </c>
    </row>
    <row r="8" spans="1:6" ht="12.75" customHeight="1">
      <c r="A8" s="107">
        <v>4</v>
      </c>
      <c r="B8" s="108" t="s">
        <v>60</v>
      </c>
      <c r="C8" s="104"/>
      <c r="D8" s="105">
        <v>1000</v>
      </c>
      <c r="E8" s="106">
        <v>500</v>
      </c>
      <c r="F8" s="106">
        <v>500</v>
      </c>
    </row>
    <row r="9" spans="1:6" ht="33.75" customHeight="1">
      <c r="A9" s="97">
        <v>5</v>
      </c>
      <c r="B9" s="98" t="s">
        <v>61</v>
      </c>
      <c r="C9" s="109"/>
      <c r="D9" s="100">
        <v>150000</v>
      </c>
      <c r="E9" s="101">
        <v>20000</v>
      </c>
      <c r="F9" s="101">
        <v>50000</v>
      </c>
    </row>
    <row r="10" spans="1:6" ht="47.25" customHeight="1">
      <c r="A10" s="198"/>
      <c r="B10" s="110" t="s">
        <v>62</v>
      </c>
      <c r="C10" s="214" t="s">
        <v>63</v>
      </c>
      <c r="D10" s="215"/>
      <c r="E10" s="196"/>
      <c r="F10" s="197"/>
    </row>
    <row r="11" spans="1:6" ht="22.5" customHeight="1">
      <c r="A11" s="198"/>
      <c r="B11" s="110" t="s">
        <v>64</v>
      </c>
      <c r="C11" s="194" t="s">
        <v>65</v>
      </c>
      <c r="D11" s="195"/>
      <c r="E11" s="196"/>
      <c r="F11" s="197"/>
    </row>
    <row r="12" spans="1:6" ht="12.75">
      <c r="A12" s="198"/>
      <c r="B12" s="110" t="s">
        <v>66</v>
      </c>
      <c r="C12" s="194" t="s">
        <v>67</v>
      </c>
      <c r="D12" s="195"/>
      <c r="E12" s="196"/>
      <c r="F12" s="197"/>
    </row>
    <row r="13" spans="1:6" ht="25.5" customHeight="1">
      <c r="A13" s="198"/>
      <c r="B13" s="125" t="s">
        <v>68</v>
      </c>
      <c r="C13" s="216" t="s">
        <v>145</v>
      </c>
      <c r="D13" s="217"/>
      <c r="E13" s="218"/>
      <c r="F13" s="219"/>
    </row>
    <row r="14" spans="1:6" ht="24" customHeight="1">
      <c r="A14" s="198"/>
      <c r="B14" s="125" t="s">
        <v>69</v>
      </c>
      <c r="C14" s="216" t="s">
        <v>70</v>
      </c>
      <c r="D14" s="217"/>
      <c r="E14" s="218"/>
      <c r="F14" s="219"/>
    </row>
    <row r="15" spans="1:8" ht="22.5" customHeight="1">
      <c r="A15" s="198"/>
      <c r="B15" s="125" t="s">
        <v>71</v>
      </c>
      <c r="C15" s="216" t="s">
        <v>72</v>
      </c>
      <c r="D15" s="217"/>
      <c r="E15" s="218"/>
      <c r="F15" s="219"/>
      <c r="G15" s="111"/>
      <c r="H15" s="112"/>
    </row>
    <row r="16" spans="1:6" ht="34.5" customHeight="1">
      <c r="A16" s="198"/>
      <c r="B16" s="125" t="s">
        <v>73</v>
      </c>
      <c r="C16" s="216" t="s">
        <v>74</v>
      </c>
      <c r="D16" s="217"/>
      <c r="E16" s="218"/>
      <c r="F16" s="219"/>
    </row>
    <row r="17" spans="1:6" ht="25.5" customHeight="1">
      <c r="A17" s="198"/>
      <c r="B17" s="125" t="s">
        <v>75</v>
      </c>
      <c r="C17" s="216" t="s">
        <v>146</v>
      </c>
      <c r="D17" s="217"/>
      <c r="E17" s="218"/>
      <c r="F17" s="219"/>
    </row>
    <row r="18" spans="1:6" ht="36.75" customHeight="1">
      <c r="A18" s="198"/>
      <c r="B18" s="110" t="s">
        <v>76</v>
      </c>
      <c r="C18" s="194" t="s">
        <v>147</v>
      </c>
      <c r="D18" s="195"/>
      <c r="E18" s="196"/>
      <c r="F18" s="197"/>
    </row>
    <row r="19" spans="1:6" ht="59.25" customHeight="1">
      <c r="A19" s="198"/>
      <c r="B19" s="110" t="s">
        <v>77</v>
      </c>
      <c r="C19" s="204" t="s">
        <v>78</v>
      </c>
      <c r="D19" s="205"/>
      <c r="E19" s="206"/>
      <c r="F19" s="207"/>
    </row>
    <row r="20" spans="1:6" ht="22.5" customHeight="1">
      <c r="A20" s="198"/>
      <c r="B20" s="110" t="s">
        <v>79</v>
      </c>
      <c r="C20" s="194" t="s">
        <v>148</v>
      </c>
      <c r="D20" s="195"/>
      <c r="E20" s="196"/>
      <c r="F20" s="197"/>
    </row>
    <row r="21" spans="1:6" ht="12" customHeight="1">
      <c r="A21" s="198"/>
      <c r="B21" s="110" t="s">
        <v>80</v>
      </c>
      <c r="C21" s="194" t="s">
        <v>81</v>
      </c>
      <c r="D21" s="195"/>
      <c r="E21" s="196"/>
      <c r="F21" s="197"/>
    </row>
    <row r="22" spans="1:6" ht="36" customHeight="1">
      <c r="A22" s="198"/>
      <c r="B22" s="110" t="s">
        <v>82</v>
      </c>
      <c r="C22" s="194" t="s">
        <v>83</v>
      </c>
      <c r="D22" s="195"/>
      <c r="E22" s="196"/>
      <c r="F22" s="197"/>
    </row>
    <row r="23" spans="1:6" ht="12" customHeight="1">
      <c r="A23" s="198"/>
      <c r="B23" s="110" t="s">
        <v>84</v>
      </c>
      <c r="C23" s="194" t="s">
        <v>149</v>
      </c>
      <c r="D23" s="195"/>
      <c r="E23" s="196"/>
      <c r="F23" s="197"/>
    </row>
    <row r="24" spans="1:6" ht="12" customHeight="1">
      <c r="A24" s="198"/>
      <c r="B24" s="110" t="s">
        <v>85</v>
      </c>
      <c r="C24" s="194" t="s">
        <v>86</v>
      </c>
      <c r="D24" s="195"/>
      <c r="E24" s="196"/>
      <c r="F24" s="197"/>
    </row>
    <row r="25" spans="1:6" ht="12" customHeight="1">
      <c r="A25" s="198"/>
      <c r="B25" s="110" t="s">
        <v>87</v>
      </c>
      <c r="C25" s="194" t="s">
        <v>88</v>
      </c>
      <c r="D25" s="195"/>
      <c r="E25" s="196"/>
      <c r="F25" s="197"/>
    </row>
    <row r="26" spans="1:6" ht="12" customHeight="1">
      <c r="A26" s="198"/>
      <c r="B26" s="110" t="s">
        <v>89</v>
      </c>
      <c r="C26" s="194" t="s">
        <v>90</v>
      </c>
      <c r="D26" s="195"/>
      <c r="E26" s="196"/>
      <c r="F26" s="197"/>
    </row>
    <row r="27" spans="1:6" ht="20.25" customHeight="1">
      <c r="A27" s="198"/>
      <c r="B27" s="110" t="s">
        <v>150</v>
      </c>
      <c r="C27" s="194" t="s">
        <v>91</v>
      </c>
      <c r="D27" s="195"/>
      <c r="E27" s="196"/>
      <c r="F27" s="197"/>
    </row>
    <row r="28" spans="1:6" ht="11.25" customHeight="1">
      <c r="A28" s="198"/>
      <c r="B28" s="110" t="s">
        <v>92</v>
      </c>
      <c r="C28" s="194" t="s">
        <v>151</v>
      </c>
      <c r="D28" s="195"/>
      <c r="E28" s="196"/>
      <c r="F28" s="197"/>
    </row>
    <row r="29" spans="1:6" ht="35.25" customHeight="1">
      <c r="A29" s="198"/>
      <c r="B29" s="110" t="s">
        <v>93</v>
      </c>
      <c r="C29" s="194" t="s">
        <v>152</v>
      </c>
      <c r="D29" s="195"/>
      <c r="E29" s="196"/>
      <c r="F29" s="197"/>
    </row>
    <row r="30" spans="1:6" ht="10.5" customHeight="1">
      <c r="A30" s="198"/>
      <c r="B30" s="110" t="s">
        <v>94</v>
      </c>
      <c r="C30" s="194" t="s">
        <v>153</v>
      </c>
      <c r="D30" s="195"/>
      <c r="E30" s="196"/>
      <c r="F30" s="197"/>
    </row>
    <row r="31" spans="1:6" ht="20.25" customHeight="1">
      <c r="A31" s="198"/>
      <c r="B31" s="110" t="s">
        <v>95</v>
      </c>
      <c r="C31" s="194" t="s">
        <v>154</v>
      </c>
      <c r="D31" s="195"/>
      <c r="E31" s="196"/>
      <c r="F31" s="197"/>
    </row>
    <row r="32" spans="1:6" ht="20.25" customHeight="1">
      <c r="A32" s="198"/>
      <c r="B32" s="110" t="s">
        <v>96</v>
      </c>
      <c r="C32" s="194" t="s">
        <v>97</v>
      </c>
      <c r="D32" s="195"/>
      <c r="E32" s="196"/>
      <c r="F32" s="197"/>
    </row>
    <row r="33" spans="1:6" ht="11.25" customHeight="1">
      <c r="A33" s="198"/>
      <c r="B33" s="110" t="s">
        <v>98</v>
      </c>
      <c r="C33" s="194" t="s">
        <v>99</v>
      </c>
      <c r="D33" s="195"/>
      <c r="E33" s="196"/>
      <c r="F33" s="197"/>
    </row>
    <row r="34" spans="1:6" ht="12.75" customHeight="1">
      <c r="A34" s="198"/>
      <c r="B34" s="110" t="s">
        <v>100</v>
      </c>
      <c r="C34" s="194" t="s">
        <v>101</v>
      </c>
      <c r="D34" s="195"/>
      <c r="E34" s="196"/>
      <c r="F34" s="197"/>
    </row>
    <row r="35" spans="1:6" ht="11.25" customHeight="1">
      <c r="A35" s="198"/>
      <c r="B35" s="110" t="s">
        <v>102</v>
      </c>
      <c r="C35" s="194" t="s">
        <v>103</v>
      </c>
      <c r="D35" s="195"/>
      <c r="E35" s="196"/>
      <c r="F35" s="197"/>
    </row>
    <row r="36" spans="1:6" ht="12.75" customHeight="1">
      <c r="A36" s="198"/>
      <c r="B36" s="110" t="s">
        <v>104</v>
      </c>
      <c r="C36" s="194" t="s">
        <v>155</v>
      </c>
      <c r="D36" s="195"/>
      <c r="E36" s="196"/>
      <c r="F36" s="197"/>
    </row>
    <row r="37" spans="1:6" ht="12.75" customHeight="1">
      <c r="A37" s="102"/>
      <c r="B37" s="110"/>
      <c r="C37" s="203" t="s">
        <v>156</v>
      </c>
      <c r="D37" s="196"/>
      <c r="E37" s="196"/>
      <c r="F37" s="197"/>
    </row>
    <row r="38" spans="1:6" ht="12.75">
      <c r="A38" s="97">
        <v>6</v>
      </c>
      <c r="B38" s="98" t="s">
        <v>105</v>
      </c>
      <c r="C38" s="99" t="s">
        <v>106</v>
      </c>
      <c r="D38" s="100">
        <v>100000</v>
      </c>
      <c r="E38" s="100">
        <v>5000</v>
      </c>
      <c r="F38" s="100">
        <v>10000</v>
      </c>
    </row>
    <row r="39" spans="1:6" ht="12.75">
      <c r="A39" s="97">
        <v>7</v>
      </c>
      <c r="B39" s="98" t="s">
        <v>107</v>
      </c>
      <c r="C39" s="99"/>
      <c r="D39" s="113">
        <v>10000</v>
      </c>
      <c r="E39" s="113">
        <v>0</v>
      </c>
      <c r="F39" s="113">
        <v>0</v>
      </c>
    </row>
    <row r="40" spans="1:6" ht="25.5">
      <c r="A40" s="97">
        <v>8</v>
      </c>
      <c r="B40" s="98" t="s">
        <v>108</v>
      </c>
      <c r="C40" s="99"/>
      <c r="D40" s="100">
        <v>300000</v>
      </c>
      <c r="E40" s="114">
        <v>15000</v>
      </c>
      <c r="F40" s="114">
        <v>25000</v>
      </c>
    </row>
    <row r="41" spans="1:6" ht="12.75">
      <c r="A41" s="102">
        <v>9</v>
      </c>
      <c r="B41" s="110" t="s">
        <v>109</v>
      </c>
      <c r="C41" s="104" t="s">
        <v>110</v>
      </c>
      <c r="D41" s="105">
        <v>5000</v>
      </c>
      <c r="E41" s="105">
        <v>0</v>
      </c>
      <c r="F41" s="105">
        <v>0</v>
      </c>
    </row>
    <row r="42" spans="1:6" ht="12.75">
      <c r="A42" s="97">
        <v>11</v>
      </c>
      <c r="B42" s="98" t="s">
        <v>111</v>
      </c>
      <c r="C42" s="99" t="s">
        <v>112</v>
      </c>
      <c r="D42" s="100">
        <v>10000</v>
      </c>
      <c r="E42" s="114">
        <v>3500</v>
      </c>
      <c r="F42" s="114">
        <v>5000</v>
      </c>
    </row>
    <row r="43" spans="1:6" ht="12.75">
      <c r="A43" s="97">
        <v>12</v>
      </c>
      <c r="B43" s="98" t="s">
        <v>113</v>
      </c>
      <c r="C43" s="99" t="s">
        <v>114</v>
      </c>
      <c r="D43" s="100">
        <v>8000</v>
      </c>
      <c r="E43" s="100">
        <v>0</v>
      </c>
      <c r="F43" s="100">
        <v>0</v>
      </c>
    </row>
    <row r="44" spans="1:6" ht="27.75" customHeight="1">
      <c r="A44" s="97">
        <v>13</v>
      </c>
      <c r="B44" s="98" t="s">
        <v>115</v>
      </c>
      <c r="C44" s="99"/>
      <c r="D44" s="100">
        <v>25000</v>
      </c>
      <c r="E44" s="114">
        <v>0</v>
      </c>
      <c r="F44" s="114">
        <v>0</v>
      </c>
    </row>
    <row r="45" spans="1:6" ht="15" customHeight="1">
      <c r="A45" s="97">
        <v>14</v>
      </c>
      <c r="B45" s="98" t="s">
        <v>116</v>
      </c>
      <c r="C45" s="99"/>
      <c r="D45" s="100">
        <v>15000</v>
      </c>
      <c r="E45" s="100">
        <v>6500</v>
      </c>
      <c r="F45" s="100">
        <v>7000</v>
      </c>
    </row>
    <row r="46" spans="1:6" ht="25.5">
      <c r="A46" s="102">
        <v>15</v>
      </c>
      <c r="B46" s="110" t="s">
        <v>117</v>
      </c>
      <c r="C46" s="104"/>
      <c r="D46" s="105">
        <v>5000</v>
      </c>
      <c r="E46" s="115">
        <v>0</v>
      </c>
      <c r="F46" s="115">
        <v>0</v>
      </c>
    </row>
    <row r="47" spans="1:6" ht="24" customHeight="1">
      <c r="A47" s="97">
        <v>16</v>
      </c>
      <c r="B47" s="98" t="s">
        <v>118</v>
      </c>
      <c r="C47" s="99"/>
      <c r="D47" s="100">
        <v>75000</v>
      </c>
      <c r="E47" s="100">
        <v>0</v>
      </c>
      <c r="F47" s="100">
        <v>0</v>
      </c>
    </row>
    <row r="48" spans="1:6" ht="12.75">
      <c r="A48" s="97">
        <v>17</v>
      </c>
      <c r="B48" s="98" t="s">
        <v>119</v>
      </c>
      <c r="C48" s="99"/>
      <c r="D48" s="100">
        <v>35000</v>
      </c>
      <c r="E48" s="114">
        <v>15000</v>
      </c>
      <c r="F48" s="114">
        <v>15000</v>
      </c>
    </row>
    <row r="49" spans="1:6" ht="51">
      <c r="A49" s="97">
        <v>18</v>
      </c>
      <c r="B49" s="98" t="s">
        <v>120</v>
      </c>
      <c r="C49" s="99"/>
      <c r="D49" s="100">
        <v>55000</v>
      </c>
      <c r="E49" s="100">
        <v>8000</v>
      </c>
      <c r="F49" s="100">
        <v>10000</v>
      </c>
    </row>
    <row r="50" spans="1:6" ht="25.5">
      <c r="A50" s="97">
        <v>19</v>
      </c>
      <c r="B50" s="98" t="s">
        <v>121</v>
      </c>
      <c r="C50" s="99"/>
      <c r="D50" s="100">
        <v>12000</v>
      </c>
      <c r="E50" s="114">
        <v>3000</v>
      </c>
      <c r="F50" s="114">
        <v>3000</v>
      </c>
    </row>
    <row r="51" spans="1:6" ht="38.25">
      <c r="A51" s="102">
        <v>20</v>
      </c>
      <c r="B51" s="110" t="s">
        <v>122</v>
      </c>
      <c r="C51" s="104"/>
      <c r="D51" s="105">
        <v>800</v>
      </c>
      <c r="E51" s="105">
        <v>500</v>
      </c>
      <c r="F51" s="105">
        <v>500</v>
      </c>
    </row>
    <row r="52" spans="1:6" ht="12.75">
      <c r="A52" s="102">
        <v>21</v>
      </c>
      <c r="B52" s="110" t="s">
        <v>123</v>
      </c>
      <c r="C52" s="104"/>
      <c r="D52" s="105">
        <v>2000</v>
      </c>
      <c r="E52" s="115">
        <v>500</v>
      </c>
      <c r="F52" s="115">
        <v>500</v>
      </c>
    </row>
    <row r="53" spans="1:6" ht="25.5">
      <c r="A53" s="97">
        <v>22</v>
      </c>
      <c r="B53" s="98" t="s">
        <v>124</v>
      </c>
      <c r="C53" s="99"/>
      <c r="D53" s="100">
        <v>10000</v>
      </c>
      <c r="E53" s="100">
        <v>1000</v>
      </c>
      <c r="F53" s="100">
        <v>1000</v>
      </c>
    </row>
    <row r="54" spans="1:6" ht="25.5">
      <c r="A54" s="102">
        <v>23</v>
      </c>
      <c r="B54" s="110" t="s">
        <v>125</v>
      </c>
      <c r="C54" s="104"/>
      <c r="D54" s="105">
        <v>2500</v>
      </c>
      <c r="E54" s="115">
        <v>500</v>
      </c>
      <c r="F54" s="115">
        <v>500</v>
      </c>
    </row>
    <row r="55" spans="1:6" ht="12" customHeight="1">
      <c r="A55" s="102">
        <v>24</v>
      </c>
      <c r="B55" s="110" t="s">
        <v>126</v>
      </c>
      <c r="C55" s="104"/>
      <c r="D55" s="105">
        <v>4000</v>
      </c>
      <c r="E55" s="105">
        <v>2000</v>
      </c>
      <c r="F55" s="105">
        <v>2000</v>
      </c>
    </row>
    <row r="56" spans="1:6" ht="25.5">
      <c r="A56" s="102">
        <v>25</v>
      </c>
      <c r="B56" s="110" t="s">
        <v>127</v>
      </c>
      <c r="C56" s="104"/>
      <c r="D56" s="105">
        <v>3500</v>
      </c>
      <c r="E56" s="115">
        <v>0</v>
      </c>
      <c r="F56" s="115">
        <v>0</v>
      </c>
    </row>
    <row r="57" spans="1:6" ht="12.75">
      <c r="A57" s="97">
        <v>26</v>
      </c>
      <c r="B57" s="98" t="s">
        <v>128</v>
      </c>
      <c r="C57" s="99"/>
      <c r="D57" s="100">
        <v>20000</v>
      </c>
      <c r="E57" s="100">
        <v>3000</v>
      </c>
      <c r="F57" s="100">
        <v>5000</v>
      </c>
    </row>
    <row r="58" spans="1:6" ht="25.5">
      <c r="A58" s="102">
        <v>27</v>
      </c>
      <c r="B58" s="110" t="s">
        <v>129</v>
      </c>
      <c r="C58" s="104"/>
      <c r="D58" s="105">
        <v>8000</v>
      </c>
      <c r="E58" s="115">
        <v>0</v>
      </c>
      <c r="F58" s="115">
        <v>0</v>
      </c>
    </row>
    <row r="59" spans="1:6" ht="25.5">
      <c r="A59" s="97">
        <v>28</v>
      </c>
      <c r="B59" s="98" t="s">
        <v>130</v>
      </c>
      <c r="C59" s="99"/>
      <c r="D59" s="100">
        <v>15000</v>
      </c>
      <c r="E59" s="100">
        <v>3000</v>
      </c>
      <c r="F59" s="100">
        <v>6000</v>
      </c>
    </row>
    <row r="60" spans="1:6" ht="25.5">
      <c r="A60" s="102">
        <v>29</v>
      </c>
      <c r="B60" s="110" t="s">
        <v>131</v>
      </c>
      <c r="C60" s="104"/>
      <c r="D60" s="105">
        <v>30000</v>
      </c>
      <c r="E60" s="115">
        <v>4000</v>
      </c>
      <c r="F60" s="115">
        <v>6000</v>
      </c>
    </row>
    <row r="61" spans="1:6" ht="25.5">
      <c r="A61" s="97">
        <v>30</v>
      </c>
      <c r="B61" s="98" t="s">
        <v>132</v>
      </c>
      <c r="C61" s="99"/>
      <c r="D61" s="100">
        <v>85000</v>
      </c>
      <c r="E61" s="100">
        <v>0</v>
      </c>
      <c r="F61" s="100">
        <v>0</v>
      </c>
    </row>
    <row r="62" spans="1:6" ht="12.75">
      <c r="A62" s="97">
        <v>31</v>
      </c>
      <c r="B62" s="98" t="s">
        <v>133</v>
      </c>
      <c r="C62" s="99"/>
      <c r="D62" s="100">
        <v>20000</v>
      </c>
      <c r="E62" s="113">
        <v>20000</v>
      </c>
      <c r="F62" s="113">
        <v>20000</v>
      </c>
    </row>
    <row r="63" spans="1:6" ht="13.5" thickBot="1">
      <c r="A63" s="116">
        <v>32</v>
      </c>
      <c r="B63" s="117" t="s">
        <v>134</v>
      </c>
      <c r="C63" s="118"/>
      <c r="D63" s="119">
        <v>3500</v>
      </c>
      <c r="E63" s="114">
        <v>3000</v>
      </c>
      <c r="F63" s="114">
        <v>3000</v>
      </c>
    </row>
    <row r="64" spans="4:6" ht="4.5" customHeight="1" thickBot="1" thickTop="1">
      <c r="D64" s="120"/>
      <c r="E64" s="121"/>
      <c r="F64" s="121"/>
    </row>
    <row r="65" spans="1:6" ht="22.5" customHeight="1" thickBot="1" thickTop="1">
      <c r="A65" s="199" t="s">
        <v>135</v>
      </c>
      <c r="B65" s="200"/>
      <c r="C65" s="200"/>
      <c r="D65" s="122">
        <f>SUM(D6:D63)</f>
        <v>1051800</v>
      </c>
      <c r="E65" s="123">
        <f>SUM(E5:E63)</f>
        <v>144000</v>
      </c>
      <c r="F65" s="123">
        <f>SUM(F5:F63)</f>
        <v>200000</v>
      </c>
    </row>
    <row r="66" ht="14.25" thickBot="1" thickTop="1"/>
    <row r="67" spans="1:8" ht="14.25" thickBot="1" thickTop="1">
      <c r="A67" s="211" t="s">
        <v>14</v>
      </c>
      <c r="B67" s="212"/>
      <c r="C67" s="213"/>
      <c r="D67" s="122">
        <f>D65/6</f>
        <v>175300</v>
      </c>
      <c r="E67" s="122">
        <f>E65/6</f>
        <v>24000</v>
      </c>
      <c r="F67" s="122">
        <f>F65/6</f>
        <v>33333.333333333336</v>
      </c>
      <c r="H67" s="126"/>
    </row>
    <row r="68" ht="13.5" thickTop="1">
      <c r="H68" s="126"/>
    </row>
  </sheetData>
  <mergeCells count="33">
    <mergeCell ref="A1:F1"/>
    <mergeCell ref="A67:C67"/>
    <mergeCell ref="C10:F10"/>
    <mergeCell ref="C12:F12"/>
    <mergeCell ref="C13:F13"/>
    <mergeCell ref="C14:F14"/>
    <mergeCell ref="C11:F11"/>
    <mergeCell ref="C15:F15"/>
    <mergeCell ref="C16:F16"/>
    <mergeCell ref="C17:F17"/>
    <mergeCell ref="A10:A36"/>
    <mergeCell ref="A65:C65"/>
    <mergeCell ref="A3:C3"/>
    <mergeCell ref="C18:F18"/>
    <mergeCell ref="C37:F37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9:F29"/>
    <mergeCell ref="C28:F28"/>
    <mergeCell ref="C30:F30"/>
    <mergeCell ref="C31:F31"/>
    <mergeCell ref="C36:F36"/>
    <mergeCell ref="C32:F32"/>
    <mergeCell ref="C33:F33"/>
    <mergeCell ref="C34:F34"/>
    <mergeCell ref="C35:F3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&amp;LInvestiční akce nemocnic&amp;R
počet stran:&amp;N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2007-10-14T17:36:31Z</cp:lastPrinted>
  <dcterms:created xsi:type="dcterms:W3CDTF">2007-09-07T06:37:24Z</dcterms:created>
  <dcterms:modified xsi:type="dcterms:W3CDTF">2007-11-29T14:30:00Z</dcterms:modified>
  <cp:category/>
  <cp:version/>
  <cp:contentType/>
  <cp:contentStatus/>
</cp:coreProperties>
</file>