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270" windowWidth="15105" windowHeight="8805" activeTab="0"/>
  </bookViews>
  <sheets>
    <sheet name="RK-35-2007-43, př. 3a" sheetId="1" r:id="rId1"/>
    <sheet name="varianta vše" sheetId="2" r:id="rId2"/>
    <sheet name="vazba na investice 2008-2003" sheetId="3" r:id="rId3"/>
  </sheets>
  <definedNames/>
  <calcPr fullCalcOnLoad="1"/>
</workbook>
</file>

<file path=xl/sharedStrings.xml><?xml version="1.0" encoding="utf-8"?>
<sst xmlns="http://schemas.openxmlformats.org/spreadsheetml/2006/main" count="149" uniqueCount="119">
  <si>
    <t>Celkem</t>
  </si>
  <si>
    <t>Půjčka EIB</t>
  </si>
  <si>
    <t>Zdroje nemocnice</t>
  </si>
  <si>
    <t>15 mil. Kč</t>
  </si>
  <si>
    <t>10 mil. Kč</t>
  </si>
  <si>
    <t>Nemocnice Pelhřimov</t>
  </si>
  <si>
    <t>Kraj 7.5% spoluúčast</t>
  </si>
  <si>
    <t>Zůstatek prostředků na investice ročně</t>
  </si>
  <si>
    <t>10-12 mil. Kč</t>
  </si>
  <si>
    <t>Dopravní prostředky</t>
  </si>
  <si>
    <t>Technologie stravovacího provozu</t>
  </si>
  <si>
    <t>Technologie prádelenského provozu</t>
  </si>
  <si>
    <t>Informační systém</t>
  </si>
  <si>
    <t>GO komunikací</t>
  </si>
  <si>
    <t>GO výtahů</t>
  </si>
  <si>
    <t>GO střech</t>
  </si>
  <si>
    <t>Rekonstrukce objektů</t>
  </si>
  <si>
    <t>Investice do technických provozů</t>
  </si>
  <si>
    <t>Obnova zdravotnické techniky</t>
  </si>
  <si>
    <t>Návrh na úpravu plánu investičních akcí na období 2008 -2013 z důvodu vazby na finanční zdroje</t>
  </si>
  <si>
    <t>Splácení úvěru z investic poskytovaných ze zdrojů KÚ ročně</t>
  </si>
  <si>
    <t>Splácení úvěrů z investic z nájemného DHM</t>
  </si>
  <si>
    <t>celkem</t>
  </si>
  <si>
    <t>Doba splácení v letech</t>
  </si>
  <si>
    <t>Nemocnice Pelhřimov - rekonstrukce hlavní lůžkové budovy</t>
  </si>
  <si>
    <t>v tis.Kč</t>
  </si>
  <si>
    <t>Roční zdroje nemocnice</t>
  </si>
  <si>
    <t xml:space="preserve">kapitálové výdaje - poskytnutá dotace </t>
  </si>
  <si>
    <t>nájemné - převedené dotace ze zaplaceného nájemného</t>
  </si>
  <si>
    <t>Hodnota projektu bez zdrojů ROP a spoluúčasti státu</t>
  </si>
  <si>
    <t xml:space="preserve">Úroky </t>
  </si>
  <si>
    <t>Splátka</t>
  </si>
  <si>
    <t>Úrok</t>
  </si>
  <si>
    <t>Hodnoty uvedené ve zdravotním plánu</t>
  </si>
  <si>
    <t xml:space="preserve">celkem za rok </t>
  </si>
  <si>
    <t>Výpočet v případě, že  203 mil. Kč bude možné jako celek řešit půjčkou s 3% úrokem</t>
  </si>
  <si>
    <t>Vyčíslení nájemného v Kč</t>
  </si>
  <si>
    <t>Podíl typů dotace na  nájemném</t>
  </si>
  <si>
    <t>Rok</t>
  </si>
  <si>
    <t>movitý majetek</t>
  </si>
  <si>
    <t>nemovitý majetek</t>
  </si>
  <si>
    <t>celkem investice</t>
  </si>
  <si>
    <t xml:space="preserve">investice -nemovitý </t>
  </si>
  <si>
    <t xml:space="preserve">investice -movitý </t>
  </si>
  <si>
    <t>provozní dotace</t>
  </si>
  <si>
    <t>návrh nemocnice na změnu - prozatím neprojednáno radou kraje</t>
  </si>
  <si>
    <t>Pozn.: v roce 2007 schválený rozpočet, roky předchozí skutečnost</t>
  </si>
  <si>
    <t>Struktura nákladů (tis.Kč)</t>
  </si>
  <si>
    <t xml:space="preserve">2003      </t>
  </si>
  <si>
    <t xml:space="preserve">2004      </t>
  </si>
  <si>
    <t xml:space="preserve">2005      </t>
  </si>
  <si>
    <t xml:space="preserve">2006      </t>
  </si>
  <si>
    <t>50 spotřebované nákupy</t>
  </si>
  <si>
    <t>51 služby</t>
  </si>
  <si>
    <t>52 osobní náklady</t>
  </si>
  <si>
    <t>53 daně a poplatky</t>
  </si>
  <si>
    <t>54 ostatní náklady</t>
  </si>
  <si>
    <t>55 odpisy, prodaný majetek, rezervy a opravné položky</t>
  </si>
  <si>
    <t>59 daň z příjmů</t>
  </si>
  <si>
    <t>Náklady celkem</t>
  </si>
  <si>
    <t>Struktura výnosů (tis.Kč)</t>
  </si>
  <si>
    <t>60 tržby za vlastní výkony a zboží</t>
  </si>
  <si>
    <t>62 aktivace</t>
  </si>
  <si>
    <t>64 ostatní výnosy</t>
  </si>
  <si>
    <t>65 tržby z prodeje majetku, rezervy a opravné položky</t>
  </si>
  <si>
    <t>69 provozní dotace</t>
  </si>
  <si>
    <t>Výnosy celkem</t>
  </si>
  <si>
    <t>Hlavní činnost</t>
  </si>
  <si>
    <t>Hospodářská činnost</t>
  </si>
  <si>
    <t>Hospodářský výsledek celkem</t>
  </si>
  <si>
    <t xml:space="preserve">Struktura hospodářského výsledku </t>
  </si>
  <si>
    <t>Zůstatek  (celkem ke splácení)</t>
  </si>
  <si>
    <t>Splátka za rok</t>
  </si>
  <si>
    <t>Celkem za rok</t>
  </si>
  <si>
    <t>Úrok v %</t>
  </si>
  <si>
    <t>Výpočet splácení z kapitálových výdajů</t>
  </si>
  <si>
    <t>Zdroj hrazení - kapitálové výdaje</t>
  </si>
  <si>
    <t xml:space="preserve">Roční zátěž pro nemocnici při splácení </t>
  </si>
  <si>
    <t>nemocnici zůstávají zdroje (varianta 1)</t>
  </si>
  <si>
    <t>Podíl nemocnice a kraje na hodnotě projektu</t>
  </si>
  <si>
    <t>úroku, úvěru a spoluúčasti (K+N) - varianta 1</t>
  </si>
  <si>
    <t>úvěru a spoluúčasti (K+N) - varianta 2</t>
  </si>
  <si>
    <t>Slabé stránky</t>
  </si>
  <si>
    <t>tis.Kč</t>
  </si>
  <si>
    <t>odběratelé (311)</t>
  </si>
  <si>
    <t>poskytnuté provozní zálohy</t>
  </si>
  <si>
    <t>ostatní pohledávky (316)</t>
  </si>
  <si>
    <t>jiné pohledávky (378)</t>
  </si>
  <si>
    <t>po lhůtě splatnosti</t>
  </si>
  <si>
    <t>do 30 dnů</t>
  </si>
  <si>
    <t>31 - 90 dnů</t>
  </si>
  <si>
    <t xml:space="preserve">91 - 180 dnů </t>
  </si>
  <si>
    <t xml:space="preserve">181-360 dnů </t>
  </si>
  <si>
    <t>nad 360 dnů</t>
  </si>
  <si>
    <t>dodavatelé (321)</t>
  </si>
  <si>
    <t>přijaté zálohy (324)</t>
  </si>
  <si>
    <t>ostatní závazky (325)</t>
  </si>
  <si>
    <t>jiné závazky (379)</t>
  </si>
  <si>
    <t>ost.dlouhodobé závazky (959)</t>
  </si>
  <si>
    <t>Pohledávky</t>
  </si>
  <si>
    <t>Závazky</t>
  </si>
  <si>
    <t>Počet stran: 4</t>
  </si>
  <si>
    <t>Nemocnice má v posledních letech problémy s hospodařením. Již několik let sice je v závěru roku hospodaření vyrovnané, nicméně kladného výsledku hospodaření je dosaženo zpětným zapojením nájemného ve formě dotace do provozu. Nemocnice z tohoto důvodu využívá zpětně poskytnuté nájemné jen v malé míře (v roce 2004 to bylo 12,3 mil., 2004 11,9 mil., v roce 2006 4,9 mil. Kč a v roce 2007 je to cca 70%). Dlouhodobě nebude tento stav udržitelný. Je zřejmé, že již dnes by nebyla (za požadavku vyrovnaného hospodaření) nemocnice schopna variantu "vše" realizovat. Varianta "úrok" bude taky problematická, ale je dosažitelná. Závazky po splatnosti dosahují výše16,8 mil. (k 31. 7. 2007)</t>
  </si>
  <si>
    <t>průměrná roční zátěž</t>
  </si>
  <si>
    <t>varianta 1</t>
  </si>
  <si>
    <t>varianta 2</t>
  </si>
  <si>
    <t>V rámci nemocnice obměna sanitních, osobních a nákladních dodávkových vozidel</t>
  </si>
  <si>
    <t>Obnova technologie stravovacího provozu - zejména se jedná o obměna myček nádobí na bílé a černé nádobí a konvektomatů</t>
  </si>
  <si>
    <t>Zejména se jedná o obměnu 4 praček</t>
  </si>
  <si>
    <t>Obměna serverů a softwaru</t>
  </si>
  <si>
    <t>Jedná se zejména o komunikace v horní části areálu nemocnice</t>
  </si>
  <si>
    <t>Generální opravy 12 výtahů dle platných norem</t>
  </si>
  <si>
    <t>Opravy zejména budov ředitelství, prádelny, urologické ambulance, skladu, PAS a gyn.- por. oddělení</t>
  </si>
  <si>
    <t>Technické zhodnocení, drobné investice</t>
  </si>
  <si>
    <t>Blíže nespecifikované investice - vzduchotechniky, náhradní zdroje, kotelna, výměníkové stanice</t>
  </si>
  <si>
    <t>Upravený plán ve vazbě na variantu 1</t>
  </si>
  <si>
    <t>Upravený plán ve vazbě na variantu 2</t>
  </si>
  <si>
    <r>
      <t xml:space="preserve">Na hemodialýze obměna dialyzačních monitorů; na neurologii obměna přístrojového vybavení JIP neurologie; na ORL obměna stropního svítidla na zákrokovém sálku ORL; </t>
    </r>
    <r>
      <rPr>
        <sz val="8"/>
        <color indexed="10"/>
        <rFont val="Arial"/>
        <family val="2"/>
      </rPr>
      <t>na RTO obnova radioterapeutického ozařovače za radioterapeutickký rentgen</t>
    </r>
    <r>
      <rPr>
        <sz val="8"/>
        <rFont val="Arial"/>
        <family val="2"/>
      </rPr>
      <t>; na gyn-por. odd. obměna ultrazvuku; na DEO obměna ultrazvuku; na urologii obměna litotriptoru k drcení ledvinových a žlučových kamenů; na rehabilitaci pořízení čtyřkomorové lázně, krátkovlnné diatermie, skotských střiků a uhličité lázně;</t>
    </r>
  </si>
  <si>
    <t>RK-35-2007-43, př. 3a</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</si>
</sst>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
    <numFmt numFmtId="166" formatCode="[$-1010409]###\ ###\ ###"/>
    <numFmt numFmtId="167" formatCode="&quot;Yes&quot;;&quot;Yes&quot;;&quot;No&quot;"/>
    <numFmt numFmtId="168" formatCode="&quot;True&quot;;&quot;True&quot;;&quot;False&quot;"/>
    <numFmt numFmtId="169" formatCode="&quot;On&quot;;&quot;On&quot;;&quot;Off&quot;"/>
  </numFmts>
  <fonts count="11">
    <font>
      <sz val="10"/>
      <name val="Arial CE"/>
      <family val="0"/>
    </font>
    <font>
      <b/>
      <sz val="10"/>
      <name val="Arial CE"/>
      <family val="2"/>
    </font>
    <font>
      <b/>
      <sz val="12"/>
      <name val="Arial CE"/>
      <family val="2"/>
    </font>
    <font>
      <sz val="8"/>
      <name val="Arial CE"/>
      <family val="2"/>
    </font>
    <font>
      <sz val="10"/>
      <name val="Helv"/>
      <family val="0"/>
    </font>
    <font>
      <b/>
      <sz val="8"/>
      <name val="Arial CE"/>
      <family val="2"/>
    </font>
    <font>
      <b/>
      <sz val="10"/>
      <name val="Helv"/>
      <family val="0"/>
    </font>
    <font>
      <sz val="8"/>
      <name val="Helv"/>
      <family val="0"/>
    </font>
    <font>
      <b/>
      <sz val="8"/>
      <name val="Helv"/>
      <family val="0"/>
    </font>
    <font>
      <sz val="8"/>
      <name val="Arial"/>
      <family val="2"/>
    </font>
    <font>
      <sz val="8"/>
      <color indexed="10"/>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56">
    <border>
      <left/>
      <right/>
      <top/>
      <bottom/>
      <diagonal/>
    </border>
    <border>
      <left style="thin"/>
      <right style="thin"/>
      <top style="thin"/>
      <bottom style="thin"/>
    </border>
    <border>
      <left style="medium"/>
      <right style="thin"/>
      <top>
        <color indexed="63"/>
      </top>
      <bottom style="thin"/>
    </border>
    <border>
      <left style="medium"/>
      <right style="thin"/>
      <top style="thin"/>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thin"/>
      <top>
        <color indexed="63"/>
      </top>
      <bottom style="thin"/>
    </border>
    <border>
      <left style="medium"/>
      <right style="thin"/>
      <top style="thin"/>
      <bottom>
        <color indexed="63"/>
      </bottom>
    </border>
    <border>
      <left style="thin"/>
      <right style="medium"/>
      <top>
        <color indexed="63"/>
      </top>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style="medium"/>
    </border>
    <border>
      <left style="thin"/>
      <right>
        <color indexed="63"/>
      </right>
      <top>
        <color indexed="63"/>
      </top>
      <bottom style="thin"/>
    </border>
    <border>
      <left style="thin"/>
      <right>
        <color indexed="63"/>
      </right>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style="thin"/>
      <top>
        <color indexed="63"/>
      </top>
      <bottom style="thin"/>
    </border>
    <border>
      <left>
        <color indexed="63"/>
      </left>
      <right style="thin"/>
      <top style="thin"/>
      <bottom style="thin"/>
    </border>
    <border>
      <left style="medium"/>
      <right>
        <color indexed="63"/>
      </right>
      <top style="thin"/>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medium"/>
    </border>
    <border>
      <left>
        <color indexed="63"/>
      </left>
      <right style="thin"/>
      <top style="thin"/>
      <bottom>
        <color indexed="63"/>
      </bottom>
    </border>
    <border>
      <left>
        <color indexed="63"/>
      </left>
      <right style="thin"/>
      <top style="medium"/>
      <bottom style="medium"/>
    </border>
    <border>
      <left>
        <color indexed="63"/>
      </left>
      <right style="thin"/>
      <top>
        <color indexed="63"/>
      </top>
      <bottom style="thick"/>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style="medium"/>
      <right style="thin"/>
      <top style="medium"/>
      <bottom>
        <color indexed="63"/>
      </bottom>
    </border>
    <border>
      <left style="medium"/>
      <right style="thin"/>
      <top>
        <color indexed="63"/>
      </top>
      <bottom style="medium"/>
    </border>
    <border>
      <left style="medium"/>
      <right>
        <color indexed="63"/>
      </right>
      <top style="medium"/>
      <bottom>
        <color indexed="63"/>
      </bottom>
    </border>
  </borders>
  <cellStyleXfs count="20">
    <xf numFmtId="0" fontId="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224">
    <xf numFmtId="0" fontId="0" fillId="0" borderId="0" xfId="0" applyAlignment="1">
      <alignment/>
    </xf>
    <xf numFmtId="0" fontId="0" fillId="0" borderId="1" xfId="0" applyBorder="1" applyAlignment="1">
      <alignment horizontal="center"/>
    </xf>
    <xf numFmtId="3" fontId="0" fillId="0" borderId="0" xfId="0" applyNumberFormat="1" applyAlignment="1">
      <alignment/>
    </xf>
    <xf numFmtId="0" fontId="0" fillId="0" borderId="0" xfId="0" applyAlignment="1">
      <alignment vertical="center"/>
    </xf>
    <xf numFmtId="0" fontId="0" fillId="0" borderId="2" xfId="0" applyBorder="1" applyAlignment="1">
      <alignment horizontal="center"/>
    </xf>
    <xf numFmtId="0" fontId="0" fillId="0" borderId="3" xfId="0" applyBorder="1" applyAlignment="1">
      <alignment horizontal="center"/>
    </xf>
    <xf numFmtId="0" fontId="1" fillId="0" borderId="0" xfId="0" applyFont="1" applyAlignment="1">
      <alignment/>
    </xf>
    <xf numFmtId="0" fontId="2" fillId="0" borderId="0" xfId="0" applyFont="1" applyAlignment="1">
      <alignment/>
    </xf>
    <xf numFmtId="0" fontId="0" fillId="0" borderId="0" xfId="0" applyBorder="1" applyAlignment="1">
      <alignment/>
    </xf>
    <xf numFmtId="0" fontId="1" fillId="0" borderId="0" xfId="0" applyFont="1" applyFill="1" applyBorder="1" applyAlignment="1">
      <alignment horizontal="center" vertical="center" wrapText="1"/>
    </xf>
    <xf numFmtId="0" fontId="1" fillId="0" borderId="0" xfId="0" applyFont="1" applyBorder="1" applyAlignment="1">
      <alignment vertical="center" wrapText="1"/>
    </xf>
    <xf numFmtId="0" fontId="1" fillId="0" borderId="0" xfId="0" applyFont="1" applyAlignment="1">
      <alignment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xf>
    <xf numFmtId="3" fontId="1" fillId="2" borderId="5" xfId="0" applyNumberFormat="1" applyFont="1" applyFill="1" applyBorder="1" applyAlignment="1">
      <alignment/>
    </xf>
    <xf numFmtId="3" fontId="0" fillId="0" borderId="7" xfId="0" applyNumberFormat="1" applyBorder="1" applyAlignment="1">
      <alignment horizontal="center"/>
    </xf>
    <xf numFmtId="0" fontId="0" fillId="0" borderId="7" xfId="0" applyBorder="1" applyAlignment="1">
      <alignment horizontal="center"/>
    </xf>
    <xf numFmtId="3" fontId="0" fillId="0" borderId="1" xfId="0" applyNumberFormat="1" applyBorder="1" applyAlignment="1">
      <alignment horizontal="center"/>
    </xf>
    <xf numFmtId="3" fontId="1" fillId="2" borderId="4" xfId="0" applyNumberFormat="1" applyFont="1" applyFill="1" applyBorder="1" applyAlignment="1">
      <alignment horizontal="center"/>
    </xf>
    <xf numFmtId="0" fontId="3" fillId="0" borderId="0" xfId="0" applyFont="1" applyAlignment="1">
      <alignment horizontal="right"/>
    </xf>
    <xf numFmtId="0" fontId="0" fillId="0" borderId="8" xfId="0" applyBorder="1" applyAlignment="1">
      <alignment horizontal="center"/>
    </xf>
    <xf numFmtId="0" fontId="1" fillId="2" borderId="6" xfId="0" applyFont="1" applyFill="1" applyBorder="1" applyAlignment="1">
      <alignment vertical="center" wrapText="1"/>
    </xf>
    <xf numFmtId="3" fontId="0" fillId="0" borderId="7" xfId="0" applyNumberFormat="1" applyBorder="1" applyAlignment="1">
      <alignment vertical="center"/>
    </xf>
    <xf numFmtId="3" fontId="0" fillId="0" borderId="9" xfId="0" applyNumberFormat="1" applyBorder="1" applyAlignment="1">
      <alignment vertical="center"/>
    </xf>
    <xf numFmtId="3" fontId="0" fillId="0" borderId="1" xfId="0" applyNumberFormat="1" applyBorder="1" applyAlignment="1">
      <alignment vertical="center"/>
    </xf>
    <xf numFmtId="3" fontId="0" fillId="0" borderId="10" xfId="0" applyNumberFormat="1" applyBorder="1" applyAlignment="1">
      <alignment vertical="center"/>
    </xf>
    <xf numFmtId="3" fontId="0" fillId="0" borderId="11" xfId="0" applyNumberFormat="1" applyBorder="1" applyAlignment="1">
      <alignment vertical="center"/>
    </xf>
    <xf numFmtId="3" fontId="0" fillId="0" borderId="12" xfId="0" applyNumberFormat="1" applyBorder="1" applyAlignment="1">
      <alignment vertical="center"/>
    </xf>
    <xf numFmtId="0" fontId="1" fillId="2" borderId="6" xfId="0" applyFont="1" applyFill="1" applyBorder="1" applyAlignment="1">
      <alignment vertical="center"/>
    </xf>
    <xf numFmtId="3" fontId="1" fillId="2" borderId="4" xfId="0" applyNumberFormat="1" applyFont="1" applyFill="1" applyBorder="1" applyAlignment="1">
      <alignment vertical="center"/>
    </xf>
    <xf numFmtId="3" fontId="1" fillId="2" borderId="5" xfId="0" applyNumberFormat="1" applyFont="1" applyFill="1" applyBorder="1" applyAlignment="1">
      <alignment vertical="center"/>
    </xf>
    <xf numFmtId="3" fontId="0" fillId="0" borderId="0" xfId="0" applyNumberFormat="1" applyAlignment="1">
      <alignment vertical="center"/>
    </xf>
    <xf numFmtId="3" fontId="1" fillId="2" borderId="6" xfId="0" applyNumberFormat="1" applyFont="1" applyFill="1" applyBorder="1" applyAlignment="1">
      <alignment vertical="center"/>
    </xf>
    <xf numFmtId="0" fontId="1" fillId="0" borderId="0" xfId="0" applyFont="1" applyAlignment="1">
      <alignment vertical="center"/>
    </xf>
    <xf numFmtId="3" fontId="0" fillId="0" borderId="10" xfId="0" applyNumberFormat="1" applyBorder="1" applyAlignment="1">
      <alignment horizontal="right"/>
    </xf>
    <xf numFmtId="0" fontId="1" fillId="2" borderId="4" xfId="0" applyFont="1" applyFill="1" applyBorder="1" applyAlignment="1">
      <alignment vertical="center"/>
    </xf>
    <xf numFmtId="0" fontId="1" fillId="0" borderId="0" xfId="0" applyFont="1" applyBorder="1" applyAlignment="1">
      <alignment vertical="center"/>
    </xf>
    <xf numFmtId="3" fontId="0" fillId="0" borderId="11" xfId="0" applyNumberFormat="1" applyBorder="1" applyAlignment="1">
      <alignment horizontal="center"/>
    </xf>
    <xf numFmtId="3" fontId="1" fillId="2" borderId="4" xfId="0" applyNumberFormat="1" applyFont="1" applyFill="1" applyBorder="1" applyAlignment="1">
      <alignment horizontal="center" vertical="center"/>
    </xf>
    <xf numFmtId="3" fontId="0" fillId="0" borderId="9" xfId="0" applyNumberFormat="1" applyBorder="1" applyAlignment="1">
      <alignment horizontal="right"/>
    </xf>
    <xf numFmtId="3" fontId="1" fillId="2" borderId="5" xfId="0" applyNumberFormat="1" applyFont="1" applyFill="1" applyBorder="1" applyAlignment="1">
      <alignment horizontal="right" vertical="center"/>
    </xf>
    <xf numFmtId="10" fontId="5" fillId="2" borderId="13" xfId="0" applyNumberFormat="1" applyFont="1" applyFill="1" applyBorder="1" applyAlignment="1">
      <alignment horizontal="center" vertical="center" wrapText="1"/>
    </xf>
    <xf numFmtId="10" fontId="5" fillId="2" borderId="14" xfId="0" applyNumberFormat="1" applyFont="1" applyFill="1" applyBorder="1" applyAlignment="1">
      <alignment horizontal="center" vertical="center" wrapText="1"/>
    </xf>
    <xf numFmtId="3" fontId="1" fillId="2" borderId="14" xfId="0" applyNumberFormat="1" applyFont="1" applyFill="1" applyBorder="1" applyAlignment="1">
      <alignment horizontal="center" vertical="center" wrapText="1"/>
    </xf>
    <xf numFmtId="0" fontId="5" fillId="2" borderId="15" xfId="0" applyFont="1" applyFill="1" applyBorder="1" applyAlignment="1">
      <alignment horizontal="center" vertical="center" wrapText="1"/>
    </xf>
    <xf numFmtId="0" fontId="1" fillId="3" borderId="2" xfId="0" applyFont="1" applyFill="1" applyBorder="1" applyAlignment="1">
      <alignment horizontal="center" vertical="center"/>
    </xf>
    <xf numFmtId="10" fontId="5" fillId="0" borderId="2" xfId="0" applyNumberFormat="1" applyFont="1" applyBorder="1" applyAlignment="1">
      <alignment horizontal="center" vertical="center"/>
    </xf>
    <xf numFmtId="10" fontId="5" fillId="0" borderId="7" xfId="0" applyNumberFormat="1" applyFont="1" applyBorder="1" applyAlignment="1">
      <alignment horizontal="center" vertical="center"/>
    </xf>
    <xf numFmtId="10" fontId="5" fillId="0" borderId="9" xfId="0" applyNumberFormat="1" applyFont="1" applyBorder="1" applyAlignment="1">
      <alignment horizontal="center" vertical="center"/>
    </xf>
    <xf numFmtId="0" fontId="1" fillId="3" borderId="3" xfId="0" applyFont="1" applyFill="1" applyBorder="1" applyAlignment="1">
      <alignment horizontal="center" vertical="center"/>
    </xf>
    <xf numFmtId="10" fontId="5" fillId="0" borderId="3" xfId="0" applyNumberFormat="1" applyFont="1" applyBorder="1" applyAlignment="1">
      <alignment horizontal="center" vertical="center"/>
    </xf>
    <xf numFmtId="10" fontId="5" fillId="0" borderId="1" xfId="0" applyNumberFormat="1" applyFont="1" applyBorder="1" applyAlignment="1">
      <alignment horizontal="center" vertical="center"/>
    </xf>
    <xf numFmtId="10" fontId="5" fillId="0" borderId="10" xfId="0" applyNumberFormat="1" applyFont="1" applyBorder="1" applyAlignment="1">
      <alignment horizontal="center" vertical="center"/>
    </xf>
    <xf numFmtId="0" fontId="1" fillId="3" borderId="13" xfId="0" applyFont="1" applyFill="1" applyBorder="1" applyAlignment="1">
      <alignment horizontal="center" vertical="center"/>
    </xf>
    <xf numFmtId="10" fontId="5" fillId="0" borderId="13" xfId="0" applyNumberFormat="1" applyFont="1" applyBorder="1" applyAlignment="1">
      <alignment horizontal="center" vertical="center"/>
    </xf>
    <xf numFmtId="10" fontId="5" fillId="0" borderId="14" xfId="0" applyNumberFormat="1" applyFont="1" applyBorder="1" applyAlignment="1">
      <alignment horizontal="center" vertical="center"/>
    </xf>
    <xf numFmtId="10" fontId="5" fillId="0" borderId="15" xfId="0" applyNumberFormat="1" applyFont="1" applyBorder="1" applyAlignment="1">
      <alignment horizontal="center" vertical="center"/>
    </xf>
    <xf numFmtId="0" fontId="1" fillId="2" borderId="14" xfId="0" applyFont="1" applyFill="1" applyBorder="1" applyAlignment="1">
      <alignment horizontal="center" vertical="center" wrapText="1"/>
    </xf>
    <xf numFmtId="0" fontId="0" fillId="0" borderId="0" xfId="0" applyAlignment="1">
      <alignment/>
    </xf>
    <xf numFmtId="3" fontId="5" fillId="3" borderId="7" xfId="0" applyNumberFormat="1" applyFont="1" applyFill="1" applyBorder="1" applyAlignment="1">
      <alignment horizontal="center" vertical="center"/>
    </xf>
    <xf numFmtId="3" fontId="5" fillId="3" borderId="1" xfId="0" applyNumberFormat="1" applyFont="1" applyFill="1" applyBorder="1" applyAlignment="1">
      <alignment horizontal="center" vertical="center"/>
    </xf>
    <xf numFmtId="3" fontId="5" fillId="3" borderId="14" xfId="0" applyNumberFormat="1" applyFont="1" applyFill="1" applyBorder="1" applyAlignment="1">
      <alignment horizontal="center" vertical="center"/>
    </xf>
    <xf numFmtId="0" fontId="1" fillId="3" borderId="0" xfId="0" applyFont="1" applyFill="1" applyBorder="1" applyAlignment="1">
      <alignment horizontal="center" vertical="center"/>
    </xf>
    <xf numFmtId="3" fontId="5" fillId="3" borderId="0" xfId="0" applyNumberFormat="1" applyFont="1" applyFill="1" applyBorder="1" applyAlignment="1">
      <alignment horizontal="center" vertical="center"/>
    </xf>
    <xf numFmtId="10" fontId="5" fillId="0" borderId="0" xfId="0" applyNumberFormat="1" applyFont="1" applyBorder="1" applyAlignment="1">
      <alignment horizontal="center" vertical="center"/>
    </xf>
    <xf numFmtId="0" fontId="3" fillId="3" borderId="0" xfId="0" applyFont="1" applyFill="1" applyBorder="1" applyAlignment="1">
      <alignment horizontal="left" vertical="center"/>
    </xf>
    <xf numFmtId="0" fontId="4" fillId="0" borderId="0" xfId="0" applyFill="1" applyAlignment="1">
      <alignment/>
    </xf>
    <xf numFmtId="0" fontId="4" fillId="0" borderId="0" xfId="0" applyFill="1" applyAlignment="1">
      <alignment/>
    </xf>
    <xf numFmtId="0" fontId="1" fillId="0" borderId="0" xfId="0" applyFont="1" applyAlignment="1">
      <alignment/>
    </xf>
    <xf numFmtId="0" fontId="6" fillId="2" borderId="4" xfId="0" applyFont="1" applyFill="1" applyBorder="1" applyAlignment="1">
      <alignment horizontal="center"/>
    </xf>
    <xf numFmtId="0" fontId="6" fillId="2" borderId="5" xfId="0" applyFont="1" applyFill="1" applyBorder="1" applyAlignment="1">
      <alignment horizontal="center"/>
    </xf>
    <xf numFmtId="0" fontId="6" fillId="2" borderId="6" xfId="0" applyFont="1" applyFill="1" applyBorder="1" applyAlignment="1">
      <alignment horizontal="center"/>
    </xf>
    <xf numFmtId="3" fontId="6" fillId="2" borderId="13" xfId="0" applyNumberFormat="1" applyFont="1" applyFill="1" applyBorder="1" applyAlignment="1">
      <alignment horizontal="right"/>
    </xf>
    <xf numFmtId="3" fontId="6" fillId="2" borderId="14" xfId="0" applyNumberFormat="1" applyFont="1" applyFill="1" applyBorder="1" applyAlignment="1">
      <alignment horizontal="right"/>
    </xf>
    <xf numFmtId="3" fontId="6" fillId="2" borderId="15" xfId="0" applyNumberFormat="1" applyFont="1" applyFill="1" applyBorder="1" applyAlignment="1">
      <alignment horizontal="right"/>
    </xf>
    <xf numFmtId="3" fontId="7" fillId="0" borderId="2" xfId="0" applyNumberFormat="1" applyFont="1" applyFill="1" applyBorder="1" applyAlignment="1">
      <alignment/>
    </xf>
    <xf numFmtId="3" fontId="7" fillId="0" borderId="7" xfId="0" applyNumberFormat="1" applyFont="1" applyFill="1" applyBorder="1" applyAlignment="1">
      <alignment/>
    </xf>
    <xf numFmtId="3" fontId="7" fillId="0" borderId="9" xfId="0" applyNumberFormat="1" applyFont="1" applyFill="1" applyBorder="1" applyAlignment="1">
      <alignment/>
    </xf>
    <xf numFmtId="0" fontId="3" fillId="0" borderId="0" xfId="0" applyFont="1" applyAlignment="1">
      <alignment/>
    </xf>
    <xf numFmtId="3" fontId="7" fillId="0" borderId="3" xfId="0" applyNumberFormat="1" applyFont="1" applyFill="1" applyBorder="1" applyAlignment="1">
      <alignment/>
    </xf>
    <xf numFmtId="3" fontId="7" fillId="0" borderId="1" xfId="0" applyNumberFormat="1" applyFont="1" applyFill="1" applyBorder="1" applyAlignment="1">
      <alignment/>
    </xf>
    <xf numFmtId="3" fontId="7" fillId="0" borderId="10" xfId="0" applyNumberFormat="1" applyFont="1" applyFill="1" applyBorder="1" applyAlignment="1">
      <alignment/>
    </xf>
    <xf numFmtId="0" fontId="5" fillId="0" borderId="0" xfId="0" applyFont="1" applyAlignment="1">
      <alignment/>
    </xf>
    <xf numFmtId="3" fontId="8" fillId="2" borderId="13" xfId="0" applyNumberFormat="1" applyFont="1" applyFill="1" applyBorder="1" applyAlignment="1">
      <alignment horizontal="right"/>
    </xf>
    <xf numFmtId="3" fontId="8" fillId="2" borderId="14" xfId="0" applyNumberFormat="1" applyFont="1" applyFill="1" applyBorder="1" applyAlignment="1">
      <alignment horizontal="right"/>
    </xf>
    <xf numFmtId="3" fontId="8" fillId="2" borderId="15" xfId="0" applyNumberFormat="1" applyFont="1" applyFill="1" applyBorder="1" applyAlignment="1">
      <alignment horizontal="right"/>
    </xf>
    <xf numFmtId="3" fontId="8" fillId="2" borderId="13" xfId="0" applyNumberFormat="1" applyFont="1" applyFill="1" applyBorder="1" applyAlignment="1">
      <alignment horizontal="right"/>
    </xf>
    <xf numFmtId="3" fontId="8" fillId="2" borderId="14" xfId="0" applyNumberFormat="1" applyFont="1" applyFill="1" applyBorder="1" applyAlignment="1">
      <alignment horizontal="right"/>
    </xf>
    <xf numFmtId="3" fontId="8" fillId="2" borderId="15" xfId="0" applyNumberFormat="1" applyFont="1" applyFill="1" applyBorder="1" applyAlignment="1">
      <alignment horizontal="right"/>
    </xf>
    <xf numFmtId="0" fontId="4" fillId="0" borderId="0" xfId="0" applyAlignment="1">
      <alignment/>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4" fillId="0" borderId="18" xfId="0" applyFont="1" applyBorder="1" applyAlignment="1">
      <alignment/>
    </xf>
    <xf numFmtId="0" fontId="4" fillId="0" borderId="19" xfId="0" applyBorder="1" applyAlignment="1">
      <alignment/>
    </xf>
    <xf numFmtId="0" fontId="4" fillId="0" borderId="20" xfId="0" applyBorder="1" applyAlignment="1">
      <alignment/>
    </xf>
    <xf numFmtId="0" fontId="4" fillId="0" borderId="21" xfId="0" applyBorder="1" applyAlignment="1">
      <alignment/>
    </xf>
    <xf numFmtId="0" fontId="4" fillId="0" borderId="22" xfId="0" applyBorder="1" applyAlignment="1">
      <alignment/>
    </xf>
    <xf numFmtId="0" fontId="4" fillId="0" borderId="0" xfId="0" applyBorder="1" applyAlignment="1">
      <alignment/>
    </xf>
    <xf numFmtId="0" fontId="4" fillId="2" borderId="23" xfId="0" applyFill="1" applyBorder="1" applyAlignment="1">
      <alignment/>
    </xf>
    <xf numFmtId="0" fontId="4" fillId="2" borderId="24" xfId="0" applyFill="1" applyBorder="1" applyAlignment="1">
      <alignment/>
    </xf>
    <xf numFmtId="0" fontId="1" fillId="2" borderId="25" xfId="0" applyFont="1" applyFill="1" applyBorder="1" applyAlignment="1">
      <alignment horizontal="center" vertical="center" wrapText="1"/>
    </xf>
    <xf numFmtId="0" fontId="4" fillId="0" borderId="2" xfId="0" applyBorder="1" applyAlignment="1">
      <alignment horizontal="center"/>
    </xf>
    <xf numFmtId="3" fontId="4" fillId="0" borderId="7" xfId="0" applyNumberFormat="1" applyBorder="1" applyAlignment="1">
      <alignment horizontal="center"/>
    </xf>
    <xf numFmtId="3" fontId="4" fillId="0" borderId="26" xfId="0" applyNumberFormat="1" applyBorder="1" applyAlignment="1">
      <alignment/>
    </xf>
    <xf numFmtId="3" fontId="4" fillId="0" borderId="9" xfId="0" applyNumberFormat="1" applyBorder="1" applyAlignment="1">
      <alignment/>
    </xf>
    <xf numFmtId="0" fontId="4" fillId="0" borderId="3" xfId="0" applyBorder="1" applyAlignment="1">
      <alignment horizontal="center"/>
    </xf>
    <xf numFmtId="3" fontId="1" fillId="2" borderId="27" xfId="0" applyNumberFormat="1" applyFont="1" applyFill="1" applyBorder="1" applyAlignment="1">
      <alignment/>
    </xf>
    <xf numFmtId="0" fontId="1" fillId="2" borderId="6" xfId="0" applyFont="1" applyFill="1" applyBorder="1" applyAlignment="1">
      <alignment/>
    </xf>
    <xf numFmtId="1" fontId="1" fillId="2" borderId="4" xfId="0" applyNumberFormat="1" applyFont="1" applyFill="1" applyBorder="1" applyAlignment="1">
      <alignment horizontal="center" vertical="center"/>
    </xf>
    <xf numFmtId="1" fontId="1" fillId="2" borderId="5" xfId="0" applyNumberFormat="1" applyFont="1" applyFill="1" applyBorder="1" applyAlignment="1">
      <alignment horizontal="center" vertical="center"/>
    </xf>
    <xf numFmtId="0" fontId="4" fillId="0" borderId="2" xfId="0" applyFill="1" applyBorder="1" applyAlignment="1">
      <alignment/>
    </xf>
    <xf numFmtId="3" fontId="4" fillId="0" borderId="7" xfId="0" applyNumberFormat="1" applyFill="1" applyBorder="1" applyAlignment="1">
      <alignment vertical="center"/>
    </xf>
    <xf numFmtId="3" fontId="4" fillId="0" borderId="9" xfId="0" applyNumberFormat="1" applyFill="1" applyBorder="1" applyAlignment="1">
      <alignment vertical="center"/>
    </xf>
    <xf numFmtId="0" fontId="4" fillId="0" borderId="3" xfId="0" applyFill="1" applyBorder="1" applyAlignment="1">
      <alignment/>
    </xf>
    <xf numFmtId="3" fontId="4" fillId="0" borderId="1" xfId="0" applyNumberFormat="1" applyFill="1" applyBorder="1" applyAlignment="1">
      <alignment vertical="center"/>
    </xf>
    <xf numFmtId="3" fontId="4" fillId="0" borderId="10" xfId="0" applyNumberFormat="1" applyFill="1" applyBorder="1" applyAlignment="1">
      <alignment vertical="center"/>
    </xf>
    <xf numFmtId="0" fontId="4" fillId="0" borderId="0" xfId="0" applyFill="1" applyBorder="1" applyAlignment="1">
      <alignment/>
    </xf>
    <xf numFmtId="3" fontId="4" fillId="0" borderId="7" xfId="0" applyNumberFormat="1" applyFill="1" applyBorder="1" applyAlignment="1">
      <alignment/>
    </xf>
    <xf numFmtId="3" fontId="4" fillId="0" borderId="9" xfId="0" applyNumberFormat="1" applyFill="1" applyBorder="1" applyAlignment="1">
      <alignment/>
    </xf>
    <xf numFmtId="3" fontId="4" fillId="0" borderId="1" xfId="0" applyNumberFormat="1" applyFill="1" applyBorder="1" applyAlignment="1">
      <alignment/>
    </xf>
    <xf numFmtId="3" fontId="4" fillId="0" borderId="10" xfId="0" applyNumberFormat="1" applyFill="1" applyBorder="1" applyAlignment="1">
      <alignment/>
    </xf>
    <xf numFmtId="0" fontId="4" fillId="0" borderId="28" xfId="0" applyFill="1" applyBorder="1" applyAlignment="1">
      <alignment/>
    </xf>
    <xf numFmtId="0" fontId="4" fillId="0" borderId="29" xfId="0" applyFill="1" applyBorder="1" applyAlignment="1">
      <alignment/>
    </xf>
    <xf numFmtId="0" fontId="4" fillId="0" borderId="30" xfId="0" applyFill="1" applyBorder="1" applyAlignment="1">
      <alignment/>
    </xf>
    <xf numFmtId="3" fontId="4" fillId="0" borderId="31" xfId="0" applyNumberFormat="1" applyFill="1" applyBorder="1" applyAlignment="1">
      <alignment vertical="center"/>
    </xf>
    <xf numFmtId="3" fontId="4" fillId="0" borderId="32" xfId="0" applyNumberFormat="1" applyFill="1" applyBorder="1" applyAlignment="1">
      <alignment vertical="center"/>
    </xf>
    <xf numFmtId="0" fontId="4" fillId="0" borderId="33" xfId="0" applyFill="1" applyBorder="1" applyAlignment="1">
      <alignment/>
    </xf>
    <xf numFmtId="3" fontId="4" fillId="0" borderId="34" xfId="0" applyNumberFormat="1" applyFill="1" applyBorder="1" applyAlignment="1">
      <alignment vertical="center"/>
    </xf>
    <xf numFmtId="3" fontId="4" fillId="0" borderId="35" xfId="0" applyNumberFormat="1" applyFill="1" applyBorder="1" applyAlignment="1">
      <alignment vertical="center"/>
    </xf>
    <xf numFmtId="3" fontId="4" fillId="0" borderId="36" xfId="0" applyNumberFormat="1" applyFill="1" applyBorder="1" applyAlignment="1">
      <alignment vertical="center"/>
    </xf>
    <xf numFmtId="3" fontId="4" fillId="2" borderId="37" xfId="0" applyNumberFormat="1" applyFill="1" applyBorder="1" applyAlignment="1">
      <alignment vertical="center"/>
    </xf>
    <xf numFmtId="3" fontId="4" fillId="2" borderId="14" xfId="0" applyNumberFormat="1" applyFill="1" applyBorder="1" applyAlignment="1">
      <alignment vertical="center"/>
    </xf>
    <xf numFmtId="3" fontId="4" fillId="2" borderId="15" xfId="0" applyNumberFormat="1" applyFill="1" applyBorder="1" applyAlignment="1">
      <alignment vertical="center"/>
    </xf>
    <xf numFmtId="3" fontId="4" fillId="2" borderId="38" xfId="0" applyNumberFormat="1" applyFill="1" applyBorder="1" applyAlignment="1">
      <alignment vertical="center"/>
    </xf>
    <xf numFmtId="3" fontId="4" fillId="2" borderId="11" xfId="0" applyNumberFormat="1" applyFill="1" applyBorder="1" applyAlignment="1">
      <alignment vertical="center"/>
    </xf>
    <xf numFmtId="3" fontId="4" fillId="2" borderId="12" xfId="0" applyNumberFormat="1" applyFill="1" applyBorder="1" applyAlignment="1">
      <alignment vertical="center"/>
    </xf>
    <xf numFmtId="0" fontId="6" fillId="0" borderId="0" xfId="0" applyFont="1" applyFill="1" applyBorder="1" applyAlignment="1">
      <alignment/>
    </xf>
    <xf numFmtId="0" fontId="1" fillId="2" borderId="18" xfId="0" applyFont="1" applyFill="1" applyBorder="1" applyAlignment="1">
      <alignment horizontal="center" vertical="center" wrapText="1"/>
    </xf>
    <xf numFmtId="0" fontId="1" fillId="2" borderId="39" xfId="0" applyFont="1" applyFill="1" applyBorder="1" applyAlignment="1">
      <alignment vertical="center" wrapText="1"/>
    </xf>
    <xf numFmtId="0" fontId="1" fillId="2" borderId="39" xfId="0" applyFont="1" applyFill="1" applyBorder="1" applyAlignment="1">
      <alignment vertical="center"/>
    </xf>
    <xf numFmtId="3" fontId="1" fillId="2" borderId="39" xfId="0" applyNumberFormat="1" applyFont="1" applyFill="1"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9" fillId="2" borderId="31" xfId="0" applyFont="1" applyFill="1" applyBorder="1" applyAlignment="1">
      <alignment vertical="center" wrapText="1"/>
    </xf>
    <xf numFmtId="0" fontId="9" fillId="2" borderId="40" xfId="0" applyFont="1" applyFill="1" applyBorder="1" applyAlignment="1">
      <alignment vertical="center" wrapText="1"/>
    </xf>
    <xf numFmtId="0" fontId="0" fillId="2" borderId="11" xfId="0" applyFill="1" applyBorder="1" applyAlignment="1">
      <alignment/>
    </xf>
    <xf numFmtId="0" fontId="1" fillId="2" borderId="4" xfId="0" applyFont="1" applyFill="1" applyBorder="1" applyAlignment="1">
      <alignment/>
    </xf>
    <xf numFmtId="0" fontId="0" fillId="0" borderId="4" xfId="0" applyBorder="1" applyAlignment="1">
      <alignment/>
    </xf>
    <xf numFmtId="0" fontId="4" fillId="0" borderId="41" xfId="0" applyFill="1"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0" fontId="4" fillId="0" borderId="3" xfId="0" applyFill="1" applyBorder="1" applyAlignment="1">
      <alignment/>
    </xf>
    <xf numFmtId="0" fontId="0" fillId="0" borderId="1" xfId="0" applyBorder="1" applyAlignment="1">
      <alignment/>
    </xf>
    <xf numFmtId="0" fontId="0" fillId="0" borderId="10" xfId="0" applyBorder="1" applyAlignment="1">
      <alignment/>
    </xf>
    <xf numFmtId="0" fontId="4" fillId="2" borderId="13" xfId="0" applyFill="1" applyBorder="1" applyAlignment="1">
      <alignment/>
    </xf>
    <xf numFmtId="0" fontId="0" fillId="2" borderId="14" xfId="0" applyFill="1" applyBorder="1" applyAlignment="1">
      <alignment/>
    </xf>
    <xf numFmtId="0" fontId="0" fillId="2" borderId="15" xfId="0" applyFill="1" applyBorder="1" applyAlignment="1">
      <alignment/>
    </xf>
    <xf numFmtId="0" fontId="4" fillId="0" borderId="2" xfId="0" applyFill="1" applyBorder="1" applyAlignment="1">
      <alignment/>
    </xf>
    <xf numFmtId="0" fontId="0" fillId="0" borderId="7" xfId="0" applyBorder="1" applyAlignment="1">
      <alignment/>
    </xf>
    <xf numFmtId="0" fontId="0" fillId="0" borderId="9" xfId="0" applyBorder="1" applyAlignment="1">
      <alignment/>
    </xf>
    <xf numFmtId="0" fontId="4" fillId="2" borderId="8" xfId="0" applyFill="1" applyBorder="1" applyAlignment="1">
      <alignment/>
    </xf>
    <xf numFmtId="0" fontId="0" fillId="2" borderId="12" xfId="0" applyFill="1" applyBorder="1" applyAlignment="1">
      <alignment/>
    </xf>
    <xf numFmtId="0" fontId="4" fillId="0" borderId="44" xfId="0" applyFill="1" applyBorder="1" applyAlignment="1">
      <alignment/>
    </xf>
    <xf numFmtId="0" fontId="0" fillId="0" borderId="35" xfId="0" applyBorder="1" applyAlignment="1">
      <alignment/>
    </xf>
    <xf numFmtId="0" fontId="0" fillId="0" borderId="36" xfId="0" applyBorder="1" applyAlignment="1">
      <alignment/>
    </xf>
    <xf numFmtId="0" fontId="0" fillId="0" borderId="45" xfId="0" applyFont="1" applyBorder="1" applyAlignment="1">
      <alignment vertical="top" wrapText="1"/>
    </xf>
    <xf numFmtId="0" fontId="0" fillId="0" borderId="46" xfId="0" applyFont="1" applyBorder="1" applyAlignment="1">
      <alignment vertical="top" wrapText="1"/>
    </xf>
    <xf numFmtId="0" fontId="0" fillId="0" borderId="38" xfId="0" applyFont="1" applyBorder="1" applyAlignment="1">
      <alignment vertical="top" wrapText="1"/>
    </xf>
    <xf numFmtId="0" fontId="0" fillId="0" borderId="47" xfId="0" applyFont="1" applyBorder="1" applyAlignment="1">
      <alignment vertical="top" wrapText="1"/>
    </xf>
    <xf numFmtId="0" fontId="0" fillId="0" borderId="0" xfId="0" applyFont="1" applyBorder="1" applyAlignment="1">
      <alignment vertical="top" wrapText="1"/>
    </xf>
    <xf numFmtId="0" fontId="0" fillId="0" borderId="48" xfId="0" applyFont="1" applyBorder="1" applyAlignment="1">
      <alignment vertical="top" wrapText="1"/>
    </xf>
    <xf numFmtId="0" fontId="0" fillId="0" borderId="26" xfId="0" applyFont="1" applyBorder="1" applyAlignment="1">
      <alignment vertical="top" wrapText="1"/>
    </xf>
    <xf numFmtId="0" fontId="0" fillId="0" borderId="49" xfId="0" applyFont="1" applyBorder="1" applyAlignment="1">
      <alignment vertical="top" wrapText="1"/>
    </xf>
    <xf numFmtId="0" fontId="0" fillId="0" borderId="31" xfId="0" applyFont="1" applyBorder="1" applyAlignment="1">
      <alignment vertical="top" wrapText="1"/>
    </xf>
    <xf numFmtId="0" fontId="2" fillId="0" borderId="0" xfId="0" applyFont="1" applyAlignment="1">
      <alignment horizontal="center"/>
    </xf>
    <xf numFmtId="0" fontId="1" fillId="2" borderId="44" xfId="0" applyFont="1" applyFill="1" applyBorder="1" applyAlignment="1">
      <alignment horizontal="center" vertical="center" wrapText="1"/>
    </xf>
    <xf numFmtId="0" fontId="0" fillId="0" borderId="13" xfId="0" applyBorder="1" applyAlignment="1">
      <alignment horizontal="center"/>
    </xf>
    <xf numFmtId="0" fontId="1" fillId="2" borderId="44" xfId="0" applyFont="1" applyFill="1" applyBorder="1" applyAlignment="1">
      <alignment horizontal="center" vertical="center"/>
    </xf>
    <xf numFmtId="0" fontId="0" fillId="0" borderId="35" xfId="0" applyFont="1" applyBorder="1" applyAlignment="1">
      <alignment vertical="center"/>
    </xf>
    <xf numFmtId="0" fontId="0" fillId="0" borderId="36" xfId="0" applyFont="1" applyBorder="1" applyAlignment="1">
      <alignment vertical="center"/>
    </xf>
    <xf numFmtId="0" fontId="1" fillId="2" borderId="50" xfId="0" applyFont="1" applyFill="1" applyBorder="1" applyAlignment="1">
      <alignment horizontal="center" vertical="center" wrapText="1"/>
    </xf>
    <xf numFmtId="0" fontId="0" fillId="0" borderId="21" xfId="0" applyBorder="1" applyAlignment="1">
      <alignment wrapText="1"/>
    </xf>
    <xf numFmtId="0" fontId="0" fillId="0" borderId="51" xfId="0" applyBorder="1" applyAlignment="1">
      <alignment wrapText="1"/>
    </xf>
    <xf numFmtId="0" fontId="6" fillId="2" borderId="6" xfId="0" applyFont="1" applyFill="1" applyBorder="1" applyAlignment="1">
      <alignment/>
    </xf>
    <xf numFmtId="0" fontId="6" fillId="2" borderId="4" xfId="0" applyFont="1" applyFill="1" applyBorder="1" applyAlignment="1">
      <alignment/>
    </xf>
    <xf numFmtId="0" fontId="6" fillId="2" borderId="27" xfId="0" applyFont="1" applyFill="1" applyBorder="1" applyAlignment="1">
      <alignment/>
    </xf>
    <xf numFmtId="0" fontId="8" fillId="2" borderId="18" xfId="0" applyFont="1" applyFill="1" applyBorder="1" applyAlignment="1">
      <alignment/>
    </xf>
    <xf numFmtId="0" fontId="8" fillId="2" borderId="19" xfId="0" applyFont="1" applyFill="1" applyBorder="1" applyAlignment="1">
      <alignment/>
    </xf>
    <xf numFmtId="0" fontId="7" fillId="0" borderId="3" xfId="0" applyFont="1" applyFill="1" applyBorder="1" applyAlignment="1">
      <alignment/>
    </xf>
    <xf numFmtId="0" fontId="3" fillId="0" borderId="1" xfId="0" applyFont="1" applyBorder="1" applyAlignment="1">
      <alignment/>
    </xf>
    <xf numFmtId="0" fontId="3" fillId="0" borderId="52" xfId="0" applyFont="1" applyBorder="1" applyAlignment="1">
      <alignment/>
    </xf>
    <xf numFmtId="0" fontId="6" fillId="0" borderId="0" xfId="0" applyFont="1" applyFill="1" applyBorder="1" applyAlignment="1">
      <alignment/>
    </xf>
    <xf numFmtId="0" fontId="7" fillId="0" borderId="2" xfId="0" applyFont="1" applyFill="1" applyBorder="1" applyAlignment="1">
      <alignment/>
    </xf>
    <xf numFmtId="0" fontId="3" fillId="0" borderId="7" xfId="0" applyFont="1" applyBorder="1" applyAlignment="1">
      <alignment/>
    </xf>
    <xf numFmtId="0" fontId="3" fillId="0" borderId="26" xfId="0" applyFont="1" applyBorder="1" applyAlignment="1">
      <alignment/>
    </xf>
    <xf numFmtId="0" fontId="6" fillId="2" borderId="18" xfId="0" applyFont="1" applyFill="1" applyBorder="1" applyAlignment="1">
      <alignment/>
    </xf>
    <xf numFmtId="0" fontId="6" fillId="2" borderId="19" xfId="0" applyFont="1" applyFill="1" applyBorder="1" applyAlignment="1">
      <alignment/>
    </xf>
    <xf numFmtId="0" fontId="1" fillId="2" borderId="53" xfId="0" applyFont="1" applyFill="1" applyBorder="1" applyAlignment="1">
      <alignment horizontal="center" vertical="center" wrapText="1"/>
    </xf>
    <xf numFmtId="0" fontId="4" fillId="0" borderId="54" xfId="0" applyBorder="1" applyAlignment="1">
      <alignment horizontal="center" vertical="center" wrapText="1"/>
    </xf>
    <xf numFmtId="0" fontId="4" fillId="0" borderId="21" xfId="0" applyBorder="1" applyAlignment="1">
      <alignment horizontal="center" vertical="center" wrapText="1"/>
    </xf>
    <xf numFmtId="0" fontId="4" fillId="0" borderId="51" xfId="0" applyBorder="1" applyAlignment="1">
      <alignment horizontal="center" vertical="center" wrapText="1"/>
    </xf>
    <xf numFmtId="0" fontId="1" fillId="2" borderId="55" xfId="0" applyFont="1" applyFill="1" applyBorder="1" applyAlignment="1">
      <alignment horizontal="center" vertical="center" wrapText="1"/>
    </xf>
    <xf numFmtId="0" fontId="1" fillId="2" borderId="18" xfId="0" applyFont="1" applyFill="1" applyBorder="1" applyAlignment="1">
      <alignment horizontal="center" vertical="center" wrapText="1"/>
    </xf>
    <xf numFmtId="3" fontId="0" fillId="0" borderId="3" xfId="0" applyNumberFormat="1" applyBorder="1" applyAlignment="1">
      <alignment vertical="center"/>
    </xf>
    <xf numFmtId="3" fontId="0" fillId="0" borderId="13" xfId="0" applyNumberFormat="1" applyBorder="1" applyAlignment="1">
      <alignment vertical="center"/>
    </xf>
    <xf numFmtId="0" fontId="1" fillId="2" borderId="20" xfId="0" applyFont="1" applyFill="1" applyBorder="1" applyAlignment="1">
      <alignment horizontal="center" vertical="center" wrapText="1"/>
    </xf>
    <xf numFmtId="3" fontId="0" fillId="0" borderId="10" xfId="0" applyNumberFormat="1" applyBorder="1" applyAlignment="1">
      <alignment vertical="center"/>
    </xf>
    <xf numFmtId="3" fontId="0" fillId="0" borderId="15" xfId="0" applyNumberFormat="1" applyBorder="1" applyAlignment="1">
      <alignment vertical="center"/>
    </xf>
    <xf numFmtId="0" fontId="4" fillId="0" borderId="18" xfId="0" applyBorder="1" applyAlignment="1">
      <alignment/>
    </xf>
    <xf numFmtId="0" fontId="1" fillId="2" borderId="50"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51" xfId="0" applyFont="1" applyFill="1" applyBorder="1" applyAlignment="1">
      <alignment horizontal="center" vertical="center"/>
    </xf>
    <xf numFmtId="10" fontId="4" fillId="0" borderId="13" xfId="0" applyNumberFormat="1" applyBorder="1" applyAlignment="1">
      <alignment horizontal="right"/>
    </xf>
    <xf numFmtId="10" fontId="4" fillId="0" borderId="15" xfId="0" applyNumberFormat="1" applyBorder="1" applyAlignment="1">
      <alignment/>
    </xf>
    <xf numFmtId="3" fontId="4" fillId="0" borderId="44" xfId="0" applyNumberFormat="1" applyBorder="1" applyAlignment="1">
      <alignment horizontal="right"/>
    </xf>
    <xf numFmtId="0" fontId="4" fillId="0" borderId="36" xfId="0" applyBorder="1" applyAlignment="1">
      <alignment/>
    </xf>
    <xf numFmtId="3" fontId="4" fillId="0" borderId="8" xfId="0" applyNumberFormat="1" applyBorder="1" applyAlignment="1">
      <alignment horizontal="right"/>
    </xf>
    <xf numFmtId="0" fontId="4" fillId="0" borderId="12" xfId="0" applyBorder="1" applyAlignment="1">
      <alignment/>
    </xf>
    <xf numFmtId="3" fontId="4" fillId="2" borderId="6" xfId="0" applyNumberFormat="1" applyFill="1" applyBorder="1" applyAlignment="1">
      <alignment horizontal="right"/>
    </xf>
    <xf numFmtId="0" fontId="4" fillId="0" borderId="5" xfId="0" applyBorder="1" applyAlignment="1">
      <alignment/>
    </xf>
    <xf numFmtId="0" fontId="1" fillId="0" borderId="0" xfId="0" applyFont="1" applyAlignment="1">
      <alignment horizontal="center" vertical="center" wrapText="1"/>
    </xf>
    <xf numFmtId="0" fontId="0" fillId="0" borderId="0" xfId="0" applyAlignment="1">
      <alignment horizontal="center" vertical="center" wrapText="1"/>
    </xf>
  </cellXfs>
  <cellStyles count="6">
    <cellStyle name="Normal" xfId="0"/>
    <cellStyle name="Currency [0]" xfId="15"/>
    <cellStyle name="Comma" xfId="16"/>
    <cellStyle name="Comma [0]" xfId="17"/>
    <cellStyle name="Currency"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4"/>
  <sheetViews>
    <sheetView tabSelected="1" workbookViewId="0" topLeftCell="A1">
      <selection activeCell="G1" sqref="G1"/>
    </sheetView>
  </sheetViews>
  <sheetFormatPr defaultColWidth="9.00390625" defaultRowHeight="12.75"/>
  <cols>
    <col min="2" max="8" width="11.375" style="0" customWidth="1"/>
  </cols>
  <sheetData>
    <row r="1" ht="12.75">
      <c r="G1" s="6" t="s">
        <v>118</v>
      </c>
    </row>
    <row r="2" ht="12.75">
      <c r="G2" s="6" t="s">
        <v>101</v>
      </c>
    </row>
    <row r="3" ht="21.75" customHeight="1"/>
    <row r="4" spans="1:8" ht="15.75">
      <c r="A4" s="176" t="s">
        <v>24</v>
      </c>
      <c r="B4" s="176"/>
      <c r="C4" s="176"/>
      <c r="D4" s="176"/>
      <c r="E4" s="176"/>
      <c r="F4" s="176"/>
      <c r="G4" s="176"/>
      <c r="H4" s="176"/>
    </row>
    <row r="21" ht="13.5" thickBot="1"/>
    <row r="22" spans="1:8" ht="21.75" customHeight="1">
      <c r="A22" s="177" t="s">
        <v>38</v>
      </c>
      <c r="B22" s="182" t="s">
        <v>36</v>
      </c>
      <c r="C22" s="183"/>
      <c r="D22" s="184"/>
      <c r="E22" s="179" t="s">
        <v>37</v>
      </c>
      <c r="F22" s="180"/>
      <c r="G22" s="180"/>
      <c r="H22" s="181"/>
    </row>
    <row r="23" spans="1:8" ht="26.25" thickBot="1">
      <c r="A23" s="178" t="s">
        <v>38</v>
      </c>
      <c r="B23" s="58" t="s">
        <v>22</v>
      </c>
      <c r="C23" s="58" t="s">
        <v>39</v>
      </c>
      <c r="D23" s="58" t="s">
        <v>40</v>
      </c>
      <c r="E23" s="42" t="s">
        <v>41</v>
      </c>
      <c r="F23" s="43" t="s">
        <v>42</v>
      </c>
      <c r="G23" s="44" t="s">
        <v>43</v>
      </c>
      <c r="H23" s="45" t="s">
        <v>44</v>
      </c>
    </row>
    <row r="24" spans="1:8" ht="12.75">
      <c r="A24" s="46">
        <v>2004</v>
      </c>
      <c r="B24" s="60">
        <f>+C24+D24</f>
        <v>17200000</v>
      </c>
      <c r="C24" s="60">
        <v>14100000</v>
      </c>
      <c r="D24" s="60">
        <v>3100000</v>
      </c>
      <c r="E24" s="47">
        <v>0.7127325581395348</v>
      </c>
      <c r="F24" s="48">
        <v>0.2722</v>
      </c>
      <c r="G24" s="48">
        <v>0.4405</v>
      </c>
      <c r="H24" s="49">
        <v>0.3105232558139535</v>
      </c>
    </row>
    <row r="25" spans="1:8" ht="12.75">
      <c r="A25" s="50">
        <v>2005</v>
      </c>
      <c r="B25" s="61">
        <v>32500000</v>
      </c>
      <c r="C25" s="61">
        <v>27100000</v>
      </c>
      <c r="D25" s="61">
        <v>5400000</v>
      </c>
      <c r="E25" s="51">
        <v>0.36601855384615384</v>
      </c>
      <c r="F25" s="52">
        <v>0.2144809353846154</v>
      </c>
      <c r="G25" s="52">
        <v>0.15153761846153846</v>
      </c>
      <c r="H25" s="53">
        <v>0.6339814461538461</v>
      </c>
    </row>
    <row r="26" spans="1:8" ht="12.75">
      <c r="A26" s="50">
        <v>2006</v>
      </c>
      <c r="B26" s="61">
        <f aca="true" t="shared" si="0" ref="B26:D27">+B25</f>
        <v>32500000</v>
      </c>
      <c r="C26" s="61">
        <f t="shared" si="0"/>
        <v>27100000</v>
      </c>
      <c r="D26" s="61">
        <f t="shared" si="0"/>
        <v>5400000</v>
      </c>
      <c r="E26" s="51">
        <v>0.14883630769230768</v>
      </c>
      <c r="F26" s="52">
        <v>0</v>
      </c>
      <c r="G26" s="52">
        <v>0.14883630769230768</v>
      </c>
      <c r="H26" s="53">
        <v>0.8511636923076923</v>
      </c>
    </row>
    <row r="27" spans="1:8" ht="13.5" thickBot="1">
      <c r="A27" s="54">
        <v>2007</v>
      </c>
      <c r="B27" s="62">
        <f t="shared" si="0"/>
        <v>32500000</v>
      </c>
      <c r="C27" s="62">
        <f t="shared" si="0"/>
        <v>27100000</v>
      </c>
      <c r="D27" s="62">
        <f t="shared" si="0"/>
        <v>5400000</v>
      </c>
      <c r="E27" s="55">
        <v>0.2846153846153846</v>
      </c>
      <c r="F27" s="56">
        <v>0.09230769230769231</v>
      </c>
      <c r="G27" s="56">
        <v>0.19230769230769232</v>
      </c>
      <c r="H27" s="57">
        <v>0.7153846153846154</v>
      </c>
    </row>
    <row r="28" spans="1:8" ht="12.75">
      <c r="A28" s="66" t="s">
        <v>46</v>
      </c>
      <c r="B28" s="64"/>
      <c r="C28" s="64"/>
      <c r="D28" s="64"/>
      <c r="E28" s="65"/>
      <c r="F28" s="65"/>
      <c r="G28" s="65"/>
      <c r="H28" s="65"/>
    </row>
    <row r="29" spans="1:8" ht="12.75">
      <c r="A29" s="63"/>
      <c r="B29" s="64"/>
      <c r="C29" s="64"/>
      <c r="D29" s="64"/>
      <c r="E29" s="65"/>
      <c r="F29" s="65"/>
      <c r="G29" s="65"/>
      <c r="H29" s="65"/>
    </row>
    <row r="30" spans="1:7" ht="12.75">
      <c r="A30" s="6" t="s">
        <v>45</v>
      </c>
      <c r="B30" s="59"/>
      <c r="C30" s="59"/>
      <c r="D30" s="59"/>
      <c r="E30" s="59"/>
      <c r="F30" s="59"/>
      <c r="G30" s="59"/>
    </row>
    <row r="31" spans="1:8" ht="13.5" thickBot="1">
      <c r="A31" s="54">
        <v>2007</v>
      </c>
      <c r="B31" s="62">
        <f>+B27</f>
        <v>32500000</v>
      </c>
      <c r="C31" s="62">
        <f>+C27</f>
        <v>27100000</v>
      </c>
      <c r="D31" s="62">
        <f>+D27</f>
        <v>5400000</v>
      </c>
      <c r="E31" s="55">
        <v>0</v>
      </c>
      <c r="F31" s="56">
        <v>0</v>
      </c>
      <c r="G31" s="56">
        <v>0</v>
      </c>
      <c r="H31" s="57">
        <v>1</v>
      </c>
    </row>
    <row r="32" ht="13.5" thickBot="1"/>
    <row r="33" spans="1:8" s="69" customFormat="1" ht="13.5" thickBot="1">
      <c r="A33" s="185" t="s">
        <v>47</v>
      </c>
      <c r="B33" s="186"/>
      <c r="C33" s="186"/>
      <c r="D33" s="187"/>
      <c r="E33" s="72" t="s">
        <v>48</v>
      </c>
      <c r="F33" s="70" t="s">
        <v>49</v>
      </c>
      <c r="G33" s="70" t="s">
        <v>50</v>
      </c>
      <c r="H33" s="71" t="s">
        <v>51</v>
      </c>
    </row>
    <row r="34" spans="1:8" s="79" customFormat="1" ht="14.25" customHeight="1">
      <c r="A34" s="194" t="s">
        <v>52</v>
      </c>
      <c r="B34" s="195"/>
      <c r="C34" s="195"/>
      <c r="D34" s="196"/>
      <c r="E34" s="76">
        <v>142495.18</v>
      </c>
      <c r="F34" s="77">
        <v>152847.04</v>
      </c>
      <c r="G34" s="77">
        <v>153931.02</v>
      </c>
      <c r="H34" s="78">
        <v>163699.9</v>
      </c>
    </row>
    <row r="35" spans="1:8" s="79" customFormat="1" ht="14.25" customHeight="1">
      <c r="A35" s="190" t="s">
        <v>53</v>
      </c>
      <c r="B35" s="191"/>
      <c r="C35" s="191"/>
      <c r="D35" s="192"/>
      <c r="E35" s="80">
        <v>42281.79</v>
      </c>
      <c r="F35" s="81">
        <v>43307.61</v>
      </c>
      <c r="G35" s="81">
        <v>56845.61</v>
      </c>
      <c r="H35" s="82">
        <v>56466.38</v>
      </c>
    </row>
    <row r="36" spans="1:8" s="79" customFormat="1" ht="14.25" customHeight="1">
      <c r="A36" s="190" t="s">
        <v>54</v>
      </c>
      <c r="B36" s="191"/>
      <c r="C36" s="191"/>
      <c r="D36" s="192"/>
      <c r="E36" s="80">
        <v>200388.4</v>
      </c>
      <c r="F36" s="81">
        <v>189351.83</v>
      </c>
      <c r="G36" s="81">
        <v>200117.9</v>
      </c>
      <c r="H36" s="82">
        <v>220563.08</v>
      </c>
    </row>
    <row r="37" spans="1:8" s="79" customFormat="1" ht="14.25" customHeight="1">
      <c r="A37" s="190" t="s">
        <v>55</v>
      </c>
      <c r="B37" s="191"/>
      <c r="C37" s="191"/>
      <c r="D37" s="192"/>
      <c r="E37" s="80">
        <v>64.41</v>
      </c>
      <c r="F37" s="81">
        <v>16.91</v>
      </c>
      <c r="G37" s="81">
        <v>17.68</v>
      </c>
      <c r="H37" s="82">
        <v>41.57</v>
      </c>
    </row>
    <row r="38" spans="1:8" s="79" customFormat="1" ht="14.25" customHeight="1">
      <c r="A38" s="190" t="s">
        <v>56</v>
      </c>
      <c r="B38" s="191"/>
      <c r="C38" s="191"/>
      <c r="D38" s="192"/>
      <c r="E38" s="80">
        <v>2033.42</v>
      </c>
      <c r="F38" s="81">
        <v>1769.24</v>
      </c>
      <c r="G38" s="81">
        <v>1793.97</v>
      </c>
      <c r="H38" s="82">
        <v>2297.99</v>
      </c>
    </row>
    <row r="39" spans="1:8" s="79" customFormat="1" ht="14.25" customHeight="1">
      <c r="A39" s="190" t="s">
        <v>57</v>
      </c>
      <c r="B39" s="191"/>
      <c r="C39" s="191"/>
      <c r="D39" s="192"/>
      <c r="E39" s="80">
        <v>2701.81</v>
      </c>
      <c r="F39" s="81">
        <v>2589.3</v>
      </c>
      <c r="G39" s="81">
        <v>2293.04</v>
      </c>
      <c r="H39" s="82">
        <v>2879.4</v>
      </c>
    </row>
    <row r="40" spans="1:8" s="79" customFormat="1" ht="14.25" customHeight="1">
      <c r="A40" s="190" t="s">
        <v>58</v>
      </c>
      <c r="B40" s="191"/>
      <c r="C40" s="191"/>
      <c r="D40" s="192"/>
      <c r="E40" s="80">
        <v>-1447.07</v>
      </c>
      <c r="F40" s="81">
        <v>88.84</v>
      </c>
      <c r="G40" s="81">
        <v>21.7</v>
      </c>
      <c r="H40" s="82"/>
    </row>
    <row r="41" spans="1:8" s="83" customFormat="1" ht="12" thickBot="1">
      <c r="A41" s="188" t="s">
        <v>59</v>
      </c>
      <c r="B41" s="189"/>
      <c r="C41" s="189"/>
      <c r="D41" s="189"/>
      <c r="E41" s="87">
        <v>388517.94</v>
      </c>
      <c r="F41" s="88">
        <v>389970.77</v>
      </c>
      <c r="G41" s="88">
        <v>415020.92</v>
      </c>
      <c r="H41" s="89">
        <v>445948.32</v>
      </c>
    </row>
    <row r="42" spans="1:8" ht="7.5" customHeight="1" thickBot="1">
      <c r="A42" s="68"/>
      <c r="B42" s="68"/>
      <c r="C42" s="68"/>
      <c r="D42" s="68"/>
      <c r="E42" s="67"/>
      <c r="F42" s="67"/>
      <c r="G42" s="67"/>
      <c r="H42" s="67"/>
    </row>
    <row r="43" spans="1:8" s="69" customFormat="1" ht="13.5" thickBot="1">
      <c r="A43" s="185" t="s">
        <v>60</v>
      </c>
      <c r="B43" s="186"/>
      <c r="C43" s="186"/>
      <c r="D43" s="187"/>
      <c r="E43" s="72" t="s">
        <v>48</v>
      </c>
      <c r="F43" s="70" t="s">
        <v>49</v>
      </c>
      <c r="G43" s="70" t="s">
        <v>50</v>
      </c>
      <c r="H43" s="71" t="s">
        <v>51</v>
      </c>
    </row>
    <row r="44" spans="1:8" s="79" customFormat="1" ht="14.25" customHeight="1">
      <c r="A44" s="194" t="s">
        <v>61</v>
      </c>
      <c r="B44" s="195"/>
      <c r="C44" s="195"/>
      <c r="D44" s="196"/>
      <c r="E44" s="76">
        <v>340184.48</v>
      </c>
      <c r="F44" s="77">
        <v>344291.65</v>
      </c>
      <c r="G44" s="77">
        <v>370967.02</v>
      </c>
      <c r="H44" s="78">
        <v>398263.01</v>
      </c>
    </row>
    <row r="45" spans="1:8" s="79" customFormat="1" ht="14.25" customHeight="1">
      <c r="A45" s="190" t="s">
        <v>62</v>
      </c>
      <c r="B45" s="191"/>
      <c r="C45" s="191"/>
      <c r="D45" s="192"/>
      <c r="E45" s="80">
        <v>7652.65</v>
      </c>
      <c r="F45" s="81">
        <v>8574.61</v>
      </c>
      <c r="G45" s="81">
        <v>7950.78</v>
      </c>
      <c r="H45" s="82">
        <v>7175.61</v>
      </c>
    </row>
    <row r="46" spans="1:8" s="79" customFormat="1" ht="14.25" customHeight="1">
      <c r="A46" s="190" t="s">
        <v>63</v>
      </c>
      <c r="B46" s="191"/>
      <c r="C46" s="191"/>
      <c r="D46" s="192"/>
      <c r="E46" s="80">
        <v>6373.86</v>
      </c>
      <c r="F46" s="81">
        <v>7941.93</v>
      </c>
      <c r="G46" s="81">
        <v>12162.86</v>
      </c>
      <c r="H46" s="82">
        <v>6209.78</v>
      </c>
    </row>
    <row r="47" spans="1:8" s="79" customFormat="1" ht="14.25" customHeight="1">
      <c r="A47" s="190" t="s">
        <v>64</v>
      </c>
      <c r="B47" s="191"/>
      <c r="C47" s="191"/>
      <c r="D47" s="192"/>
      <c r="E47" s="80">
        <v>1982.94</v>
      </c>
      <c r="F47" s="81">
        <v>1704.38</v>
      </c>
      <c r="G47" s="81">
        <v>1095.66</v>
      </c>
      <c r="H47" s="82">
        <v>537.74</v>
      </c>
    </row>
    <row r="48" spans="1:8" s="79" customFormat="1" ht="14.25" customHeight="1">
      <c r="A48" s="190" t="s">
        <v>65</v>
      </c>
      <c r="B48" s="191"/>
      <c r="C48" s="191"/>
      <c r="D48" s="192"/>
      <c r="E48" s="80">
        <v>32726.13</v>
      </c>
      <c r="F48" s="81">
        <v>27529.19</v>
      </c>
      <c r="G48" s="81">
        <v>22990.18</v>
      </c>
      <c r="H48" s="82">
        <v>33942.76</v>
      </c>
    </row>
    <row r="49" spans="1:8" s="69" customFormat="1" ht="13.5" thickBot="1">
      <c r="A49" s="197" t="s">
        <v>66</v>
      </c>
      <c r="B49" s="198"/>
      <c r="C49" s="198"/>
      <c r="D49" s="198"/>
      <c r="E49" s="84">
        <v>388920.06</v>
      </c>
      <c r="F49" s="85">
        <v>390041.76</v>
      </c>
      <c r="G49" s="85">
        <v>415166.5</v>
      </c>
      <c r="H49" s="86">
        <v>446128.9</v>
      </c>
    </row>
    <row r="50" spans="1:8" ht="3.75" customHeight="1" thickBot="1">
      <c r="A50" s="68"/>
      <c r="B50" s="68"/>
      <c r="C50" s="68"/>
      <c r="D50" s="68"/>
      <c r="E50" s="67"/>
      <c r="F50" s="67"/>
      <c r="G50" s="67"/>
      <c r="H50" s="67"/>
    </row>
    <row r="51" spans="1:8" s="69" customFormat="1" ht="13.5" thickBot="1">
      <c r="A51" s="185" t="s">
        <v>70</v>
      </c>
      <c r="B51" s="186"/>
      <c r="C51" s="186"/>
      <c r="D51" s="187"/>
      <c r="E51" s="72" t="s">
        <v>48</v>
      </c>
      <c r="F51" s="70" t="s">
        <v>49</v>
      </c>
      <c r="G51" s="70" t="s">
        <v>50</v>
      </c>
      <c r="H51" s="71" t="s">
        <v>51</v>
      </c>
    </row>
    <row r="52" spans="1:8" s="79" customFormat="1" ht="11.25">
      <c r="A52" s="194" t="s">
        <v>67</v>
      </c>
      <c r="B52" s="195"/>
      <c r="C52" s="195"/>
      <c r="D52" s="196"/>
      <c r="E52" s="76">
        <v>5111.55</v>
      </c>
      <c r="F52" s="77">
        <v>979.78</v>
      </c>
      <c r="G52" s="77">
        <v>-908.55</v>
      </c>
      <c r="H52" s="78">
        <v>-942.18</v>
      </c>
    </row>
    <row r="53" spans="1:8" s="79" customFormat="1" ht="11.25">
      <c r="A53" s="194" t="s">
        <v>68</v>
      </c>
      <c r="B53" s="195"/>
      <c r="C53" s="195"/>
      <c r="D53" s="196"/>
      <c r="E53" s="76">
        <v>-4709.43</v>
      </c>
      <c r="F53" s="77">
        <v>-908.79</v>
      </c>
      <c r="G53" s="77">
        <v>1054.13</v>
      </c>
      <c r="H53" s="78">
        <v>1122.76</v>
      </c>
    </row>
    <row r="54" spans="1:8" s="69" customFormat="1" ht="13.5" thickBot="1">
      <c r="A54" s="197" t="s">
        <v>69</v>
      </c>
      <c r="B54" s="198"/>
      <c r="C54" s="198"/>
      <c r="D54" s="198"/>
      <c r="E54" s="73">
        <v>402.12</v>
      </c>
      <c r="F54" s="74">
        <v>70.99</v>
      </c>
      <c r="G54" s="74">
        <v>145.58</v>
      </c>
      <c r="H54" s="75">
        <v>180.58</v>
      </c>
    </row>
    <row r="55" ht="6.75" customHeight="1"/>
    <row r="56" ht="13.5" thickBot="1">
      <c r="A56" s="6" t="s">
        <v>99</v>
      </c>
    </row>
    <row r="57" spans="1:8" ht="13.5" thickBot="1">
      <c r="A57" s="108" t="s">
        <v>83</v>
      </c>
      <c r="B57" s="148"/>
      <c r="C57" s="149"/>
      <c r="D57" s="149"/>
      <c r="E57" s="149"/>
      <c r="F57" s="109">
        <v>2004</v>
      </c>
      <c r="G57" s="109">
        <v>2005</v>
      </c>
      <c r="H57" s="110">
        <v>2006</v>
      </c>
    </row>
    <row r="58" spans="1:8" ht="12.75">
      <c r="A58" s="122" t="s">
        <v>22</v>
      </c>
      <c r="B58" s="164" t="s">
        <v>84</v>
      </c>
      <c r="C58" s="165"/>
      <c r="D58" s="165"/>
      <c r="E58" s="166"/>
      <c r="F58" s="125">
        <v>51452.59</v>
      </c>
      <c r="G58" s="112">
        <v>62568</v>
      </c>
      <c r="H58" s="113">
        <v>43681</v>
      </c>
    </row>
    <row r="59" spans="1:8" ht="12.75">
      <c r="A59" s="123"/>
      <c r="B59" s="153" t="s">
        <v>85</v>
      </c>
      <c r="C59" s="154"/>
      <c r="D59" s="154"/>
      <c r="E59" s="155"/>
      <c r="F59" s="126">
        <v>44.35</v>
      </c>
      <c r="G59" s="115">
        <v>58</v>
      </c>
      <c r="H59" s="116">
        <v>57</v>
      </c>
    </row>
    <row r="60" spans="1:8" ht="12.75">
      <c r="A60" s="123"/>
      <c r="B60" s="153" t="s">
        <v>86</v>
      </c>
      <c r="C60" s="154"/>
      <c r="D60" s="154"/>
      <c r="E60" s="155"/>
      <c r="F60" s="126">
        <v>848.34</v>
      </c>
      <c r="G60" s="115">
        <v>933</v>
      </c>
      <c r="H60" s="116">
        <v>939</v>
      </c>
    </row>
    <row r="61" spans="1:8" ht="12.75">
      <c r="A61" s="123"/>
      <c r="B61" s="153" t="s">
        <v>87</v>
      </c>
      <c r="C61" s="154"/>
      <c r="D61" s="154"/>
      <c r="E61" s="155"/>
      <c r="F61" s="126"/>
      <c r="G61" s="115"/>
      <c r="H61" s="116">
        <v>19</v>
      </c>
    </row>
    <row r="62" spans="1:8" ht="13.5" thickBot="1">
      <c r="A62" s="127"/>
      <c r="B62" s="162" t="s">
        <v>22</v>
      </c>
      <c r="C62" s="147"/>
      <c r="D62" s="147"/>
      <c r="E62" s="163"/>
      <c r="F62" s="134">
        <v>52345.28</v>
      </c>
      <c r="G62" s="135">
        <v>63559</v>
      </c>
      <c r="H62" s="136">
        <v>44696</v>
      </c>
    </row>
    <row r="63" spans="1:8" ht="12.75">
      <c r="A63" s="150" t="s">
        <v>88</v>
      </c>
      <c r="B63" s="164" t="s">
        <v>89</v>
      </c>
      <c r="C63" s="165"/>
      <c r="D63" s="165"/>
      <c r="E63" s="166"/>
      <c r="F63" s="128">
        <v>12985.2</v>
      </c>
      <c r="G63" s="129">
        <v>17074</v>
      </c>
      <c r="H63" s="130">
        <v>26</v>
      </c>
    </row>
    <row r="64" spans="1:8" ht="12.75">
      <c r="A64" s="151"/>
      <c r="B64" s="153" t="s">
        <v>90</v>
      </c>
      <c r="C64" s="154"/>
      <c r="D64" s="154"/>
      <c r="E64" s="155"/>
      <c r="F64" s="126">
        <v>577.58</v>
      </c>
      <c r="G64" s="115">
        <v>1984</v>
      </c>
      <c r="H64" s="116">
        <v>48</v>
      </c>
    </row>
    <row r="65" spans="1:8" ht="12.75">
      <c r="A65" s="151"/>
      <c r="B65" s="153" t="s">
        <v>91</v>
      </c>
      <c r="C65" s="154"/>
      <c r="D65" s="154"/>
      <c r="E65" s="155"/>
      <c r="F65" s="126">
        <v>25.8</v>
      </c>
      <c r="G65" s="115">
        <v>372</v>
      </c>
      <c r="H65" s="116">
        <v>2</v>
      </c>
    </row>
    <row r="66" spans="1:8" ht="12.75">
      <c r="A66" s="151"/>
      <c r="B66" s="153" t="s">
        <v>92</v>
      </c>
      <c r="C66" s="154"/>
      <c r="D66" s="154"/>
      <c r="E66" s="155"/>
      <c r="F66" s="126">
        <v>85.49</v>
      </c>
      <c r="G66" s="115">
        <v>4</v>
      </c>
      <c r="H66" s="116">
        <v>93</v>
      </c>
    </row>
    <row r="67" spans="1:8" ht="12.75">
      <c r="A67" s="151"/>
      <c r="B67" s="153" t="s">
        <v>93</v>
      </c>
      <c r="C67" s="154"/>
      <c r="D67" s="154"/>
      <c r="E67" s="155"/>
      <c r="F67" s="126">
        <v>686.15</v>
      </c>
      <c r="G67" s="115">
        <v>700</v>
      </c>
      <c r="H67" s="116">
        <v>80</v>
      </c>
    </row>
    <row r="68" spans="1:8" ht="13.5" thickBot="1">
      <c r="A68" s="152"/>
      <c r="B68" s="156" t="s">
        <v>22</v>
      </c>
      <c r="C68" s="157"/>
      <c r="D68" s="157"/>
      <c r="E68" s="158"/>
      <c r="F68" s="131">
        <v>14360.22</v>
      </c>
      <c r="G68" s="132">
        <v>20134</v>
      </c>
      <c r="H68" s="133">
        <v>249</v>
      </c>
    </row>
    <row r="69" spans="1:8" ht="12.75">
      <c r="A69" s="68"/>
      <c r="B69" s="68"/>
      <c r="F69" s="68"/>
      <c r="G69" s="68"/>
      <c r="H69" s="68"/>
    </row>
    <row r="70" spans="1:8" ht="12.75">
      <c r="A70" s="137" t="s">
        <v>100</v>
      </c>
      <c r="B70" s="117"/>
      <c r="F70" s="68"/>
      <c r="G70" s="68"/>
      <c r="H70" s="68"/>
    </row>
    <row r="71" spans="1:8" ht="3.75" customHeight="1" thickBot="1">
      <c r="A71" s="68"/>
      <c r="B71" s="68"/>
      <c r="F71" s="68"/>
      <c r="G71" s="68"/>
      <c r="H71" s="68"/>
    </row>
    <row r="72" spans="1:8" ht="13.5" thickBot="1">
      <c r="A72" s="108" t="s">
        <v>83</v>
      </c>
      <c r="B72" s="148"/>
      <c r="C72" s="149"/>
      <c r="D72" s="149"/>
      <c r="E72" s="149"/>
      <c r="F72" s="109">
        <v>2004</v>
      </c>
      <c r="G72" s="109">
        <v>2005</v>
      </c>
      <c r="H72" s="110">
        <v>2006</v>
      </c>
    </row>
    <row r="73" spans="1:8" ht="12.75">
      <c r="A73" s="111" t="s">
        <v>22</v>
      </c>
      <c r="B73" s="153" t="s">
        <v>94</v>
      </c>
      <c r="C73" s="154"/>
      <c r="D73" s="154"/>
      <c r="E73" s="155"/>
      <c r="F73" s="118">
        <v>14614.86</v>
      </c>
      <c r="G73" s="118">
        <v>30714</v>
      </c>
      <c r="H73" s="119">
        <v>32562</v>
      </c>
    </row>
    <row r="74" spans="1:8" ht="12.75">
      <c r="A74" s="114"/>
      <c r="B74" s="153" t="s">
        <v>95</v>
      </c>
      <c r="C74" s="154"/>
      <c r="D74" s="154"/>
      <c r="E74" s="155"/>
      <c r="F74" s="120"/>
      <c r="G74" s="120"/>
      <c r="H74" s="121">
        <v>14</v>
      </c>
    </row>
    <row r="75" spans="1:8" ht="12.75">
      <c r="A75" s="114"/>
      <c r="B75" s="153" t="s">
        <v>96</v>
      </c>
      <c r="C75" s="154"/>
      <c r="D75" s="154"/>
      <c r="E75" s="155"/>
      <c r="F75" s="120">
        <v>265.56</v>
      </c>
      <c r="G75" s="120">
        <v>44</v>
      </c>
      <c r="H75" s="121">
        <v>27</v>
      </c>
    </row>
    <row r="76" spans="1:8" ht="12.75">
      <c r="A76" s="114"/>
      <c r="B76" s="153" t="s">
        <v>97</v>
      </c>
      <c r="C76" s="154"/>
      <c r="D76" s="154"/>
      <c r="E76" s="155"/>
      <c r="F76" s="120"/>
      <c r="G76" s="120"/>
      <c r="H76" s="121">
        <v>9</v>
      </c>
    </row>
    <row r="77" spans="1:8" ht="12.75">
      <c r="A77" s="114"/>
      <c r="B77" s="153" t="s">
        <v>98</v>
      </c>
      <c r="C77" s="154"/>
      <c r="D77" s="154"/>
      <c r="E77" s="155"/>
      <c r="F77" s="120">
        <v>719.5</v>
      </c>
      <c r="G77" s="120"/>
      <c r="H77" s="121"/>
    </row>
    <row r="78" spans="1:8" ht="13.5" thickBot="1">
      <c r="A78" s="124"/>
      <c r="B78" s="156" t="s">
        <v>22</v>
      </c>
      <c r="C78" s="157"/>
      <c r="D78" s="157"/>
      <c r="E78" s="158"/>
      <c r="F78" s="131">
        <v>15599.92</v>
      </c>
      <c r="G78" s="132">
        <v>30758</v>
      </c>
      <c r="H78" s="133">
        <v>32612</v>
      </c>
    </row>
    <row r="79" spans="1:8" ht="12.75">
      <c r="A79" s="150" t="s">
        <v>88</v>
      </c>
      <c r="B79" s="159" t="s">
        <v>89</v>
      </c>
      <c r="C79" s="160"/>
      <c r="D79" s="160"/>
      <c r="E79" s="161"/>
      <c r="F79" s="118">
        <v>6813</v>
      </c>
      <c r="G79" s="118">
        <v>11799</v>
      </c>
      <c r="H79" s="119">
        <v>10096</v>
      </c>
    </row>
    <row r="80" spans="1:8" ht="12.75">
      <c r="A80" s="151"/>
      <c r="B80" s="153" t="s">
        <v>90</v>
      </c>
      <c r="C80" s="154"/>
      <c r="D80" s="154"/>
      <c r="E80" s="155"/>
      <c r="F80" s="120">
        <v>111.18</v>
      </c>
      <c r="G80" s="120">
        <v>9259</v>
      </c>
      <c r="H80" s="121">
        <v>13698</v>
      </c>
    </row>
    <row r="81" spans="1:8" ht="12.75">
      <c r="A81" s="151"/>
      <c r="B81" s="153" t="s">
        <v>91</v>
      </c>
      <c r="C81" s="154"/>
      <c r="D81" s="154"/>
      <c r="E81" s="155"/>
      <c r="F81" s="120">
        <v>-6.93</v>
      </c>
      <c r="G81" s="120"/>
      <c r="H81" s="121">
        <v>385</v>
      </c>
    </row>
    <row r="82" spans="1:8" ht="12.75">
      <c r="A82" s="151"/>
      <c r="B82" s="153" t="s">
        <v>92</v>
      </c>
      <c r="C82" s="154"/>
      <c r="D82" s="154"/>
      <c r="E82" s="155"/>
      <c r="F82" s="120">
        <v>6.64</v>
      </c>
      <c r="G82" s="120">
        <v>739</v>
      </c>
      <c r="H82" s="121">
        <v>1</v>
      </c>
    </row>
    <row r="83" spans="1:8" ht="12.75">
      <c r="A83" s="151"/>
      <c r="B83" s="153" t="s">
        <v>93</v>
      </c>
      <c r="C83" s="154"/>
      <c r="D83" s="154"/>
      <c r="E83" s="155"/>
      <c r="F83" s="120">
        <v>-0.9</v>
      </c>
      <c r="G83" s="120"/>
      <c r="H83" s="121"/>
    </row>
    <row r="84" spans="1:8" ht="13.5" thickBot="1">
      <c r="A84" s="152"/>
      <c r="B84" s="156" t="s">
        <v>22</v>
      </c>
      <c r="C84" s="157"/>
      <c r="D84" s="157"/>
      <c r="E84" s="158"/>
      <c r="F84" s="131">
        <v>6922.99</v>
      </c>
      <c r="G84" s="132">
        <v>21797</v>
      </c>
      <c r="H84" s="133">
        <v>24180</v>
      </c>
    </row>
    <row r="86" spans="1:10" ht="12.75">
      <c r="A86" s="193" t="s">
        <v>82</v>
      </c>
      <c r="B86" s="193"/>
      <c r="C86" s="193"/>
      <c r="D86" s="193"/>
      <c r="E86" s="193"/>
      <c r="F86" s="67"/>
      <c r="G86" s="67"/>
      <c r="H86" s="67"/>
      <c r="I86" s="67"/>
      <c r="J86" s="67"/>
    </row>
    <row r="87" spans="1:8" ht="12.75">
      <c r="A87" s="167" t="s">
        <v>102</v>
      </c>
      <c r="B87" s="168"/>
      <c r="C87" s="168"/>
      <c r="D87" s="168"/>
      <c r="E87" s="168"/>
      <c r="F87" s="168"/>
      <c r="G87" s="168"/>
      <c r="H87" s="169"/>
    </row>
    <row r="88" spans="1:8" ht="12.75">
      <c r="A88" s="170"/>
      <c r="B88" s="171"/>
      <c r="C88" s="171"/>
      <c r="D88" s="171"/>
      <c r="E88" s="171"/>
      <c r="F88" s="171"/>
      <c r="G88" s="171"/>
      <c r="H88" s="172"/>
    </row>
    <row r="89" spans="1:8" ht="12.75">
      <c r="A89" s="170"/>
      <c r="B89" s="171"/>
      <c r="C89" s="171"/>
      <c r="D89" s="171"/>
      <c r="E89" s="171"/>
      <c r="F89" s="171"/>
      <c r="G89" s="171"/>
      <c r="H89" s="172"/>
    </row>
    <row r="90" spans="1:8" ht="12.75">
      <c r="A90" s="170"/>
      <c r="B90" s="171"/>
      <c r="C90" s="171"/>
      <c r="D90" s="171"/>
      <c r="E90" s="171"/>
      <c r="F90" s="171"/>
      <c r="G90" s="171"/>
      <c r="H90" s="172"/>
    </row>
    <row r="91" spans="1:8" ht="12.75">
      <c r="A91" s="170"/>
      <c r="B91" s="171"/>
      <c r="C91" s="171"/>
      <c r="D91" s="171"/>
      <c r="E91" s="171"/>
      <c r="F91" s="171"/>
      <c r="G91" s="171"/>
      <c r="H91" s="172"/>
    </row>
    <row r="92" spans="1:8" ht="12.75">
      <c r="A92" s="170"/>
      <c r="B92" s="171"/>
      <c r="C92" s="171"/>
      <c r="D92" s="171"/>
      <c r="E92" s="171"/>
      <c r="F92" s="171"/>
      <c r="G92" s="171"/>
      <c r="H92" s="172"/>
    </row>
    <row r="93" spans="1:8" ht="12.75">
      <c r="A93" s="170"/>
      <c r="B93" s="171"/>
      <c r="C93" s="171"/>
      <c r="D93" s="171"/>
      <c r="E93" s="171"/>
      <c r="F93" s="171"/>
      <c r="G93" s="171"/>
      <c r="H93" s="172"/>
    </row>
    <row r="94" spans="1:8" ht="12.75">
      <c r="A94" s="173"/>
      <c r="B94" s="174"/>
      <c r="C94" s="174"/>
      <c r="D94" s="174"/>
      <c r="E94" s="174"/>
      <c r="F94" s="174"/>
      <c r="G94" s="174"/>
      <c r="H94" s="175"/>
    </row>
  </sheetData>
  <mergeCells count="53">
    <mergeCell ref="A40:D40"/>
    <mergeCell ref="A39:D39"/>
    <mergeCell ref="A54:D54"/>
    <mergeCell ref="A44:D44"/>
    <mergeCell ref="A45:D45"/>
    <mergeCell ref="A46:D46"/>
    <mergeCell ref="A36:D36"/>
    <mergeCell ref="A38:D38"/>
    <mergeCell ref="A86:E86"/>
    <mergeCell ref="A34:D34"/>
    <mergeCell ref="A48:D48"/>
    <mergeCell ref="A49:D49"/>
    <mergeCell ref="A51:D51"/>
    <mergeCell ref="A52:D52"/>
    <mergeCell ref="A53:D53"/>
    <mergeCell ref="A43:D43"/>
    <mergeCell ref="A87:H94"/>
    <mergeCell ref="A4:H4"/>
    <mergeCell ref="A22:A23"/>
    <mergeCell ref="E22:H22"/>
    <mergeCell ref="B22:D22"/>
    <mergeCell ref="A33:D33"/>
    <mergeCell ref="A41:D41"/>
    <mergeCell ref="A35:D35"/>
    <mergeCell ref="A47:D47"/>
    <mergeCell ref="A37:D37"/>
    <mergeCell ref="B57:E57"/>
    <mergeCell ref="B58:E58"/>
    <mergeCell ref="B59:E59"/>
    <mergeCell ref="B60:E60"/>
    <mergeCell ref="B61:E61"/>
    <mergeCell ref="B62:E62"/>
    <mergeCell ref="B63:E63"/>
    <mergeCell ref="B64:E64"/>
    <mergeCell ref="B65:E65"/>
    <mergeCell ref="B66:E66"/>
    <mergeCell ref="B67:E67"/>
    <mergeCell ref="B68:E68"/>
    <mergeCell ref="B80:E80"/>
    <mergeCell ref="B73:E73"/>
    <mergeCell ref="B74:E74"/>
    <mergeCell ref="B75:E75"/>
    <mergeCell ref="B76:E76"/>
    <mergeCell ref="B72:E72"/>
    <mergeCell ref="A63:A68"/>
    <mergeCell ref="A79:A84"/>
    <mergeCell ref="B81:E81"/>
    <mergeCell ref="B82:E82"/>
    <mergeCell ref="B83:E83"/>
    <mergeCell ref="B84:E84"/>
    <mergeCell ref="B77:E77"/>
    <mergeCell ref="B78:E78"/>
    <mergeCell ref="B79:E79"/>
  </mergeCells>
  <printOptions horizontalCentered="1"/>
  <pageMargins left="0.36" right="0.46" top="0.34" bottom="0.35" header="0.22" footer="0.17"/>
  <pageSetup horizontalDpi="600" verticalDpi="600" orientation="portrait" paperSize="9" r:id="rId3"/>
  <rowBreaks count="1" manualBreakCount="1">
    <brk id="55" max="255" man="1"/>
  </rowBreaks>
  <legacyDrawing r:id="rId2"/>
  <oleObjects>
    <oleObject progId="Word.Document.8" shapeId="5336902" r:id="rId1"/>
  </oleObjects>
</worksheet>
</file>

<file path=xl/worksheets/sheet2.xml><?xml version="1.0" encoding="utf-8"?>
<worksheet xmlns="http://schemas.openxmlformats.org/spreadsheetml/2006/main" xmlns:r="http://schemas.openxmlformats.org/officeDocument/2006/relationships">
  <dimension ref="A1:H70"/>
  <sheetViews>
    <sheetView workbookViewId="0" topLeftCell="A1">
      <selection activeCell="A1" sqref="A1:F1"/>
    </sheetView>
  </sheetViews>
  <sheetFormatPr defaultColWidth="9.00390625" defaultRowHeight="12.75"/>
  <cols>
    <col min="1" max="1" width="18.25390625" style="0" customWidth="1"/>
    <col min="2" max="2" width="13.625" style="0" bestFit="1" customWidth="1"/>
    <col min="3" max="3" width="13.625" style="0" customWidth="1"/>
    <col min="4" max="4" width="11.00390625" style="0" customWidth="1"/>
    <col min="5" max="6" width="13.625" style="0" customWidth="1"/>
  </cols>
  <sheetData>
    <row r="1" spans="1:6" ht="15.75">
      <c r="A1" s="176" t="s">
        <v>24</v>
      </c>
      <c r="B1" s="176"/>
      <c r="C1" s="176"/>
      <c r="D1" s="176"/>
      <c r="E1" s="176"/>
      <c r="F1" s="176"/>
    </row>
    <row r="3" spans="1:6" ht="18.75" customHeight="1" thickBot="1">
      <c r="A3" s="6" t="s">
        <v>26</v>
      </c>
      <c r="E3" s="20"/>
      <c r="F3" s="20" t="s">
        <v>25</v>
      </c>
    </row>
    <row r="4" spans="1:6" s="90" customFormat="1" ht="12.75">
      <c r="A4" s="95" t="s">
        <v>28</v>
      </c>
      <c r="B4" s="96"/>
      <c r="C4" s="96"/>
      <c r="D4" s="96"/>
      <c r="E4" s="216">
        <v>32500</v>
      </c>
      <c r="F4" s="217"/>
    </row>
    <row r="5" spans="1:6" s="90" customFormat="1" ht="13.5" thickBot="1">
      <c r="A5" s="97" t="s">
        <v>27</v>
      </c>
      <c r="B5" s="98"/>
      <c r="C5" s="98"/>
      <c r="D5" s="98"/>
      <c r="E5" s="218">
        <v>15000</v>
      </c>
      <c r="F5" s="219"/>
    </row>
    <row r="6" spans="1:6" s="90" customFormat="1" ht="13.5" thickBot="1">
      <c r="A6" s="99" t="s">
        <v>22</v>
      </c>
      <c r="B6" s="100"/>
      <c r="C6" s="100"/>
      <c r="D6" s="100"/>
      <c r="E6" s="220">
        <f>SUM(E4:E5)</f>
        <v>47500</v>
      </c>
      <c r="F6" s="221"/>
    </row>
    <row r="9" spans="1:6" ht="13.5" thickBot="1">
      <c r="A9" s="6" t="s">
        <v>29</v>
      </c>
      <c r="E9" s="20"/>
      <c r="F9" s="20" t="s">
        <v>25</v>
      </c>
    </row>
    <row r="10" spans="1:6" s="90" customFormat="1" ht="12.75">
      <c r="A10" s="95" t="s">
        <v>1</v>
      </c>
      <c r="B10" s="96"/>
      <c r="C10" s="96"/>
      <c r="D10" s="96"/>
      <c r="E10" s="216">
        <v>132000</v>
      </c>
      <c r="F10" s="217"/>
    </row>
    <row r="11" spans="1:6" s="90" customFormat="1" ht="13.5" thickBot="1">
      <c r="A11" s="93" t="s">
        <v>74</v>
      </c>
      <c r="B11" s="94"/>
      <c r="C11" s="94"/>
      <c r="D11" s="94"/>
      <c r="E11" s="214">
        <v>0.03</v>
      </c>
      <c r="F11" s="215"/>
    </row>
    <row r="12" spans="1:6" s="90" customFormat="1" ht="13.5" thickBot="1">
      <c r="A12" s="97" t="s">
        <v>6</v>
      </c>
      <c r="B12" s="98"/>
      <c r="C12" s="98"/>
      <c r="D12" s="98"/>
      <c r="E12" s="218">
        <v>14000</v>
      </c>
      <c r="F12" s="219"/>
    </row>
    <row r="13" spans="1:6" s="90" customFormat="1" ht="13.5" thickBot="1">
      <c r="A13" s="99" t="s">
        <v>2</v>
      </c>
      <c r="B13" s="100"/>
      <c r="C13" s="100"/>
      <c r="D13" s="100"/>
      <c r="E13" s="220">
        <v>58000</v>
      </c>
      <c r="F13" s="221"/>
    </row>
    <row r="14" ht="12.75" hidden="1"/>
    <row r="15" ht="12.75" hidden="1"/>
    <row r="16" ht="12.75" hidden="1">
      <c r="A16" t="s">
        <v>35</v>
      </c>
    </row>
    <row r="17" spans="1:5" ht="12.75" hidden="1">
      <c r="A17" t="s">
        <v>20</v>
      </c>
      <c r="E17" t="s">
        <v>3</v>
      </c>
    </row>
    <row r="18" spans="1:5" ht="12.75" hidden="1">
      <c r="A18" t="s">
        <v>21</v>
      </c>
      <c r="E18" t="s">
        <v>4</v>
      </c>
    </row>
    <row r="19" spans="1:5" ht="12.75" hidden="1">
      <c r="A19" t="s">
        <v>7</v>
      </c>
      <c r="E19" t="s">
        <v>8</v>
      </c>
    </row>
    <row r="20" ht="12.75" hidden="1"/>
    <row r="21" spans="1:6" ht="16.5" thickBot="1">
      <c r="A21" s="7"/>
      <c r="F21" s="20" t="s">
        <v>25</v>
      </c>
    </row>
    <row r="22" spans="1:6" s="90" customFormat="1" ht="12.75">
      <c r="A22" s="203" t="s">
        <v>23</v>
      </c>
      <c r="B22" s="211" t="s">
        <v>1</v>
      </c>
      <c r="C22" s="212"/>
      <c r="D22" s="212"/>
      <c r="E22" s="212"/>
      <c r="F22" s="213"/>
    </row>
    <row r="23" spans="1:8" s="11" customFormat="1" ht="39" customHeight="1" thickBot="1">
      <c r="A23" s="210"/>
      <c r="B23" s="91" t="s">
        <v>71</v>
      </c>
      <c r="C23" s="91" t="s">
        <v>72</v>
      </c>
      <c r="D23" s="91" t="s">
        <v>32</v>
      </c>
      <c r="E23" s="91" t="s">
        <v>30</v>
      </c>
      <c r="F23" s="92" t="s">
        <v>73</v>
      </c>
      <c r="G23" s="9"/>
      <c r="H23" s="10"/>
    </row>
    <row r="24" spans="1:8" ht="12.75">
      <c r="A24" s="4">
        <v>1</v>
      </c>
      <c r="B24" s="16">
        <f>+E10</f>
        <v>132000</v>
      </c>
      <c r="C24" s="16">
        <v>6600</v>
      </c>
      <c r="D24" s="17">
        <v>0.03</v>
      </c>
      <c r="E24" s="16">
        <f aca="true" t="shared" si="0" ref="E24:E43">B24*D24</f>
        <v>3960</v>
      </c>
      <c r="F24" s="40">
        <f>C24+E24</f>
        <v>10560</v>
      </c>
      <c r="G24" s="8"/>
      <c r="H24" s="8"/>
    </row>
    <row r="25" spans="1:8" ht="12.75">
      <c r="A25" s="5">
        <v>2</v>
      </c>
      <c r="B25" s="18">
        <f>+B24-C24</f>
        <v>125400</v>
      </c>
      <c r="C25" s="16">
        <v>6600</v>
      </c>
      <c r="D25" s="1">
        <v>0.03</v>
      </c>
      <c r="E25" s="18">
        <f t="shared" si="0"/>
        <v>3762</v>
      </c>
      <c r="F25" s="35">
        <f aca="true" t="shared" si="1" ref="F25:F43">C25+E25</f>
        <v>10362</v>
      </c>
      <c r="G25" s="8"/>
      <c r="H25" s="8"/>
    </row>
    <row r="26" spans="1:8" ht="12.75">
      <c r="A26" s="5">
        <v>3</v>
      </c>
      <c r="B26" s="18">
        <f aca="true" t="shared" si="2" ref="B26:B43">+B25-C25</f>
        <v>118800</v>
      </c>
      <c r="C26" s="16">
        <v>6600</v>
      </c>
      <c r="D26" s="1">
        <v>0.03</v>
      </c>
      <c r="E26" s="18">
        <f t="shared" si="0"/>
        <v>3564</v>
      </c>
      <c r="F26" s="35">
        <f t="shared" si="1"/>
        <v>10164</v>
      </c>
      <c r="G26" s="8"/>
      <c r="H26" s="8"/>
    </row>
    <row r="27" spans="1:8" ht="12.75">
      <c r="A27" s="5">
        <v>4</v>
      </c>
      <c r="B27" s="18">
        <f t="shared" si="2"/>
        <v>112200</v>
      </c>
      <c r="C27" s="16">
        <v>6600</v>
      </c>
      <c r="D27" s="1">
        <v>0.03</v>
      </c>
      <c r="E27" s="18">
        <f t="shared" si="0"/>
        <v>3366</v>
      </c>
      <c r="F27" s="35">
        <f t="shared" si="1"/>
        <v>9966</v>
      </c>
      <c r="G27" s="8"/>
      <c r="H27" s="8"/>
    </row>
    <row r="28" spans="1:8" ht="12.75">
      <c r="A28" s="5">
        <v>5</v>
      </c>
      <c r="B28" s="18">
        <f t="shared" si="2"/>
        <v>105600</v>
      </c>
      <c r="C28" s="16">
        <v>6600</v>
      </c>
      <c r="D28" s="1">
        <v>0.03</v>
      </c>
      <c r="E28" s="18">
        <f t="shared" si="0"/>
        <v>3168</v>
      </c>
      <c r="F28" s="35">
        <f t="shared" si="1"/>
        <v>9768</v>
      </c>
      <c r="G28" s="8"/>
      <c r="H28" s="8"/>
    </row>
    <row r="29" spans="1:8" ht="12.75">
      <c r="A29" s="5">
        <v>6</v>
      </c>
      <c r="B29" s="18">
        <f t="shared" si="2"/>
        <v>99000</v>
      </c>
      <c r="C29" s="16">
        <v>6600</v>
      </c>
      <c r="D29" s="1">
        <v>0.03</v>
      </c>
      <c r="E29" s="18">
        <f t="shared" si="0"/>
        <v>2970</v>
      </c>
      <c r="F29" s="35">
        <f t="shared" si="1"/>
        <v>9570</v>
      </c>
      <c r="G29" s="8"/>
      <c r="H29" s="8"/>
    </row>
    <row r="30" spans="1:8" ht="12.75">
      <c r="A30" s="5">
        <v>7</v>
      </c>
      <c r="B30" s="18">
        <f t="shared" si="2"/>
        <v>92400</v>
      </c>
      <c r="C30" s="16">
        <v>6600</v>
      </c>
      <c r="D30" s="1">
        <v>0.03</v>
      </c>
      <c r="E30" s="18">
        <f t="shared" si="0"/>
        <v>2772</v>
      </c>
      <c r="F30" s="35">
        <f t="shared" si="1"/>
        <v>9372</v>
      </c>
      <c r="G30" s="8"/>
      <c r="H30" s="8"/>
    </row>
    <row r="31" spans="1:8" ht="12.75">
      <c r="A31" s="5">
        <v>8</v>
      </c>
      <c r="B31" s="18">
        <f t="shared" si="2"/>
        <v>85800</v>
      </c>
      <c r="C31" s="16">
        <v>6600</v>
      </c>
      <c r="D31" s="1">
        <v>0.03</v>
      </c>
      <c r="E31" s="18">
        <f t="shared" si="0"/>
        <v>2574</v>
      </c>
      <c r="F31" s="35">
        <f t="shared" si="1"/>
        <v>9174</v>
      </c>
      <c r="G31" s="8"/>
      <c r="H31" s="8"/>
    </row>
    <row r="32" spans="1:8" ht="12.75">
      <c r="A32" s="5">
        <v>9</v>
      </c>
      <c r="B32" s="18">
        <f t="shared" si="2"/>
        <v>79200</v>
      </c>
      <c r="C32" s="16">
        <v>6600</v>
      </c>
      <c r="D32" s="1">
        <v>0.03</v>
      </c>
      <c r="E32" s="18">
        <f t="shared" si="0"/>
        <v>2376</v>
      </c>
      <c r="F32" s="35">
        <f t="shared" si="1"/>
        <v>8976</v>
      </c>
      <c r="G32" s="8"/>
      <c r="H32" s="8"/>
    </row>
    <row r="33" spans="1:8" ht="12.75">
      <c r="A33" s="21">
        <v>10</v>
      </c>
      <c r="B33" s="18">
        <f t="shared" si="2"/>
        <v>72600</v>
      </c>
      <c r="C33" s="16">
        <v>6600</v>
      </c>
      <c r="D33" s="1">
        <v>0.03</v>
      </c>
      <c r="E33" s="38">
        <f t="shared" si="0"/>
        <v>2178</v>
      </c>
      <c r="F33" s="35">
        <f t="shared" si="1"/>
        <v>8778</v>
      </c>
      <c r="G33" s="8"/>
      <c r="H33" s="8"/>
    </row>
    <row r="34" spans="1:8" ht="12.75">
      <c r="A34" s="5">
        <v>11</v>
      </c>
      <c r="B34" s="18">
        <f t="shared" si="2"/>
        <v>66000</v>
      </c>
      <c r="C34" s="16">
        <v>6600</v>
      </c>
      <c r="D34" s="1">
        <v>0.03</v>
      </c>
      <c r="E34" s="38">
        <f t="shared" si="0"/>
        <v>1980</v>
      </c>
      <c r="F34" s="35">
        <f t="shared" si="1"/>
        <v>8580</v>
      </c>
      <c r="G34" s="8"/>
      <c r="H34" s="8"/>
    </row>
    <row r="35" spans="1:8" ht="12.75">
      <c r="A35" s="21">
        <v>12</v>
      </c>
      <c r="B35" s="18">
        <f t="shared" si="2"/>
        <v>59400</v>
      </c>
      <c r="C35" s="16">
        <v>6600</v>
      </c>
      <c r="D35" s="1">
        <v>0.03</v>
      </c>
      <c r="E35" s="38">
        <f t="shared" si="0"/>
        <v>1782</v>
      </c>
      <c r="F35" s="35">
        <f t="shared" si="1"/>
        <v>8382</v>
      </c>
      <c r="G35" s="8"/>
      <c r="H35" s="8"/>
    </row>
    <row r="36" spans="1:8" ht="12.75">
      <c r="A36" s="5">
        <v>13</v>
      </c>
      <c r="B36" s="18">
        <f t="shared" si="2"/>
        <v>52800</v>
      </c>
      <c r="C36" s="16">
        <v>6600</v>
      </c>
      <c r="D36" s="1">
        <v>0.03</v>
      </c>
      <c r="E36" s="38">
        <f t="shared" si="0"/>
        <v>1584</v>
      </c>
      <c r="F36" s="35">
        <f t="shared" si="1"/>
        <v>8184</v>
      </c>
      <c r="G36" s="8"/>
      <c r="H36" s="8"/>
    </row>
    <row r="37" spans="1:8" ht="12.75">
      <c r="A37" s="21">
        <v>14</v>
      </c>
      <c r="B37" s="18">
        <f t="shared" si="2"/>
        <v>46200</v>
      </c>
      <c r="C37" s="16">
        <v>6600</v>
      </c>
      <c r="D37" s="1">
        <v>0.03</v>
      </c>
      <c r="E37" s="38">
        <f t="shared" si="0"/>
        <v>1386</v>
      </c>
      <c r="F37" s="35">
        <f t="shared" si="1"/>
        <v>7986</v>
      </c>
      <c r="G37" s="8"/>
      <c r="H37" s="8"/>
    </row>
    <row r="38" spans="1:8" ht="12.75">
      <c r="A38" s="5">
        <v>15</v>
      </c>
      <c r="B38" s="18">
        <f t="shared" si="2"/>
        <v>39600</v>
      </c>
      <c r="C38" s="16">
        <v>6600</v>
      </c>
      <c r="D38" s="1">
        <v>0.03</v>
      </c>
      <c r="E38" s="38">
        <f t="shared" si="0"/>
        <v>1188</v>
      </c>
      <c r="F38" s="35">
        <f t="shared" si="1"/>
        <v>7788</v>
      </c>
      <c r="G38" s="8"/>
      <c r="H38" s="8"/>
    </row>
    <row r="39" spans="1:8" ht="12.75">
      <c r="A39" s="21">
        <v>16</v>
      </c>
      <c r="B39" s="18">
        <f t="shared" si="2"/>
        <v>33000</v>
      </c>
      <c r="C39" s="16">
        <v>6600</v>
      </c>
      <c r="D39" s="1">
        <v>0.03</v>
      </c>
      <c r="E39" s="38">
        <f t="shared" si="0"/>
        <v>990</v>
      </c>
      <c r="F39" s="35">
        <f t="shared" si="1"/>
        <v>7590</v>
      </c>
      <c r="G39" s="8"/>
      <c r="H39" s="8"/>
    </row>
    <row r="40" spans="1:8" ht="12.75">
      <c r="A40" s="5">
        <v>17</v>
      </c>
      <c r="B40" s="18">
        <f t="shared" si="2"/>
        <v>26400</v>
      </c>
      <c r="C40" s="16">
        <v>6600</v>
      </c>
      <c r="D40" s="1">
        <v>0.03</v>
      </c>
      <c r="E40" s="38">
        <f t="shared" si="0"/>
        <v>792</v>
      </c>
      <c r="F40" s="35">
        <f t="shared" si="1"/>
        <v>7392</v>
      </c>
      <c r="G40" s="8"/>
      <c r="H40" s="8"/>
    </row>
    <row r="41" spans="1:8" ht="12.75">
      <c r="A41" s="21">
        <v>18</v>
      </c>
      <c r="B41" s="18">
        <f t="shared" si="2"/>
        <v>19800</v>
      </c>
      <c r="C41" s="16">
        <v>6600</v>
      </c>
      <c r="D41" s="1">
        <v>0.03</v>
      </c>
      <c r="E41" s="38">
        <f t="shared" si="0"/>
        <v>594</v>
      </c>
      <c r="F41" s="35">
        <f t="shared" si="1"/>
        <v>7194</v>
      </c>
      <c r="G41" s="8"/>
      <c r="H41" s="8"/>
    </row>
    <row r="42" spans="1:8" ht="12.75">
      <c r="A42" s="5">
        <v>19</v>
      </c>
      <c r="B42" s="18">
        <f t="shared" si="2"/>
        <v>13200</v>
      </c>
      <c r="C42" s="16">
        <v>6600</v>
      </c>
      <c r="D42" s="1">
        <v>0.03</v>
      </c>
      <c r="E42" s="38">
        <f t="shared" si="0"/>
        <v>396</v>
      </c>
      <c r="F42" s="35">
        <f t="shared" si="1"/>
        <v>6996</v>
      </c>
      <c r="G42" s="8"/>
      <c r="H42" s="8"/>
    </row>
    <row r="43" spans="1:8" ht="13.5" thickBot="1">
      <c r="A43" s="21">
        <v>20</v>
      </c>
      <c r="B43" s="18">
        <f t="shared" si="2"/>
        <v>6600</v>
      </c>
      <c r="C43" s="16">
        <v>6600</v>
      </c>
      <c r="D43" s="1">
        <v>0.03</v>
      </c>
      <c r="E43" s="38">
        <f t="shared" si="0"/>
        <v>198</v>
      </c>
      <c r="F43" s="35">
        <f t="shared" si="1"/>
        <v>6798</v>
      </c>
      <c r="G43" s="8"/>
      <c r="H43" s="8"/>
    </row>
    <row r="44" spans="1:8" s="34" customFormat="1" ht="21.75" customHeight="1" thickBot="1">
      <c r="A44" s="29" t="s">
        <v>0</v>
      </c>
      <c r="B44" s="30"/>
      <c r="C44" s="39">
        <f>SUM(C24:C43)</f>
        <v>132000</v>
      </c>
      <c r="D44" s="36"/>
      <c r="E44" s="39">
        <f>SUM(E24:E43)</f>
        <v>41580</v>
      </c>
      <c r="F44" s="41">
        <f>SUM(F24:F43)</f>
        <v>173580</v>
      </c>
      <c r="G44" s="37"/>
      <c r="H44" s="37"/>
    </row>
    <row r="45" spans="7:8" ht="12.75">
      <c r="G45" s="8"/>
      <c r="H45" s="8"/>
    </row>
    <row r="46" ht="8.25" customHeight="1"/>
    <row r="47" spans="1:6" ht="16.5" thickBot="1">
      <c r="A47" s="7" t="s">
        <v>75</v>
      </c>
      <c r="B47" s="90"/>
      <c r="C47" s="90"/>
      <c r="D47" s="90"/>
      <c r="E47" s="90"/>
      <c r="F47" s="90"/>
    </row>
    <row r="48" spans="1:8" ht="23.25" customHeight="1">
      <c r="A48" s="199" t="s">
        <v>23</v>
      </c>
      <c r="B48" s="182" t="s">
        <v>76</v>
      </c>
      <c r="C48" s="201"/>
      <c r="D48" s="182" t="s">
        <v>77</v>
      </c>
      <c r="E48" s="202"/>
      <c r="F48" s="203" t="s">
        <v>78</v>
      </c>
      <c r="G48" s="207" t="s">
        <v>103</v>
      </c>
      <c r="H48" s="202"/>
    </row>
    <row r="49" spans="1:8" ht="63.75" customHeight="1" thickBot="1">
      <c r="A49" s="200"/>
      <c r="B49" s="91" t="s">
        <v>79</v>
      </c>
      <c r="C49" s="101" t="s">
        <v>31</v>
      </c>
      <c r="D49" s="101" t="s">
        <v>80</v>
      </c>
      <c r="E49" s="92" t="s">
        <v>81</v>
      </c>
      <c r="F49" s="204"/>
      <c r="G49" s="138" t="s">
        <v>104</v>
      </c>
      <c r="H49" s="92" t="s">
        <v>105</v>
      </c>
    </row>
    <row r="50" spans="1:8" ht="12.75">
      <c r="A50" s="102">
        <v>1</v>
      </c>
      <c r="B50" s="103">
        <f>+E13+E12</f>
        <v>72000</v>
      </c>
      <c r="C50" s="103">
        <v>7200</v>
      </c>
      <c r="D50" s="104">
        <f>+C50+F24</f>
        <v>17760</v>
      </c>
      <c r="E50" s="105">
        <f>+E24+C50</f>
        <v>11160</v>
      </c>
      <c r="F50" s="104">
        <f>+$E$6-D50</f>
        <v>29740</v>
      </c>
      <c r="G50" s="205">
        <f>AVERAGE(D50:D59)</f>
        <v>16869</v>
      </c>
      <c r="H50" s="208">
        <f>AVERAGE(E50:E59)</f>
        <v>10269</v>
      </c>
    </row>
    <row r="51" spans="1:8" ht="12.75">
      <c r="A51" s="106">
        <v>2</v>
      </c>
      <c r="B51" s="103">
        <f>+B50-C50</f>
        <v>64800</v>
      </c>
      <c r="C51" s="103">
        <v>7200</v>
      </c>
      <c r="D51" s="104">
        <f aca="true" t="shared" si="3" ref="D51:D69">+C51+F25</f>
        <v>17562</v>
      </c>
      <c r="E51" s="105">
        <f aca="true" t="shared" si="4" ref="E51:E69">+E25+C51</f>
        <v>10962</v>
      </c>
      <c r="F51" s="104">
        <f aca="true" t="shared" si="5" ref="F51:F69">+$E$6-D51</f>
        <v>29938</v>
      </c>
      <c r="G51" s="205"/>
      <c r="H51" s="208"/>
    </row>
    <row r="52" spans="1:8" ht="12.75">
      <c r="A52" s="106">
        <v>3</v>
      </c>
      <c r="B52" s="103">
        <f aca="true" t="shared" si="6" ref="B52:B59">+B51-C51</f>
        <v>57600</v>
      </c>
      <c r="C52" s="103">
        <v>7200</v>
      </c>
      <c r="D52" s="104">
        <f t="shared" si="3"/>
        <v>17364</v>
      </c>
      <c r="E52" s="105">
        <f t="shared" si="4"/>
        <v>10764</v>
      </c>
      <c r="F52" s="104">
        <f t="shared" si="5"/>
        <v>30136</v>
      </c>
      <c r="G52" s="205"/>
      <c r="H52" s="208"/>
    </row>
    <row r="53" spans="1:8" ht="12.75">
      <c r="A53" s="106">
        <v>4</v>
      </c>
      <c r="B53" s="103">
        <f t="shared" si="6"/>
        <v>50400</v>
      </c>
      <c r="C53" s="103">
        <v>7200</v>
      </c>
      <c r="D53" s="104">
        <f t="shared" si="3"/>
        <v>17166</v>
      </c>
      <c r="E53" s="105">
        <f t="shared" si="4"/>
        <v>10566</v>
      </c>
      <c r="F53" s="104">
        <f t="shared" si="5"/>
        <v>30334</v>
      </c>
      <c r="G53" s="205"/>
      <c r="H53" s="208"/>
    </row>
    <row r="54" spans="1:8" ht="12.75">
      <c r="A54" s="106">
        <v>5</v>
      </c>
      <c r="B54" s="103">
        <f t="shared" si="6"/>
        <v>43200</v>
      </c>
      <c r="C54" s="103">
        <v>7200</v>
      </c>
      <c r="D54" s="104">
        <f t="shared" si="3"/>
        <v>16968</v>
      </c>
      <c r="E54" s="105">
        <f t="shared" si="4"/>
        <v>10368</v>
      </c>
      <c r="F54" s="104">
        <f t="shared" si="5"/>
        <v>30532</v>
      </c>
      <c r="G54" s="205"/>
      <c r="H54" s="208"/>
    </row>
    <row r="55" spans="1:8" ht="12.75">
      <c r="A55" s="106">
        <v>6</v>
      </c>
      <c r="B55" s="103">
        <f t="shared" si="6"/>
        <v>36000</v>
      </c>
      <c r="C55" s="103">
        <v>7200</v>
      </c>
      <c r="D55" s="104">
        <f t="shared" si="3"/>
        <v>16770</v>
      </c>
      <c r="E55" s="105">
        <f t="shared" si="4"/>
        <v>10170</v>
      </c>
      <c r="F55" s="104">
        <f t="shared" si="5"/>
        <v>30730</v>
      </c>
      <c r="G55" s="205"/>
      <c r="H55" s="208"/>
    </row>
    <row r="56" spans="1:8" ht="12.75">
      <c r="A56" s="106">
        <v>7</v>
      </c>
      <c r="B56" s="103">
        <f t="shared" si="6"/>
        <v>28800</v>
      </c>
      <c r="C56" s="103">
        <v>7200</v>
      </c>
      <c r="D56" s="104">
        <f t="shared" si="3"/>
        <v>16572</v>
      </c>
      <c r="E56" s="105">
        <f t="shared" si="4"/>
        <v>9972</v>
      </c>
      <c r="F56" s="104">
        <f t="shared" si="5"/>
        <v>30928</v>
      </c>
      <c r="G56" s="205"/>
      <c r="H56" s="208"/>
    </row>
    <row r="57" spans="1:8" ht="12.75">
      <c r="A57" s="106">
        <v>8</v>
      </c>
      <c r="B57" s="103">
        <f t="shared" si="6"/>
        <v>21600</v>
      </c>
      <c r="C57" s="103">
        <v>7200</v>
      </c>
      <c r="D57" s="104">
        <f t="shared" si="3"/>
        <v>16374</v>
      </c>
      <c r="E57" s="105">
        <f t="shared" si="4"/>
        <v>9774</v>
      </c>
      <c r="F57" s="104">
        <f t="shared" si="5"/>
        <v>31126</v>
      </c>
      <c r="G57" s="205"/>
      <c r="H57" s="208"/>
    </row>
    <row r="58" spans="1:8" ht="12.75">
      <c r="A58" s="106">
        <v>9</v>
      </c>
      <c r="B58" s="103">
        <f t="shared" si="6"/>
        <v>14400</v>
      </c>
      <c r="C58" s="103">
        <v>7200</v>
      </c>
      <c r="D58" s="104">
        <f t="shared" si="3"/>
        <v>16176</v>
      </c>
      <c r="E58" s="105">
        <f t="shared" si="4"/>
        <v>9576</v>
      </c>
      <c r="F58" s="104">
        <f t="shared" si="5"/>
        <v>31324</v>
      </c>
      <c r="G58" s="205"/>
      <c r="H58" s="208"/>
    </row>
    <row r="59" spans="1:8" ht="12.75">
      <c r="A59" s="106">
        <v>10</v>
      </c>
      <c r="B59" s="103">
        <f t="shared" si="6"/>
        <v>7200</v>
      </c>
      <c r="C59" s="103">
        <v>7200</v>
      </c>
      <c r="D59" s="104">
        <f t="shared" si="3"/>
        <v>15978</v>
      </c>
      <c r="E59" s="105">
        <f t="shared" si="4"/>
        <v>9378</v>
      </c>
      <c r="F59" s="104">
        <f t="shared" si="5"/>
        <v>31522</v>
      </c>
      <c r="G59" s="205"/>
      <c r="H59" s="208"/>
    </row>
    <row r="60" spans="1:8" ht="12.75">
      <c r="A60" s="106">
        <v>11</v>
      </c>
      <c r="B60" s="103"/>
      <c r="C60" s="103"/>
      <c r="D60" s="104">
        <f t="shared" si="3"/>
        <v>8580</v>
      </c>
      <c r="E60" s="105">
        <f t="shared" si="4"/>
        <v>1980</v>
      </c>
      <c r="F60" s="104">
        <f t="shared" si="5"/>
        <v>38920</v>
      </c>
      <c r="G60" s="205">
        <f>AVERAGE(D60:D69)</f>
        <v>7689</v>
      </c>
      <c r="H60" s="208">
        <f>AVERAGE(E60:E69)</f>
        <v>1089</v>
      </c>
    </row>
    <row r="61" spans="1:8" ht="12.75">
      <c r="A61" s="106">
        <v>12</v>
      </c>
      <c r="B61" s="103"/>
      <c r="C61" s="103"/>
      <c r="D61" s="104">
        <f t="shared" si="3"/>
        <v>8382</v>
      </c>
      <c r="E61" s="105">
        <f t="shared" si="4"/>
        <v>1782</v>
      </c>
      <c r="F61" s="104">
        <f t="shared" si="5"/>
        <v>39118</v>
      </c>
      <c r="G61" s="205"/>
      <c r="H61" s="208"/>
    </row>
    <row r="62" spans="1:8" ht="12.75">
      <c r="A62" s="106">
        <v>13</v>
      </c>
      <c r="B62" s="103"/>
      <c r="C62" s="103"/>
      <c r="D62" s="104">
        <f t="shared" si="3"/>
        <v>8184</v>
      </c>
      <c r="E62" s="105">
        <f t="shared" si="4"/>
        <v>1584</v>
      </c>
      <c r="F62" s="104">
        <f t="shared" si="5"/>
        <v>39316</v>
      </c>
      <c r="G62" s="205"/>
      <c r="H62" s="208"/>
    </row>
    <row r="63" spans="1:8" ht="12.75">
      <c r="A63" s="106">
        <v>14</v>
      </c>
      <c r="B63" s="103"/>
      <c r="C63" s="103"/>
      <c r="D63" s="104">
        <f t="shared" si="3"/>
        <v>7986</v>
      </c>
      <c r="E63" s="105">
        <f t="shared" si="4"/>
        <v>1386</v>
      </c>
      <c r="F63" s="104">
        <f t="shared" si="5"/>
        <v>39514</v>
      </c>
      <c r="G63" s="205"/>
      <c r="H63" s="208"/>
    </row>
    <row r="64" spans="1:8" ht="12.75">
      <c r="A64" s="106">
        <v>15</v>
      </c>
      <c r="B64" s="103"/>
      <c r="C64" s="103"/>
      <c r="D64" s="104">
        <f t="shared" si="3"/>
        <v>7788</v>
      </c>
      <c r="E64" s="105">
        <f t="shared" si="4"/>
        <v>1188</v>
      </c>
      <c r="F64" s="104">
        <f t="shared" si="5"/>
        <v>39712</v>
      </c>
      <c r="G64" s="205"/>
      <c r="H64" s="208"/>
    </row>
    <row r="65" spans="1:8" ht="12.75">
      <c r="A65" s="106">
        <v>16</v>
      </c>
      <c r="B65" s="103"/>
      <c r="C65" s="103"/>
      <c r="D65" s="104">
        <f t="shared" si="3"/>
        <v>7590</v>
      </c>
      <c r="E65" s="105">
        <f t="shared" si="4"/>
        <v>990</v>
      </c>
      <c r="F65" s="104">
        <f t="shared" si="5"/>
        <v>39910</v>
      </c>
      <c r="G65" s="205"/>
      <c r="H65" s="208"/>
    </row>
    <row r="66" spans="1:8" ht="12.75">
      <c r="A66" s="106">
        <v>17</v>
      </c>
      <c r="B66" s="103"/>
      <c r="C66" s="103"/>
      <c r="D66" s="104">
        <f t="shared" si="3"/>
        <v>7392</v>
      </c>
      <c r="E66" s="105">
        <f t="shared" si="4"/>
        <v>792</v>
      </c>
      <c r="F66" s="104">
        <f t="shared" si="5"/>
        <v>40108</v>
      </c>
      <c r="G66" s="205"/>
      <c r="H66" s="208"/>
    </row>
    <row r="67" spans="1:8" ht="12.75">
      <c r="A67" s="106">
        <v>18</v>
      </c>
      <c r="B67" s="103"/>
      <c r="C67" s="103"/>
      <c r="D67" s="104">
        <f t="shared" si="3"/>
        <v>7194</v>
      </c>
      <c r="E67" s="105">
        <f t="shared" si="4"/>
        <v>594</v>
      </c>
      <c r="F67" s="104">
        <f t="shared" si="5"/>
        <v>40306</v>
      </c>
      <c r="G67" s="205"/>
      <c r="H67" s="208"/>
    </row>
    <row r="68" spans="1:8" ht="12.75">
      <c r="A68" s="106">
        <v>19</v>
      </c>
      <c r="B68" s="103"/>
      <c r="C68" s="103"/>
      <c r="D68" s="104">
        <f t="shared" si="3"/>
        <v>6996</v>
      </c>
      <c r="E68" s="105">
        <f t="shared" si="4"/>
        <v>396</v>
      </c>
      <c r="F68" s="104">
        <f t="shared" si="5"/>
        <v>40504</v>
      </c>
      <c r="G68" s="205"/>
      <c r="H68" s="208"/>
    </row>
    <row r="69" spans="1:8" ht="13.5" thickBot="1">
      <c r="A69" s="106">
        <v>20</v>
      </c>
      <c r="B69" s="103"/>
      <c r="C69" s="103"/>
      <c r="D69" s="104">
        <f t="shared" si="3"/>
        <v>6798</v>
      </c>
      <c r="E69" s="105">
        <f t="shared" si="4"/>
        <v>198</v>
      </c>
      <c r="F69" s="104">
        <f t="shared" si="5"/>
        <v>40702</v>
      </c>
      <c r="G69" s="206"/>
      <c r="H69" s="209"/>
    </row>
    <row r="70" spans="1:6" ht="13.5" thickBot="1">
      <c r="A70" s="14" t="s">
        <v>0</v>
      </c>
      <c r="B70" s="19"/>
      <c r="C70" s="19">
        <f>SUM(C50:C69)</f>
        <v>72000</v>
      </c>
      <c r="D70" s="107">
        <f>SUM(D50:D69)</f>
        <v>245580</v>
      </c>
      <c r="E70" s="15">
        <f>SUM(E50:E69)</f>
        <v>113580</v>
      </c>
      <c r="F70" s="15"/>
    </row>
  </sheetData>
  <mergeCells count="19">
    <mergeCell ref="A1:F1"/>
    <mergeCell ref="A22:A23"/>
    <mergeCell ref="B22:F22"/>
    <mergeCell ref="E11:F11"/>
    <mergeCell ref="E4:F4"/>
    <mergeCell ref="E5:F5"/>
    <mergeCell ref="E6:F6"/>
    <mergeCell ref="E10:F10"/>
    <mergeCell ref="E12:F12"/>
    <mergeCell ref="E13:F13"/>
    <mergeCell ref="G50:G59"/>
    <mergeCell ref="G60:G69"/>
    <mergeCell ref="G48:H48"/>
    <mergeCell ref="H50:H59"/>
    <mergeCell ref="H60:H69"/>
    <mergeCell ref="A48:A49"/>
    <mergeCell ref="B48:C48"/>
    <mergeCell ref="D48:E48"/>
    <mergeCell ref="F48:F49"/>
  </mergeCells>
  <printOptions horizontalCentered="1"/>
  <pageMargins left="0.7874015748031497" right="0.7874015748031497" top="0.4724409448818898" bottom="0.6299212598425197" header="0.2755905511811024" footer="0.35433070866141736"/>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F18"/>
  <sheetViews>
    <sheetView workbookViewId="0" topLeftCell="A1">
      <selection activeCell="H6" sqref="H6"/>
    </sheetView>
  </sheetViews>
  <sheetFormatPr defaultColWidth="9.00390625" defaultRowHeight="12.75"/>
  <cols>
    <col min="1" max="1" width="20.625" style="0" customWidth="1"/>
    <col min="2" max="2" width="44.75390625" style="0" customWidth="1"/>
    <col min="3" max="5" width="12.75390625" style="0" customWidth="1"/>
  </cols>
  <sheetData>
    <row r="1" spans="1:5" s="6" customFormat="1" ht="15.75">
      <c r="A1" s="176" t="s">
        <v>5</v>
      </c>
      <c r="B1" s="176"/>
      <c r="C1" s="176"/>
      <c r="D1" s="176"/>
      <c r="E1" s="176"/>
    </row>
    <row r="2" spans="1:5" s="6" customFormat="1" ht="12.75">
      <c r="A2" s="222" t="s">
        <v>19</v>
      </c>
      <c r="B2" s="222"/>
      <c r="C2" s="222"/>
      <c r="D2" s="222"/>
      <c r="E2" s="222"/>
    </row>
    <row r="3" spans="1:5" ht="12.75">
      <c r="A3" s="223"/>
      <c r="B3" s="223"/>
      <c r="C3" s="223"/>
      <c r="D3" s="223"/>
      <c r="E3" s="223"/>
    </row>
    <row r="4" ht="27.75" customHeight="1" thickBot="1"/>
    <row r="5" spans="1:5" s="11" customFormat="1" ht="51.75" thickBot="1">
      <c r="A5" s="22"/>
      <c r="B5" s="139"/>
      <c r="C5" s="12" t="s">
        <v>33</v>
      </c>
      <c r="D5" s="12" t="s">
        <v>115</v>
      </c>
      <c r="E5" s="13" t="s">
        <v>116</v>
      </c>
    </row>
    <row r="6" spans="1:5" s="3" customFormat="1" ht="96" customHeight="1">
      <c r="A6" s="142" t="s">
        <v>18</v>
      </c>
      <c r="B6" s="145" t="s">
        <v>117</v>
      </c>
      <c r="C6" s="23">
        <v>110000</v>
      </c>
      <c r="D6" s="23">
        <v>38500</v>
      </c>
      <c r="E6" s="24">
        <v>42500</v>
      </c>
    </row>
    <row r="7" spans="1:5" s="3" customFormat="1" ht="29.25" customHeight="1">
      <c r="A7" s="143" t="s">
        <v>9</v>
      </c>
      <c r="B7" s="145" t="s">
        <v>106</v>
      </c>
      <c r="C7" s="25">
        <v>14500</v>
      </c>
      <c r="D7" s="25">
        <v>5000</v>
      </c>
      <c r="E7" s="26">
        <v>5500</v>
      </c>
    </row>
    <row r="8" spans="1:5" s="3" customFormat="1" ht="34.5" customHeight="1">
      <c r="A8" s="143" t="s">
        <v>10</v>
      </c>
      <c r="B8" s="145" t="s">
        <v>107</v>
      </c>
      <c r="C8" s="25">
        <v>9500</v>
      </c>
      <c r="D8" s="25">
        <v>3500</v>
      </c>
      <c r="E8" s="26">
        <v>3600</v>
      </c>
    </row>
    <row r="9" spans="1:5" s="3" customFormat="1" ht="34.5" customHeight="1">
      <c r="A9" s="143" t="s">
        <v>11</v>
      </c>
      <c r="B9" s="145" t="s">
        <v>108</v>
      </c>
      <c r="C9" s="25">
        <v>4000</v>
      </c>
      <c r="D9" s="25">
        <v>1500</v>
      </c>
      <c r="E9" s="26">
        <v>1500</v>
      </c>
    </row>
    <row r="10" spans="1:5" s="3" customFormat="1" ht="34.5" customHeight="1">
      <c r="A10" s="143" t="s">
        <v>12</v>
      </c>
      <c r="B10" s="145" t="s">
        <v>109</v>
      </c>
      <c r="C10" s="25">
        <v>15000</v>
      </c>
      <c r="D10" s="25">
        <v>5300</v>
      </c>
      <c r="E10" s="26">
        <v>6000</v>
      </c>
    </row>
    <row r="11" spans="1:5" s="3" customFormat="1" ht="30" customHeight="1">
      <c r="A11" s="143" t="s">
        <v>13</v>
      </c>
      <c r="B11" s="145" t="s">
        <v>110</v>
      </c>
      <c r="C11" s="25">
        <v>2000</v>
      </c>
      <c r="D11" s="25">
        <v>1000</v>
      </c>
      <c r="E11" s="26">
        <v>1000</v>
      </c>
    </row>
    <row r="12" spans="1:5" s="3" customFormat="1" ht="33.75" customHeight="1">
      <c r="A12" s="143" t="s">
        <v>14</v>
      </c>
      <c r="B12" s="145" t="s">
        <v>111</v>
      </c>
      <c r="C12" s="25">
        <v>14500</v>
      </c>
      <c r="D12" s="25">
        <v>5000</v>
      </c>
      <c r="E12" s="26">
        <v>5500</v>
      </c>
    </row>
    <row r="13" spans="1:5" s="3" customFormat="1" ht="33.75" customHeight="1">
      <c r="A13" s="143" t="s">
        <v>15</v>
      </c>
      <c r="B13" s="145" t="s">
        <v>112</v>
      </c>
      <c r="C13" s="25">
        <v>4500</v>
      </c>
      <c r="D13" s="25">
        <v>1500</v>
      </c>
      <c r="E13" s="26">
        <v>1500</v>
      </c>
    </row>
    <row r="14" spans="1:5" s="3" customFormat="1" ht="33.75" customHeight="1">
      <c r="A14" s="143" t="s">
        <v>16</v>
      </c>
      <c r="B14" s="145" t="s">
        <v>113</v>
      </c>
      <c r="C14" s="25">
        <v>13000</v>
      </c>
      <c r="D14" s="25">
        <v>4500</v>
      </c>
      <c r="E14" s="26">
        <v>5000</v>
      </c>
    </row>
    <row r="15" spans="1:5" s="3" customFormat="1" ht="35.25" customHeight="1" thickBot="1">
      <c r="A15" s="144" t="s">
        <v>17</v>
      </c>
      <c r="B15" s="146" t="s">
        <v>114</v>
      </c>
      <c r="C15" s="27">
        <v>17000</v>
      </c>
      <c r="D15" s="27">
        <v>6000</v>
      </c>
      <c r="E15" s="28">
        <v>6500</v>
      </c>
    </row>
    <row r="16" spans="1:6" s="3" customFormat="1" ht="17.25" customHeight="1" thickBot="1" thickTop="1">
      <c r="A16" s="29" t="s">
        <v>0</v>
      </c>
      <c r="B16" s="140"/>
      <c r="C16" s="30">
        <f>SUM(C6:C15)</f>
        <v>204000</v>
      </c>
      <c r="D16" s="30">
        <f>SUM(D6:D15)</f>
        <v>71800</v>
      </c>
      <c r="E16" s="31">
        <f>SUM(E6:E15)</f>
        <v>78600</v>
      </c>
      <c r="F16" s="32"/>
    </row>
    <row r="17" ht="16.5" customHeight="1" thickBot="1">
      <c r="D17" s="2"/>
    </row>
    <row r="18" spans="1:5" s="34" customFormat="1" ht="21" customHeight="1" thickBot="1">
      <c r="A18" s="33" t="s">
        <v>34</v>
      </c>
      <c r="B18" s="141"/>
      <c r="C18" s="30">
        <f>+C16/6</f>
        <v>34000</v>
      </c>
      <c r="D18" s="30">
        <f>+D16/6</f>
        <v>11966.666666666666</v>
      </c>
      <c r="E18" s="31">
        <f>+E16/6</f>
        <v>13100</v>
      </c>
    </row>
  </sheetData>
  <mergeCells count="2">
    <mergeCell ref="A2:E3"/>
    <mergeCell ref="A1:E1"/>
  </mergeCells>
  <printOptions horizontalCentered="1"/>
  <pageMargins left="0.5118110236220472" right="0.3937007874015748" top="0.984251968503937" bottom="0.98425196850393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Nemocnice Pelhřimov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eko</dc:creator>
  <cp:keywords/>
  <dc:description/>
  <cp:lastModifiedBy>jakoubkova</cp:lastModifiedBy>
  <cp:lastPrinted>2007-10-14T17:28:42Z</cp:lastPrinted>
  <dcterms:created xsi:type="dcterms:W3CDTF">2007-09-07T07:10:24Z</dcterms:created>
  <dcterms:modified xsi:type="dcterms:W3CDTF">2007-11-29T14:29:34Z</dcterms:modified>
  <cp:category/>
  <cp:version/>
  <cp:contentType/>
  <cp:contentStatus/>
</cp:coreProperties>
</file>