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805" activeTab="0"/>
  </bookViews>
  <sheets>
    <sheet name="RK-35-2007-43, př. 2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<sst xmlns="http://schemas.openxmlformats.org/spreadsheetml/2006/main" count="120" uniqueCount="43">
  <si>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Nemocnice</t>
  </si>
  <si>
    <t>Nové Město</t>
  </si>
  <si>
    <t>Pelhřimov</t>
  </si>
  <si>
    <t>Třebíč</t>
  </si>
  <si>
    <t>nájemné</t>
  </si>
  <si>
    <t>kapitálové výdaje</t>
  </si>
  <si>
    <t>celkem</t>
  </si>
  <si>
    <t>H.Brod</t>
  </si>
  <si>
    <t>z toho kapitálové výdaje</t>
  </si>
  <si>
    <t>Přehled finanční zátěže nemocnic (pouze splátky za technické zhodnocení, netýká se navýšení provozních nákladů)</t>
  </si>
  <si>
    <t>Finanční zdroje nemocnic</t>
  </si>
  <si>
    <t>Finanční zátěž pro nemocnici</t>
  </si>
  <si>
    <t>Hodnota projektu celkem</t>
  </si>
  <si>
    <t>1 - 10 let</t>
  </si>
  <si>
    <t xml:space="preserve">průměrná roční zátěž </t>
  </si>
  <si>
    <t>průměrná roční zátěž</t>
  </si>
  <si>
    <t>Celkem za    20 let</t>
  </si>
  <si>
    <t>I. Varianta 1 - nemocnice splácí půjčku, úroky z půjčky, podíl kraje a svůj podíl</t>
  </si>
  <si>
    <t>Výpočet</t>
  </si>
  <si>
    <t>využití nájemného na provoz</t>
  </si>
  <si>
    <t>Dotace na investice</t>
  </si>
  <si>
    <t>Celkem</t>
  </si>
  <si>
    <t>11- 12 let</t>
  </si>
  <si>
    <t>zůstává k dispozici po zapojení nájemného do provozu</t>
  </si>
  <si>
    <t>z toho z nájemného</t>
  </si>
  <si>
    <t>II. Varianta 2 - nemocnice splácí úroky z půjčky, podíl kraje a svůj podíl</t>
  </si>
  <si>
    <t>rozpis bez investic uvedených v rámci rekonstrukce</t>
  </si>
  <si>
    <t>zůstává ročně k dispozici po zapojení nájemného do provozu</t>
  </si>
  <si>
    <t xml:space="preserve">zůstává roně k dispozici </t>
  </si>
  <si>
    <t>zůstává ročně k dispozici</t>
  </si>
  <si>
    <t xml:space="preserve">zůstává ročně k dispozici </t>
  </si>
  <si>
    <t>Investice ročně</t>
  </si>
  <si>
    <t>roční zátěž kraje</t>
  </si>
  <si>
    <t xml:space="preserve">Tato varianta se liší od předchozí o to, že finanční zátěž bankovní půjčky na sebe bere kraj, nemocnice splácí vše ostatní. </t>
  </si>
  <si>
    <t>Disponibilní zdroje po zapojení nájemného do provozu</t>
  </si>
  <si>
    <t>rozpis dle zdravotního plánu (bez rekonstrukcí)</t>
  </si>
  <si>
    <t>roční zátěž kraje - průměr včetně úroků za 20 let</t>
  </si>
  <si>
    <t xml:space="preserve">III. Varianta 3 - nemocnice splácí podíl kraje a svůj podíl, kraj splácí úvěr a úroky </t>
  </si>
  <si>
    <t xml:space="preserve">Dále Nemocnice Třebíč má ve zdravotním plánu zase zapracovanou rekonstrukci budovy chirurgie a jejícho přístrojového vybavení za 310 mil Kč. Nutno upozornit, že půjčku bude mít kraj takže přímé splácení nemocnicí není možné - prostředky budou </t>
  </si>
  <si>
    <t xml:space="preserve">U této varianty se předpokládá, že nemocnice bude postupně 20 let splácet půjčku EIB a úroky z této půjčky a 10 let bude částečně zapojovat kapitálové výdaje na úhradu svého podílu a podílu kraje. Výpočet je zjednodušený, předpokládá se půjčka 400 mil. s 3% úrokem (pro zjednodušení nebyl použit výpočet pravidelného měsíčního splácení, nýbrž 1x za rok). Finanční zátěž pro nemocnici, která ročně klesá, byla pro zjednodušení nahrazena průměrem za prvních 10 a druhých deset let(to už bude teoreticky splacen podíl nemocnice kraje). Finanční prostředky, které zůstanou k dispozici nemocnici, jsou dále ještě sníženy o výši prostředků z nájemného, které v roce 2007 využívá nemocnice na posílení provozu. Žlutě značené sloupce pak dokládají, kolik finančních prostředků na investice využije nemocnice v roce 2007 a kolik by jí teoreticky mlo zůstat k dispozici na investice v příštích 20ti letech. V posledních dvou sloupcích sú průměrné potřebné roční prostředky k investování dle zdravotního plánu. Zde je nutno poukázat i na to, že  N.Město má v těchto potřebných finančních prostředcích zakomponovánou rekonstrukci léčebny Buchtův Kopec za 300 mil. a zateplení ostatních budov za 100 mil. Kč. </t>
  </si>
  <si>
    <t xml:space="preserve">Tato varianta se liší od předchozí o to, že finanční zátěž bankovní půjčky včetně úroků na sebe bere kraj, nemocnice splácí vše ostatní (svůj podíl a podíl kraje). </t>
  </si>
  <si>
    <t>RK-35-2007-43, př. 2</t>
  </si>
  <si>
    <t>Počet stran: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</si>
</sst>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[$-1010409]###\ ###\ ###"/>
  </numFmts>
  <fonts count="6">
    <font>
      <sz val="10"/>
      <name val="Arial CE"/>
      <family val="0"/>
    </font>
    <font>
      <sz val="10"/>
      <name val="Helv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3" fontId="0" fillId="0" borderId="1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3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</cellXfs>
  <cellStyles count="6">
    <cellStyle name="Normal" xfId="0"/>
    <cellStyle name="Currency [0]" xfId="16"/>
    <cellStyle name="Comma" xfId="17"/>
    <cellStyle name="Comma [0]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14.25390625" style="0" customWidth="1"/>
    <col min="2" max="7" width="13.25390625" style="2" customWidth="1"/>
    <col min="8" max="8" width="13.25390625" style="0" customWidth="1"/>
    <col min="9" max="9" width="13.25390625" style="2" customWidth="1"/>
    <col min="10" max="10" width="13.25390625" style="0" customWidth="1"/>
  </cols>
  <sheetData>
    <row r="1" ht="15">
      <c r="I1" s="46" t="s">
        <v>41</v>
      </c>
    </row>
    <row r="2" ht="15">
      <c r="I2" s="46" t="s">
        <v>42</v>
      </c>
    </row>
    <row r="5" ht="15.75">
      <c r="A5" s="1" t="s">
        <v>9</v>
      </c>
    </row>
    <row r="6" ht="6" customHeight="1">
      <c r="A6" s="1"/>
    </row>
    <row r="7" ht="6.75" customHeight="1">
      <c r="A7" s="1"/>
    </row>
    <row r="8" ht="15.75">
      <c r="A8" s="1" t="s">
        <v>17</v>
      </c>
    </row>
    <row r="9" ht="21" customHeight="1" thickBot="1">
      <c r="A9" s="2" t="s">
        <v>18</v>
      </c>
    </row>
    <row r="10" spans="1:10" s="4" customFormat="1" ht="15.75" customHeight="1">
      <c r="A10" s="82" t="s">
        <v>0</v>
      </c>
      <c r="B10" s="86" t="s">
        <v>10</v>
      </c>
      <c r="C10" s="87"/>
      <c r="D10" s="90"/>
      <c r="E10" s="65" t="s">
        <v>12</v>
      </c>
      <c r="F10" s="86" t="s">
        <v>11</v>
      </c>
      <c r="G10" s="92"/>
      <c r="H10" s="92"/>
      <c r="I10" s="92"/>
      <c r="J10" s="93"/>
    </row>
    <row r="11" spans="1:10" s="4" customFormat="1" ht="11.25" customHeight="1">
      <c r="A11" s="88"/>
      <c r="B11" s="68" t="s">
        <v>4</v>
      </c>
      <c r="C11" s="70" t="s">
        <v>5</v>
      </c>
      <c r="D11" s="95" t="s">
        <v>6</v>
      </c>
      <c r="E11" s="66"/>
      <c r="F11" s="97" t="s">
        <v>16</v>
      </c>
      <c r="G11" s="70" t="s">
        <v>13</v>
      </c>
      <c r="H11" s="70"/>
      <c r="I11" s="70" t="s">
        <v>22</v>
      </c>
      <c r="J11" s="95"/>
    </row>
    <row r="12" spans="1:10" s="4" customFormat="1" ht="27.75" customHeight="1" thickBot="1">
      <c r="A12" s="89"/>
      <c r="B12" s="69"/>
      <c r="C12" s="94"/>
      <c r="D12" s="96"/>
      <c r="E12" s="91"/>
      <c r="F12" s="89"/>
      <c r="G12" s="15" t="s">
        <v>14</v>
      </c>
      <c r="H12" s="15" t="s">
        <v>30</v>
      </c>
      <c r="I12" s="25" t="s">
        <v>15</v>
      </c>
      <c r="J12" s="19" t="s">
        <v>29</v>
      </c>
    </row>
    <row r="13" spans="1:10" s="6" customFormat="1" ht="18" customHeight="1">
      <c r="A13" s="3" t="s">
        <v>1</v>
      </c>
      <c r="B13" s="20">
        <v>35700</v>
      </c>
      <c r="C13" s="10">
        <v>20000</v>
      </c>
      <c r="D13" s="11">
        <f>+B13+C13</f>
        <v>55700</v>
      </c>
      <c r="E13" s="12">
        <v>355000</v>
      </c>
      <c r="F13" s="20">
        <f>161745+68000</f>
        <v>229745</v>
      </c>
      <c r="G13" s="10">
        <v>15810</v>
      </c>
      <c r="H13" s="10">
        <f>+D13-G13</f>
        <v>39890</v>
      </c>
      <c r="I13" s="16">
        <v>7165</v>
      </c>
      <c r="J13" s="11">
        <f>+D13-I13</f>
        <v>48535</v>
      </c>
    </row>
    <row r="14" spans="1:10" s="6" customFormat="1" ht="18" customHeight="1">
      <c r="A14" s="23" t="s">
        <v>2</v>
      </c>
      <c r="B14" s="21">
        <v>32500</v>
      </c>
      <c r="C14" s="5">
        <v>15000</v>
      </c>
      <c r="D14" s="7">
        <f>+B14+C14</f>
        <v>47500</v>
      </c>
      <c r="E14" s="13">
        <v>380000</v>
      </c>
      <c r="F14" s="20">
        <f>173580+72000</f>
        <v>245580</v>
      </c>
      <c r="G14" s="5">
        <v>16869</v>
      </c>
      <c r="H14" s="10">
        <f>+D14-G14</f>
        <v>30631</v>
      </c>
      <c r="I14" s="17">
        <v>7689</v>
      </c>
      <c r="J14" s="7">
        <f>+D14-I14</f>
        <v>39811</v>
      </c>
    </row>
    <row r="15" spans="1:10" s="6" customFormat="1" ht="18" customHeight="1">
      <c r="A15" s="23" t="s">
        <v>3</v>
      </c>
      <c r="B15" s="21">
        <v>24400</v>
      </c>
      <c r="C15" s="5">
        <v>20000</v>
      </c>
      <c r="D15" s="7">
        <f>+B15+C15</f>
        <v>44400</v>
      </c>
      <c r="E15" s="13">
        <v>260000</v>
      </c>
      <c r="F15" s="21">
        <f>118350+50000</f>
        <v>168350</v>
      </c>
      <c r="G15" s="5">
        <v>11593</v>
      </c>
      <c r="H15" s="10">
        <f>+D15-G15</f>
        <v>32807</v>
      </c>
      <c r="I15" s="17">
        <v>5243</v>
      </c>
      <c r="J15" s="7">
        <f>+D15-I15</f>
        <v>39157</v>
      </c>
    </row>
    <row r="16" spans="1:10" s="6" customFormat="1" ht="18" customHeight="1" thickBot="1">
      <c r="A16" s="24" t="s">
        <v>7</v>
      </c>
      <c r="B16" s="22">
        <v>34600</v>
      </c>
      <c r="C16" s="8">
        <v>20000</v>
      </c>
      <c r="D16" s="9">
        <f>+B16+C16</f>
        <v>54600</v>
      </c>
      <c r="E16" s="14">
        <v>160000</v>
      </c>
      <c r="F16" s="22">
        <f>72325+31000</f>
        <v>103325</v>
      </c>
      <c r="G16" s="8">
        <v>7129</v>
      </c>
      <c r="H16" s="34">
        <f>+D16-G16</f>
        <v>47471</v>
      </c>
      <c r="I16" s="18">
        <v>3204</v>
      </c>
      <c r="J16" s="9">
        <f>+D16-I16</f>
        <v>51396</v>
      </c>
    </row>
    <row r="17" spans="1:9" s="33" customFormat="1" ht="25.5" customHeight="1" thickBot="1">
      <c r="A17" s="26" t="s">
        <v>34</v>
      </c>
      <c r="B17" s="32"/>
      <c r="C17" s="32"/>
      <c r="D17" s="32"/>
      <c r="E17" s="32"/>
      <c r="F17" s="32"/>
      <c r="G17" s="32"/>
      <c r="I17" s="32"/>
    </row>
    <row r="18" spans="1:9" ht="15.75" customHeight="1">
      <c r="A18" s="76" t="s">
        <v>0</v>
      </c>
      <c r="B18" s="79">
        <v>2007</v>
      </c>
      <c r="C18" s="80"/>
      <c r="D18" s="80"/>
      <c r="E18" s="81"/>
      <c r="F18" s="82" t="s">
        <v>23</v>
      </c>
      <c r="G18" s="109"/>
      <c r="H18" s="86" t="s">
        <v>31</v>
      </c>
      <c r="I18" s="90"/>
    </row>
    <row r="19" spans="1:9" ht="20.25" customHeight="1">
      <c r="A19" s="77"/>
      <c r="B19" s="68" t="s">
        <v>19</v>
      </c>
      <c r="C19" s="70" t="s">
        <v>20</v>
      </c>
      <c r="D19" s="71"/>
      <c r="E19" s="72"/>
      <c r="F19" s="84"/>
      <c r="G19" s="110"/>
      <c r="H19" s="68" t="s">
        <v>35</v>
      </c>
      <c r="I19" s="104" t="s">
        <v>26</v>
      </c>
    </row>
    <row r="20" spans="1:9" ht="35.25" customHeight="1" thickBot="1">
      <c r="A20" s="78"/>
      <c r="B20" s="69"/>
      <c r="C20" s="27" t="s">
        <v>21</v>
      </c>
      <c r="D20" s="35" t="s">
        <v>8</v>
      </c>
      <c r="E20" s="28" t="s">
        <v>24</v>
      </c>
      <c r="F20" s="29" t="s">
        <v>13</v>
      </c>
      <c r="G20" s="30" t="s">
        <v>22</v>
      </c>
      <c r="H20" s="73"/>
      <c r="I20" s="105"/>
    </row>
    <row r="21" spans="1:9" ht="16.5" customHeight="1">
      <c r="A21" s="3" t="s">
        <v>1</v>
      </c>
      <c r="B21" s="20">
        <v>17700</v>
      </c>
      <c r="C21" s="36">
        <v>33455</v>
      </c>
      <c r="D21" s="10">
        <v>15455</v>
      </c>
      <c r="E21" s="16">
        <f>+B13-B21</f>
        <v>18000</v>
      </c>
      <c r="F21" s="39">
        <f>+H13-B21</f>
        <v>22190</v>
      </c>
      <c r="G21" s="40">
        <f>+J13-B21</f>
        <v>30835</v>
      </c>
      <c r="H21" s="48">
        <v>175300</v>
      </c>
      <c r="I21" s="49">
        <v>169970</v>
      </c>
    </row>
    <row r="22" spans="1:9" ht="16.5" customHeight="1">
      <c r="A22" s="23" t="s">
        <v>2</v>
      </c>
      <c r="B22" s="21">
        <v>23250</v>
      </c>
      <c r="C22" s="37">
        <v>19670</v>
      </c>
      <c r="D22" s="5">
        <v>10420</v>
      </c>
      <c r="E22" s="17">
        <f>+B14-B22</f>
        <v>9250</v>
      </c>
      <c r="F22" s="39">
        <f>+H14-B22</f>
        <v>7381</v>
      </c>
      <c r="G22" s="40">
        <f>+J14-B22</f>
        <v>16561</v>
      </c>
      <c r="H22" s="50">
        <v>34000</v>
      </c>
      <c r="I22" s="51">
        <v>34000</v>
      </c>
    </row>
    <row r="23" spans="1:9" ht="16.5" customHeight="1">
      <c r="A23" s="23" t="s">
        <v>3</v>
      </c>
      <c r="B23" s="21">
        <v>0</v>
      </c>
      <c r="C23" s="37">
        <v>41499</v>
      </c>
      <c r="D23" s="5">
        <v>15542</v>
      </c>
      <c r="E23" s="17">
        <f>+B15-B23</f>
        <v>24400</v>
      </c>
      <c r="F23" s="39">
        <f>+H15-B23</f>
        <v>32807</v>
      </c>
      <c r="G23" s="40">
        <f>+J15-B23</f>
        <v>39157</v>
      </c>
      <c r="H23" s="50">
        <v>103573</v>
      </c>
      <c r="I23" s="51"/>
    </row>
    <row r="24" spans="1:9" ht="16.5" customHeight="1" thickBot="1">
      <c r="A24" s="24" t="s">
        <v>7</v>
      </c>
      <c r="B24" s="22">
        <v>17300</v>
      </c>
      <c r="C24" s="38">
        <v>33046</v>
      </c>
      <c r="D24" s="8">
        <v>15746</v>
      </c>
      <c r="E24" s="18">
        <f>+B16-B24</f>
        <v>17300</v>
      </c>
      <c r="F24" s="41">
        <f>+H16-B24</f>
        <v>30171</v>
      </c>
      <c r="G24" s="42">
        <f>+J16-B24</f>
        <v>34096</v>
      </c>
      <c r="H24" s="52">
        <v>60047</v>
      </c>
      <c r="I24" s="53">
        <v>47397</v>
      </c>
    </row>
    <row r="25" ht="9.75" customHeight="1"/>
    <row r="26" spans="1:10" ht="12.75">
      <c r="A26" s="106" t="s">
        <v>39</v>
      </c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2.75">
      <c r="A27" s="98"/>
      <c r="B27" s="99"/>
      <c r="C27" s="99"/>
      <c r="D27" s="99"/>
      <c r="E27" s="99"/>
      <c r="F27" s="99"/>
      <c r="G27" s="99"/>
      <c r="H27" s="99"/>
      <c r="I27" s="99"/>
      <c r="J27" s="100"/>
    </row>
    <row r="28" spans="1:10" ht="12.75">
      <c r="A28" s="98"/>
      <c r="B28" s="99"/>
      <c r="C28" s="99"/>
      <c r="D28" s="99"/>
      <c r="E28" s="99"/>
      <c r="F28" s="99"/>
      <c r="G28" s="99"/>
      <c r="H28" s="99"/>
      <c r="I28" s="99"/>
      <c r="J28" s="100"/>
    </row>
    <row r="29" spans="1:10" ht="12.75">
      <c r="A29" s="98"/>
      <c r="B29" s="99"/>
      <c r="C29" s="99"/>
      <c r="D29" s="99"/>
      <c r="E29" s="99"/>
      <c r="F29" s="99"/>
      <c r="G29" s="99"/>
      <c r="H29" s="99"/>
      <c r="I29" s="99"/>
      <c r="J29" s="100"/>
    </row>
    <row r="30" spans="1:10" ht="12.75">
      <c r="A30" s="98"/>
      <c r="B30" s="99"/>
      <c r="C30" s="99"/>
      <c r="D30" s="99"/>
      <c r="E30" s="99"/>
      <c r="F30" s="99"/>
      <c r="G30" s="99"/>
      <c r="H30" s="99"/>
      <c r="I30" s="99"/>
      <c r="J30" s="100"/>
    </row>
    <row r="31" spans="1:10" ht="12.75">
      <c r="A31" s="98"/>
      <c r="B31" s="99"/>
      <c r="C31" s="99"/>
      <c r="D31" s="99"/>
      <c r="E31" s="99"/>
      <c r="F31" s="99"/>
      <c r="G31" s="99"/>
      <c r="H31" s="99"/>
      <c r="I31" s="99"/>
      <c r="J31" s="100"/>
    </row>
    <row r="32" spans="1:10" ht="12.75">
      <c r="A32" s="98"/>
      <c r="B32" s="99"/>
      <c r="C32" s="99"/>
      <c r="D32" s="99"/>
      <c r="E32" s="99"/>
      <c r="F32" s="99"/>
      <c r="G32" s="99"/>
      <c r="H32" s="99"/>
      <c r="I32" s="99"/>
      <c r="J32" s="100"/>
    </row>
    <row r="33" spans="1:10" ht="12.75">
      <c r="A33" s="98"/>
      <c r="B33" s="99"/>
      <c r="C33" s="99"/>
      <c r="D33" s="99"/>
      <c r="E33" s="99"/>
      <c r="F33" s="99"/>
      <c r="G33" s="99"/>
      <c r="H33" s="99"/>
      <c r="I33" s="99"/>
      <c r="J33" s="100"/>
    </row>
    <row r="34" spans="1:10" ht="12.75">
      <c r="A34" s="98" t="s">
        <v>38</v>
      </c>
      <c r="B34" s="99"/>
      <c r="C34" s="99"/>
      <c r="D34" s="99"/>
      <c r="E34" s="99"/>
      <c r="F34" s="99"/>
      <c r="G34" s="99"/>
      <c r="H34" s="99"/>
      <c r="I34" s="99"/>
      <c r="J34" s="100"/>
    </row>
    <row r="35" spans="1:10" ht="12.75">
      <c r="A35" s="101"/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0" ht="12.7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8" ht="15.75">
      <c r="A38" s="1" t="s">
        <v>25</v>
      </c>
    </row>
    <row r="39" ht="18.75" customHeight="1" thickBot="1">
      <c r="A39" s="2" t="s">
        <v>18</v>
      </c>
    </row>
    <row r="40" spans="1:10" ht="12.75">
      <c r="A40" s="82" t="s">
        <v>0</v>
      </c>
      <c r="B40" s="86" t="s">
        <v>10</v>
      </c>
      <c r="C40" s="87"/>
      <c r="D40" s="90"/>
      <c r="E40" s="65" t="s">
        <v>12</v>
      </c>
      <c r="F40" s="86" t="s">
        <v>11</v>
      </c>
      <c r="G40" s="92"/>
      <c r="H40" s="92"/>
      <c r="I40" s="92"/>
      <c r="J40" s="93"/>
    </row>
    <row r="41" spans="1:10" ht="12.75">
      <c r="A41" s="88"/>
      <c r="B41" s="68" t="s">
        <v>4</v>
      </c>
      <c r="C41" s="70" t="s">
        <v>5</v>
      </c>
      <c r="D41" s="95" t="s">
        <v>6</v>
      </c>
      <c r="E41" s="66"/>
      <c r="F41" s="97" t="s">
        <v>16</v>
      </c>
      <c r="G41" s="70" t="s">
        <v>13</v>
      </c>
      <c r="H41" s="70"/>
      <c r="I41" s="70" t="s">
        <v>22</v>
      </c>
      <c r="J41" s="95"/>
    </row>
    <row r="42" spans="1:10" ht="39" thickBot="1">
      <c r="A42" s="89"/>
      <c r="B42" s="69"/>
      <c r="C42" s="94"/>
      <c r="D42" s="96"/>
      <c r="E42" s="91"/>
      <c r="F42" s="89"/>
      <c r="G42" s="15" t="s">
        <v>14</v>
      </c>
      <c r="H42" s="15" t="s">
        <v>28</v>
      </c>
      <c r="I42" s="25" t="s">
        <v>15</v>
      </c>
      <c r="J42" s="19" t="s">
        <v>29</v>
      </c>
    </row>
    <row r="43" spans="1:10" ht="17.25" customHeight="1">
      <c r="A43" s="3" t="s">
        <v>1</v>
      </c>
      <c r="B43" s="20">
        <v>35700</v>
      </c>
      <c r="C43" s="10">
        <v>20000</v>
      </c>
      <c r="D43" s="11">
        <f>+B43+C43</f>
        <v>55700</v>
      </c>
      <c r="E43" s="12">
        <v>355000</v>
      </c>
      <c r="F43" s="20">
        <f>38745+68000</f>
        <v>106745</v>
      </c>
      <c r="G43" s="10">
        <v>9660</v>
      </c>
      <c r="H43" s="10">
        <f>+D43-G43</f>
        <v>46040</v>
      </c>
      <c r="I43" s="16">
        <v>1015</v>
      </c>
      <c r="J43" s="11">
        <f>+D43-I43</f>
        <v>54685</v>
      </c>
    </row>
    <row r="44" spans="1:10" ht="17.25" customHeight="1">
      <c r="A44" s="23" t="s">
        <v>2</v>
      </c>
      <c r="B44" s="21">
        <v>32500</v>
      </c>
      <c r="C44" s="5">
        <v>15000</v>
      </c>
      <c r="D44" s="7">
        <f>+B44+C44</f>
        <v>47500</v>
      </c>
      <c r="E44" s="13">
        <v>380000</v>
      </c>
      <c r="F44" s="20">
        <f>41580+72000</f>
        <v>113580</v>
      </c>
      <c r="G44" s="5">
        <v>10269</v>
      </c>
      <c r="H44" s="10">
        <f>+D44-G44</f>
        <v>37231</v>
      </c>
      <c r="I44" s="17">
        <v>1089</v>
      </c>
      <c r="J44" s="11">
        <f>+D44-I44</f>
        <v>46411</v>
      </c>
    </row>
    <row r="45" spans="1:10" ht="17.25" customHeight="1">
      <c r="A45" s="23" t="s">
        <v>3</v>
      </c>
      <c r="B45" s="21">
        <v>24400</v>
      </c>
      <c r="C45" s="5">
        <v>20000</v>
      </c>
      <c r="D45" s="7">
        <f>+B45+C45</f>
        <v>44400</v>
      </c>
      <c r="E45" s="13">
        <v>260000</v>
      </c>
      <c r="F45" s="21">
        <f>28350+50000</f>
        <v>78350</v>
      </c>
      <c r="G45" s="5">
        <v>7093</v>
      </c>
      <c r="H45" s="10">
        <f>+D45-G45</f>
        <v>37307</v>
      </c>
      <c r="I45" s="17">
        <v>743</v>
      </c>
      <c r="J45" s="11">
        <f>+D45-I45</f>
        <v>43657</v>
      </c>
    </row>
    <row r="46" spans="1:10" ht="17.25" customHeight="1" thickBot="1">
      <c r="A46" s="24" t="s">
        <v>7</v>
      </c>
      <c r="B46" s="22">
        <v>34600</v>
      </c>
      <c r="C46" s="8">
        <v>20000</v>
      </c>
      <c r="D46" s="9">
        <f>+B46+C46</f>
        <v>54600</v>
      </c>
      <c r="E46" s="14">
        <v>160000</v>
      </c>
      <c r="F46" s="22">
        <f>17325+31000</f>
        <v>48325</v>
      </c>
      <c r="G46" s="8">
        <v>4379</v>
      </c>
      <c r="H46" s="34">
        <f>+D46-G46</f>
        <v>50221</v>
      </c>
      <c r="I46" s="18">
        <v>454</v>
      </c>
      <c r="J46" s="31">
        <f>+D46-I46</f>
        <v>54146</v>
      </c>
    </row>
    <row r="47" ht="17.25" customHeight="1" thickBot="1">
      <c r="A47" s="26" t="s">
        <v>34</v>
      </c>
    </row>
    <row r="48" spans="1:10" ht="12.75">
      <c r="A48" s="76" t="s">
        <v>0</v>
      </c>
      <c r="B48" s="79">
        <v>2007</v>
      </c>
      <c r="C48" s="80"/>
      <c r="D48" s="80"/>
      <c r="E48" s="81"/>
      <c r="F48" s="82" t="s">
        <v>27</v>
      </c>
      <c r="G48" s="83"/>
      <c r="H48" s="86" t="s">
        <v>31</v>
      </c>
      <c r="I48" s="87"/>
      <c r="J48" s="65" t="s">
        <v>32</v>
      </c>
    </row>
    <row r="49" spans="1:10" ht="22.5" customHeight="1">
      <c r="A49" s="77"/>
      <c r="B49" s="68" t="s">
        <v>19</v>
      </c>
      <c r="C49" s="70" t="s">
        <v>20</v>
      </c>
      <c r="D49" s="71"/>
      <c r="E49" s="72"/>
      <c r="F49" s="84"/>
      <c r="G49" s="85"/>
      <c r="H49" s="68" t="s">
        <v>35</v>
      </c>
      <c r="I49" s="74" t="s">
        <v>26</v>
      </c>
      <c r="J49" s="66"/>
    </row>
    <row r="50" spans="1:10" ht="30" customHeight="1" thickBot="1">
      <c r="A50" s="78"/>
      <c r="B50" s="69"/>
      <c r="C50" s="27" t="s">
        <v>21</v>
      </c>
      <c r="D50" s="35" t="s">
        <v>8</v>
      </c>
      <c r="E50" s="28" t="s">
        <v>24</v>
      </c>
      <c r="F50" s="29" t="s">
        <v>13</v>
      </c>
      <c r="G50" s="43" t="s">
        <v>22</v>
      </c>
      <c r="H50" s="73"/>
      <c r="I50" s="75"/>
      <c r="J50" s="67"/>
    </row>
    <row r="51" spans="1:10" ht="18" customHeight="1">
      <c r="A51" s="3" t="s">
        <v>1</v>
      </c>
      <c r="B51" s="20">
        <v>17700</v>
      </c>
      <c r="C51" s="36">
        <v>33455</v>
      </c>
      <c r="D51" s="10">
        <v>15455</v>
      </c>
      <c r="E51" s="16">
        <f>+B43-B51</f>
        <v>18000</v>
      </c>
      <c r="F51" s="39">
        <f>+H43-B51</f>
        <v>28340</v>
      </c>
      <c r="G51" s="44">
        <f>+J43-B51</f>
        <v>36985</v>
      </c>
      <c r="H51" s="48">
        <v>175300</v>
      </c>
      <c r="I51" s="58">
        <f>+I21</f>
        <v>169970</v>
      </c>
      <c r="J51" s="59">
        <v>20000</v>
      </c>
    </row>
    <row r="52" spans="1:10" ht="18" customHeight="1">
      <c r="A52" s="23" t="s">
        <v>2</v>
      </c>
      <c r="B52" s="21">
        <v>23250</v>
      </c>
      <c r="C52" s="37">
        <v>19670</v>
      </c>
      <c r="D52" s="5">
        <v>10420</v>
      </c>
      <c r="E52" s="17">
        <f>+B44-B52</f>
        <v>9250</v>
      </c>
      <c r="F52" s="39">
        <f>+H44-B52</f>
        <v>13981</v>
      </c>
      <c r="G52" s="44">
        <f>+J44-B52</f>
        <v>23161</v>
      </c>
      <c r="H52" s="50">
        <v>34000</v>
      </c>
      <c r="I52" s="54">
        <v>34000</v>
      </c>
      <c r="J52" s="60"/>
    </row>
    <row r="53" spans="1:10" ht="18" customHeight="1">
      <c r="A53" s="23" t="s">
        <v>3</v>
      </c>
      <c r="B53" s="21">
        <v>0</v>
      </c>
      <c r="C53" s="37">
        <v>41499</v>
      </c>
      <c r="D53" s="5">
        <v>15542</v>
      </c>
      <c r="E53" s="17">
        <f>+B45-B53</f>
        <v>24400</v>
      </c>
      <c r="F53" s="39">
        <f>+H45-B53</f>
        <v>37307</v>
      </c>
      <c r="G53" s="44">
        <f>+J45-B53</f>
        <v>43657</v>
      </c>
      <c r="H53" s="50">
        <v>103573</v>
      </c>
      <c r="I53" s="54"/>
      <c r="J53" s="60"/>
    </row>
    <row r="54" spans="1:10" ht="18" customHeight="1" thickBot="1">
      <c r="A54" s="24" t="s">
        <v>7</v>
      </c>
      <c r="B54" s="22">
        <v>17300</v>
      </c>
      <c r="C54" s="38">
        <v>33046</v>
      </c>
      <c r="D54" s="8">
        <v>15746</v>
      </c>
      <c r="E54" s="18">
        <f>+B46-B54</f>
        <v>17300</v>
      </c>
      <c r="F54" s="41">
        <f>+H46-B54</f>
        <v>32921</v>
      </c>
      <c r="G54" s="45">
        <f>+J46-B54</f>
        <v>36846</v>
      </c>
      <c r="H54" s="52">
        <v>60047</v>
      </c>
      <c r="I54" s="55">
        <v>47397</v>
      </c>
      <c r="J54" s="61"/>
    </row>
    <row r="56" spans="1:10" ht="12.75">
      <c r="A56" s="62" t="s">
        <v>33</v>
      </c>
      <c r="B56" s="63"/>
      <c r="C56" s="63"/>
      <c r="D56" s="63"/>
      <c r="E56" s="63"/>
      <c r="F56" s="63"/>
      <c r="G56" s="63"/>
      <c r="H56" s="63"/>
      <c r="I56" s="63"/>
      <c r="J56" s="64"/>
    </row>
    <row r="58" ht="15.75">
      <c r="A58" s="1" t="s">
        <v>37</v>
      </c>
    </row>
    <row r="59" ht="18.75" customHeight="1" thickBot="1">
      <c r="A59" s="2" t="s">
        <v>18</v>
      </c>
    </row>
    <row r="60" spans="1:10" ht="12.75">
      <c r="A60" s="82" t="s">
        <v>0</v>
      </c>
      <c r="B60" s="86" t="s">
        <v>10</v>
      </c>
      <c r="C60" s="87"/>
      <c r="D60" s="90"/>
      <c r="E60" s="65" t="s">
        <v>12</v>
      </c>
      <c r="F60" s="86" t="s">
        <v>11</v>
      </c>
      <c r="G60" s="92"/>
      <c r="H60" s="92"/>
      <c r="I60" s="92"/>
      <c r="J60" s="93"/>
    </row>
    <row r="61" spans="1:10" ht="12.75">
      <c r="A61" s="88"/>
      <c r="B61" s="68" t="s">
        <v>4</v>
      </c>
      <c r="C61" s="70" t="s">
        <v>5</v>
      </c>
      <c r="D61" s="95" t="s">
        <v>6</v>
      </c>
      <c r="E61" s="66"/>
      <c r="F61" s="97" t="s">
        <v>16</v>
      </c>
      <c r="G61" s="70" t="s">
        <v>13</v>
      </c>
      <c r="H61" s="70"/>
      <c r="I61" s="70" t="s">
        <v>22</v>
      </c>
      <c r="J61" s="95"/>
    </row>
    <row r="62" spans="1:10" ht="39" thickBot="1">
      <c r="A62" s="89"/>
      <c r="B62" s="69"/>
      <c r="C62" s="94"/>
      <c r="D62" s="96"/>
      <c r="E62" s="91"/>
      <c r="F62" s="89"/>
      <c r="G62" s="15" t="s">
        <v>14</v>
      </c>
      <c r="H62" s="15" t="s">
        <v>28</v>
      </c>
      <c r="I62" s="25" t="s">
        <v>15</v>
      </c>
      <c r="J62" s="19" t="s">
        <v>29</v>
      </c>
    </row>
    <row r="63" spans="1:10" ht="17.25" customHeight="1">
      <c r="A63" s="3" t="s">
        <v>1</v>
      </c>
      <c r="B63" s="20">
        <v>35700</v>
      </c>
      <c r="C63" s="10">
        <v>20000</v>
      </c>
      <c r="D63" s="11">
        <f>+B63+C63</f>
        <v>55700</v>
      </c>
      <c r="E63" s="12">
        <v>355000</v>
      </c>
      <c r="F63" s="20">
        <v>68000</v>
      </c>
      <c r="G63" s="10">
        <v>6800</v>
      </c>
      <c r="H63" s="10">
        <f>+D63-G63</f>
        <v>48900</v>
      </c>
      <c r="I63" s="16"/>
      <c r="J63" s="11">
        <f>+D63-I63</f>
        <v>55700</v>
      </c>
    </row>
    <row r="64" spans="1:10" ht="17.25" customHeight="1">
      <c r="A64" s="23" t="s">
        <v>2</v>
      </c>
      <c r="B64" s="21">
        <v>32500</v>
      </c>
      <c r="C64" s="5">
        <v>15000</v>
      </c>
      <c r="D64" s="7">
        <f>+B64+C64</f>
        <v>47500</v>
      </c>
      <c r="E64" s="13">
        <v>380000</v>
      </c>
      <c r="F64" s="20">
        <v>72000</v>
      </c>
      <c r="G64" s="5">
        <v>7200</v>
      </c>
      <c r="H64" s="10">
        <f>+D64-G64</f>
        <v>40300</v>
      </c>
      <c r="I64" s="17"/>
      <c r="J64" s="11">
        <f>+D64-I64</f>
        <v>47500</v>
      </c>
    </row>
    <row r="65" spans="1:10" ht="17.25" customHeight="1">
      <c r="A65" s="23" t="s">
        <v>3</v>
      </c>
      <c r="B65" s="21">
        <v>24400</v>
      </c>
      <c r="C65" s="5">
        <v>20000</v>
      </c>
      <c r="D65" s="7">
        <f>+B65+C65</f>
        <v>44400</v>
      </c>
      <c r="E65" s="13">
        <v>260000</v>
      </c>
      <c r="F65" s="21">
        <v>50000</v>
      </c>
      <c r="G65" s="5">
        <v>5000</v>
      </c>
      <c r="H65" s="10">
        <f>+D65-G65</f>
        <v>39400</v>
      </c>
      <c r="I65" s="17"/>
      <c r="J65" s="11">
        <f>+D65-I65</f>
        <v>44400</v>
      </c>
    </row>
    <row r="66" spans="1:10" ht="17.25" customHeight="1" thickBot="1">
      <c r="A66" s="24" t="s">
        <v>7</v>
      </c>
      <c r="B66" s="22">
        <v>34600</v>
      </c>
      <c r="C66" s="8">
        <v>20000</v>
      </c>
      <c r="D66" s="9">
        <f>+B66+C66</f>
        <v>54600</v>
      </c>
      <c r="E66" s="14">
        <v>160000</v>
      </c>
      <c r="F66" s="22">
        <v>31000</v>
      </c>
      <c r="G66" s="8">
        <v>3100</v>
      </c>
      <c r="H66" s="34">
        <f>+D66-G66</f>
        <v>51500</v>
      </c>
      <c r="I66" s="18"/>
      <c r="J66" s="31">
        <f>+D66-I66</f>
        <v>54600</v>
      </c>
    </row>
    <row r="67" ht="17.25" customHeight="1" thickBot="1">
      <c r="A67" s="26" t="s">
        <v>34</v>
      </c>
    </row>
    <row r="68" spans="1:10" ht="12.75">
      <c r="A68" s="76" t="s">
        <v>0</v>
      </c>
      <c r="B68" s="79">
        <v>2007</v>
      </c>
      <c r="C68" s="80"/>
      <c r="D68" s="80"/>
      <c r="E68" s="81"/>
      <c r="F68" s="82" t="s">
        <v>27</v>
      </c>
      <c r="G68" s="83"/>
      <c r="H68" s="86" t="s">
        <v>31</v>
      </c>
      <c r="I68" s="87"/>
      <c r="J68" s="65" t="s">
        <v>36</v>
      </c>
    </row>
    <row r="69" spans="1:10" ht="22.5" customHeight="1">
      <c r="A69" s="77"/>
      <c r="B69" s="68" t="s">
        <v>19</v>
      </c>
      <c r="C69" s="70" t="s">
        <v>20</v>
      </c>
      <c r="D69" s="71"/>
      <c r="E69" s="72"/>
      <c r="F69" s="84"/>
      <c r="G69" s="85"/>
      <c r="H69" s="68" t="s">
        <v>35</v>
      </c>
      <c r="I69" s="74" t="s">
        <v>26</v>
      </c>
      <c r="J69" s="66"/>
    </row>
    <row r="70" spans="1:10" ht="30" customHeight="1" thickBot="1">
      <c r="A70" s="78"/>
      <c r="B70" s="69"/>
      <c r="C70" s="27" t="s">
        <v>21</v>
      </c>
      <c r="D70" s="35" t="s">
        <v>8</v>
      </c>
      <c r="E70" s="28" t="s">
        <v>24</v>
      </c>
      <c r="F70" s="29" t="s">
        <v>13</v>
      </c>
      <c r="G70" s="43" t="s">
        <v>22</v>
      </c>
      <c r="H70" s="73"/>
      <c r="I70" s="75"/>
      <c r="J70" s="67"/>
    </row>
    <row r="71" spans="1:10" ht="18" customHeight="1">
      <c r="A71" s="3" t="s">
        <v>1</v>
      </c>
      <c r="B71" s="20">
        <v>17700</v>
      </c>
      <c r="C71" s="36">
        <v>33455</v>
      </c>
      <c r="D71" s="10">
        <v>15455</v>
      </c>
      <c r="E71" s="16">
        <f>+B63-B71</f>
        <v>18000</v>
      </c>
      <c r="F71" s="39">
        <f>+H63-B71</f>
        <v>31200</v>
      </c>
      <c r="G71" s="44">
        <f>+J63-B71</f>
        <v>38000</v>
      </c>
      <c r="H71" s="48">
        <v>175300</v>
      </c>
      <c r="I71" s="58">
        <f>+I51</f>
        <v>169970</v>
      </c>
      <c r="J71" s="59">
        <v>26300</v>
      </c>
    </row>
    <row r="72" spans="1:10" ht="18" customHeight="1">
      <c r="A72" s="23" t="s">
        <v>2</v>
      </c>
      <c r="B72" s="21">
        <v>23250</v>
      </c>
      <c r="C72" s="37">
        <v>19670</v>
      </c>
      <c r="D72" s="5">
        <v>10420</v>
      </c>
      <c r="E72" s="17">
        <f>+B64-B72</f>
        <v>9250</v>
      </c>
      <c r="F72" s="39">
        <f>+H64-B72</f>
        <v>17050</v>
      </c>
      <c r="G72" s="44">
        <f>+J64-B72</f>
        <v>24250</v>
      </c>
      <c r="H72" s="50">
        <v>34000</v>
      </c>
      <c r="I72" s="56">
        <v>34000</v>
      </c>
      <c r="J72" s="60"/>
    </row>
    <row r="73" spans="1:10" ht="18" customHeight="1">
      <c r="A73" s="23" t="s">
        <v>3</v>
      </c>
      <c r="B73" s="21">
        <v>0</v>
      </c>
      <c r="C73" s="37">
        <v>41499</v>
      </c>
      <c r="D73" s="5">
        <v>15542</v>
      </c>
      <c r="E73" s="17">
        <f>+B65-B73</f>
        <v>24400</v>
      </c>
      <c r="F73" s="39">
        <f>+H65-B73</f>
        <v>39400</v>
      </c>
      <c r="G73" s="44">
        <f>+J65-B73</f>
        <v>44400</v>
      </c>
      <c r="H73" s="50">
        <v>103573</v>
      </c>
      <c r="I73" s="56"/>
      <c r="J73" s="60"/>
    </row>
    <row r="74" spans="1:10" ht="18" customHeight="1" thickBot="1">
      <c r="A74" s="24" t="s">
        <v>7</v>
      </c>
      <c r="B74" s="22">
        <v>17300</v>
      </c>
      <c r="C74" s="38">
        <v>33046</v>
      </c>
      <c r="D74" s="8">
        <v>15746</v>
      </c>
      <c r="E74" s="18">
        <f>+B66-B74</f>
        <v>17300</v>
      </c>
      <c r="F74" s="41">
        <f>+H66-B74</f>
        <v>34200</v>
      </c>
      <c r="G74" s="45">
        <f>+J66-B74</f>
        <v>37300</v>
      </c>
      <c r="H74" s="52">
        <v>60047</v>
      </c>
      <c r="I74" s="57">
        <v>47397</v>
      </c>
      <c r="J74" s="61"/>
    </row>
    <row r="76" spans="1:10" ht="12.75">
      <c r="A76" s="62" t="s">
        <v>40</v>
      </c>
      <c r="B76" s="63"/>
      <c r="C76" s="63"/>
      <c r="D76" s="63"/>
      <c r="E76" s="63"/>
      <c r="F76" s="63"/>
      <c r="G76" s="63"/>
      <c r="H76" s="63"/>
      <c r="I76" s="63"/>
      <c r="J76" s="64"/>
    </row>
  </sheetData>
  <mergeCells count="62">
    <mergeCell ref="B19:B20"/>
    <mergeCell ref="F18:G19"/>
    <mergeCell ref="A10:A12"/>
    <mergeCell ref="F10:J10"/>
    <mergeCell ref="D11:D12"/>
    <mergeCell ref="C11:C12"/>
    <mergeCell ref="B11:B12"/>
    <mergeCell ref="F11:F12"/>
    <mergeCell ref="G11:H11"/>
    <mergeCell ref="I11:J11"/>
    <mergeCell ref="B10:D10"/>
    <mergeCell ref="E10:E12"/>
    <mergeCell ref="C41:C42"/>
    <mergeCell ref="D41:D42"/>
    <mergeCell ref="A18:A20"/>
    <mergeCell ref="A34:J35"/>
    <mergeCell ref="H18:I18"/>
    <mergeCell ref="H19:H20"/>
    <mergeCell ref="I19:I20"/>
    <mergeCell ref="A26:J33"/>
    <mergeCell ref="C19:E19"/>
    <mergeCell ref="B18:E18"/>
    <mergeCell ref="B49:B50"/>
    <mergeCell ref="C49:E49"/>
    <mergeCell ref="F41:F42"/>
    <mergeCell ref="A40:A42"/>
    <mergeCell ref="B40:D40"/>
    <mergeCell ref="E40:E42"/>
    <mergeCell ref="F40:J40"/>
    <mergeCell ref="G41:H41"/>
    <mergeCell ref="I41:J41"/>
    <mergeCell ref="B41:B42"/>
    <mergeCell ref="I61:J61"/>
    <mergeCell ref="H49:H50"/>
    <mergeCell ref="I49:I50"/>
    <mergeCell ref="H48:I48"/>
    <mergeCell ref="J48:J50"/>
    <mergeCell ref="J51:J54"/>
    <mergeCell ref="A56:J56"/>
    <mergeCell ref="A48:A50"/>
    <mergeCell ref="B48:E48"/>
    <mergeCell ref="F48:G49"/>
    <mergeCell ref="H68:I68"/>
    <mergeCell ref="A60:A62"/>
    <mergeCell ref="B60:D60"/>
    <mergeCell ref="E60:E62"/>
    <mergeCell ref="F60:J60"/>
    <mergeCell ref="B61:B62"/>
    <mergeCell ref="C61:C62"/>
    <mergeCell ref="D61:D62"/>
    <mergeCell ref="F61:F62"/>
    <mergeCell ref="G61:H61"/>
    <mergeCell ref="J71:J74"/>
    <mergeCell ref="A76:J76"/>
    <mergeCell ref="J68:J70"/>
    <mergeCell ref="B69:B70"/>
    <mergeCell ref="C69:E69"/>
    <mergeCell ref="H69:H70"/>
    <mergeCell ref="I69:I70"/>
    <mergeCell ref="A68:A70"/>
    <mergeCell ref="B68:E68"/>
    <mergeCell ref="F68:G69"/>
  </mergeCells>
  <printOptions horizontalCentered="1"/>
  <pageMargins left="0.29" right="0.35" top="0.29" bottom="0.32" header="0.2" footer="0.17"/>
  <pageSetup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2007-11-29T15:22:15Z</cp:lastPrinted>
  <dcterms:created xsi:type="dcterms:W3CDTF">2007-10-01T11:24:27Z</dcterms:created>
  <dcterms:modified xsi:type="dcterms:W3CDTF">2007-11-29T15:22:48Z</dcterms:modified>
  <cp:category/>
  <cp:version/>
  <cp:contentType/>
  <cp:contentStatus/>
</cp:coreProperties>
</file>