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105" windowHeight="8805" activeTab="0"/>
  </bookViews>
  <sheets>
    <sheet name="RK-35-2007-43, př. 1" sheetId="1" r:id="rId1"/>
  </sheets>
  <definedNames>
    <definedName name="_xlnm.Print_Titles" localSheetId="0">'RK-35-2007-43, př. 1'!$20:$20</definedName>
  </definedNames>
  <calcPr fullCalcOnLoad="1"/>
</workbook>
</file>

<file path=xl/sharedStrings.xml><?xml version="1.0" encoding="utf-8"?>
<sst xmlns="http://schemas.openxmlformats.org/spreadsheetml/2006/main" count="48" uniqueCount="38">
  <si>
    <t xml:space="preserve">Financování projektů </t>
  </si>
  <si>
    <t>Nemocnice</t>
  </si>
  <si>
    <t>hodnota projektu</t>
  </si>
  <si>
    <t>EU - žádost ROP</t>
  </si>
  <si>
    <t>stát 7,5% spoluúčast</t>
  </si>
  <si>
    <t>kraj 7,5% spoluúčast</t>
  </si>
  <si>
    <t>EIB (půjčka kraj)</t>
  </si>
  <si>
    <t>nemocnice</t>
  </si>
  <si>
    <t>Nové Město</t>
  </si>
  <si>
    <t>Pelhřimov</t>
  </si>
  <si>
    <t>Třebíč</t>
  </si>
  <si>
    <t>Havlíčkův Brod</t>
  </si>
  <si>
    <t>celkem v mil. Kč</t>
  </si>
  <si>
    <t>celkem v %</t>
  </si>
  <si>
    <t>Počet stran: 2</t>
  </si>
  <si>
    <t>vyjádření ředitelů nemocnic ke způsobu financování projektu</t>
  </si>
  <si>
    <t>příležitosti - co se docílí</t>
  </si>
  <si>
    <t>úskalí v budoucnosti</t>
  </si>
  <si>
    <t>Nové Město na Moravě</t>
  </si>
  <si>
    <t>Investiční záměr by již dvakrát přepracován, čím byl zlevněn o 15 – 16 mil. Kč. Nemocnice by byla schopna splácet závazky, ale reprodukce v rozsahu jako nyní určitě nebude možná.</t>
  </si>
  <si>
    <t>Interní pavilon nemocnice je v havarijním stavu již několik let a jeho rekonstrukce patří mezi zcela zásadní investiční prioritu v naší nemocnici. Kdyby nedošlo k rekonstrukci interního pavilonu, došlo by postupně k ohrožení chodu nemocnice, neboť obor interního lékařství patří mezi základní obory každé nemocnice. Rekonstrukce je zcela neodkladná a nikým nebyla nikdy zpochybněna.</t>
  </si>
  <si>
    <t xml:space="preserve">Nemocnice je financována výhradně zdravotními pojišťovnami a není znám vývoj v dalších letech. Současné financování nezaručuje patřičný rozvoj přístrojového vybavení, modernizace je zcela vyloučena. Splácení úvěru se jeví jako možné, ale nemocnice, jako příspěvková organizace není klasickou obchodní společností založenou k vytváření zisku, ale k poskytování kvalitní zdravotní péče pacientům. Domníváme se tedy, že zřizovatel by se měl podílet na spolufinancování tak rozsáhlé investice na vlastním majetku,  ponechat vše  pouze na příspěvkové organizaci nám připadá dosti tvrdé. Vzhledem k předpokládaným splátkám dojde k podstatnému snížení možnosti obměny přístrojového vybavení. Pravidelné splácení úvěru je možno pouze za předpokladu, že zdravotní pojišťovny budou hradit své závazky v době splatnosti. </t>
  </si>
  <si>
    <t xml:space="preserve">Závazky plynoucí z této rozsáhlé investice lze splácet za předpokladu výrazného snížení prostředků na ostatní investice. Zlevnění investice lze docílit již pouze v obchodní veřejné soutěži. V rámci projektové dokumentace nelze očekávat další snížení, protože se jedná o rekonstrukci historické hlavní lůžkové budovy nemocnice. Nemocnice není výdělečný podnik, který by byl schopen sám financovat takto objemnou investici. V rozmezí 3-4 let bude nutno investovat do postupné obnovy vybavení Pavilonu akutní medicíny, který byl uveden do provozu v r. 2003. </t>
  </si>
  <si>
    <t>Hlavní lůžková budova po rekonstrukci bude připravena sloužit pacientům cca 20 let bez nutnosti dalších investic do stavební části a na dobu cca 10 let bez nutnosti investovat do oblasti zdravotnické techniky. Bude vytvořena kvalitativně vyšší úroveň zajištění péče o pacienty a pracovníky při poskytování zdravotní péče. Investice do hlavní lůžkové budovy je nezbytná i s ohledem na technický stav, kdy i bez zásadní investice je třeba provést řadu stavebních i technologických investic jen pro běžné udržení provozu, které jsou srovnatelné s předpokládanými splátkami úvěrů.</t>
  </si>
  <si>
    <t>Pokud dojde k náhlé nutnosti výměny zásadních (s vysokou cenou) zařízení nemocnice, ať již v oblasti zdravotnické techniky, či ostatních. S dlouhodobým plánem obnovy jednotlivých zařízení a částí nemocnice lze zajistit splácení, bez zásadního dopadu na provoz nemocnice. Nepředvídatelným zásahem může být změna financování, ať již na straně příjmů (příjmy od zdravotních pojišťoven), tak i na straně výdajů (mzdy apod.).</t>
  </si>
  <si>
    <t>Dražší varianta je pro nemocnici je zvládnutelná na 3 – 5 let. Při situaci v Nemocnici Třebíč, kdy i další budovy jsou před rekonstrukcí je varianta "vše" nereálnou. Levnější varianta je možná, ale zásadní investice bude nutné zastavit a nemocnice bude chátrat. V hodnotách výkonů nejsou investiční záměry typu stavby, rekonstrukce a pod. vůbec zohledněny, pouze odpisy (prostá reprodukce) - v minulosti ISPROFIN, nyní  by měl zabezpečit zřizovatel. Navrhuji, ať zřizovatel rozhodne, že finanční zdroje (100 mil. Kč na investice v nemocnicích) řídí sám a jsou prioritně určeny na rozvoj jednotlivých nemocnic - to jest splácení úvěrů, úroků atd spojených s výstavbou resp rekonstrukcí pavilonů v nemocnicích.</t>
  </si>
  <si>
    <t>Nemocnice je schopna splácet veškeré závazky plynoucí z investice.</t>
  </si>
  <si>
    <t>Po rekonstrukci bude nemocnice ve velmi dobrém stavu po stránce stavu budov a běžného vybavení jednotlivých oddělení.</t>
  </si>
  <si>
    <t>Nemocnice má některé technologie a přístrojovou techniku na konci životnosti nebo v její druhé polovině/ což vyplývá z nedofinancování původně přislíbené státní dotace na přístrojovou techniku koncem 90.tých let/. Ve velmi krátké době bude z vlastních prostředků nemocnice velmi obtížné zajišťovat obnovu některých technologií a přístrojů - např.technologie stravovacího provozu, rtg vybavení, vybavení operačních sálů a ARO. Současný model financování zdravotnictví v hodnotě výkonů nepočítá s obnovou přístrojové techniky a s dalšími investicemi. Po vyčerpání zdrojů z EFS bude zřejmě i pro zřizovatele velmi obtížné najít další zdroje pro investice - tzn. změna modelu financování nemocniční péče je nevyhnutelná.</t>
  </si>
  <si>
    <t>očekávané navýšení nákladů</t>
  </si>
  <si>
    <t>Lze předpokládat, že náklady na el. energii stoupnou o 15 %, teplo o 25 % a náklady na vodu na 3,5 násobek s o hledem na současný stav na interně  - není měření dosud přimo na patě domu</t>
  </si>
  <si>
    <t>1. nepředpokládáme nárůst výnosů, v objektu zůstane zachován stávající rozsah lůžkové i ambulantní péče;
2. po rekonstrukci dojde ke zvýšení celkové podlahové plochy budovy (5.NP), ale zároveň dojde i k výměně oken a zateplení obvodového pláště. Z tohoto důvodu nepředpokládáme zvýšení nákladů na vytápění budovy. V souvislosti se zvýšením podlahové plochy budovy částečně vzrostou náklady na úklid, které předpokládáme vyšší o cca 200.000,- Kč/rok. Co se týče spotřeby vody, včetně teplé užitkové vody, nepředpokládáme její zvýšení, protože počet pacientů i zaměstnanců bude po rekonstrukci stejný. Mírný nárůst předpokládáme u spotřeby elektrické energie, protože v souvislosti s příslušnými předpisy bude v části budovy (radiodiagnostické oddělení, ambulantní provoz interního oddělení, místnosti  směrem do uzavřené části atria) instalována vzduchotechnika včetně chlazení. Dle zkušeností z jiných provozů lze předpokládat zvýšení nákladů o cca 300.000,- Kč za rok; 
3. v souvislosti s instalací nové techniky (přímá digitalizace RTG) lze předpokládat snížení nákladů na spotřební materiál v této oblasti, s vazbou na servis a provoz tohoto nového zařízení, o cca 300.000,- Kč/rok;
4. v této rozvaze neuvažujeme s otázkou odpisů; 
5. celkové zvýšení nákladů provozu po rekonstrukci hlavní lůžkové budovy lze odhadnout na částku cca 200.000,- Kč/rok.</t>
  </si>
  <si>
    <t>Vliv na změnu výnosů -  provoz oddělení interny a neurologie bude přesunut do náhradních prostor, nepředpokládáme pokles výkonů
Vliv na změnu nákladů – v rámci rekonstrukce se nebude měnit podlahová plocha objektu, ani obestavěná plocha, nebude se měnit ani počet lůžek, ani počet stanic, proto předpokládáme pouze minimální zvýšení provozních nákladů.
V poměrně velkém objemu se zvýší odpisy, hrubý odhad je cca 1-2 mil. Kč ročně odpis stavebních investic a 6 – 7 mil. ročně odpis přístrojové techniky. Tyto částky by to byly za předpokladu, že by byla celá investice pořízena najednou. Nemocnice ovšem upřednostňuje postupné pořizování přístrojové techniky v několika letech a potom se bude měnit i částka odpisu za přístrojovou techniku.
Částku odpisu je možné eliminovat převodem pořízeného majetku do nájmu.</t>
  </si>
  <si>
    <t>vlastní zdroje kraje</t>
  </si>
  <si>
    <t>"reálná dotace"</t>
  </si>
  <si>
    <t>"reálné náklady kraje"</t>
  </si>
  <si>
    <t>"reálné náklady celkem" - kraj celkem se spoluúčastí</t>
  </si>
  <si>
    <t>RK-35-2007-43, př. 1</t>
  </si>
</sst>
</file>

<file path=xl/styles.xml><?xml version="1.0" encoding="utf-8"?>
<styleSheet xmlns="http://schemas.openxmlformats.org/spreadsheetml/2006/main">
  <numFmts count="11">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
    <numFmt numFmtId="165" formatCode="0.0%"/>
    <numFmt numFmtId="166" formatCode="[$-1010409]###\ ###\ ###"/>
  </numFmts>
  <fonts count="7">
    <font>
      <sz val="10"/>
      <name val="Arial CE"/>
      <family val="0"/>
    </font>
    <font>
      <sz val="10"/>
      <name val="Helv"/>
      <family val="0"/>
    </font>
    <font>
      <b/>
      <sz val="12"/>
      <name val="Arial CE"/>
      <family val="2"/>
    </font>
    <font>
      <b/>
      <sz val="10"/>
      <name val="Arial CE"/>
      <family val="2"/>
    </font>
    <font>
      <sz val="8"/>
      <name val="Arial CE"/>
      <family val="2"/>
    </font>
    <font>
      <b/>
      <sz val="9"/>
      <name val="Arial CE"/>
      <family val="2"/>
    </font>
    <font>
      <sz val="8"/>
      <name val="Arial"/>
      <family val="0"/>
    </font>
  </fonts>
  <fills count="3">
    <fill>
      <patternFill/>
    </fill>
    <fill>
      <patternFill patternType="gray125"/>
    </fill>
    <fill>
      <patternFill patternType="solid">
        <fgColor indexed="22"/>
        <bgColor indexed="64"/>
      </patternFill>
    </fill>
  </fills>
  <borders count="58">
    <border>
      <left/>
      <right/>
      <top/>
      <bottom/>
      <diagonal/>
    </border>
    <border>
      <left style="medium"/>
      <right>
        <color indexed="63"/>
      </right>
      <top style="medium"/>
      <bottom style="medium"/>
    </border>
    <border>
      <left style="medium"/>
      <right>
        <color indexed="63"/>
      </right>
      <top>
        <color indexed="63"/>
      </top>
      <bottom style="thin"/>
    </border>
    <border>
      <left style="medium"/>
      <right style="medium"/>
      <top>
        <color indexed="63"/>
      </top>
      <bottom style="thin"/>
    </border>
    <border>
      <left style="medium"/>
      <right>
        <color indexed="63"/>
      </right>
      <top style="thin"/>
      <bottom style="thin"/>
    </border>
    <border>
      <left style="medium"/>
      <right style="medium"/>
      <top style="thin"/>
      <bottom style="thin"/>
    </border>
    <border>
      <left style="medium"/>
      <right>
        <color indexed="63"/>
      </right>
      <top style="thin"/>
      <bottom>
        <color indexed="63"/>
      </bottom>
    </border>
    <border>
      <left style="medium"/>
      <right style="medium"/>
      <top style="thin"/>
      <bottom>
        <color indexed="63"/>
      </bottom>
    </border>
    <border>
      <left style="medium"/>
      <right style="medium"/>
      <top style="medium"/>
      <bottom style="medium"/>
    </border>
    <border>
      <left style="medium"/>
      <right>
        <color indexed="63"/>
      </right>
      <top>
        <color indexed="63"/>
      </top>
      <bottom style="medium"/>
    </border>
    <border>
      <left style="medium"/>
      <right style="medium"/>
      <top>
        <color indexed="63"/>
      </top>
      <bottom style="medium"/>
    </border>
    <border>
      <left style="thin"/>
      <right style="thin"/>
      <top style="thin"/>
      <bottom style="medium"/>
    </border>
    <border>
      <left style="thin"/>
      <right style="medium"/>
      <top style="thin"/>
      <bottom style="medium"/>
    </border>
    <border>
      <left style="medium"/>
      <right>
        <color indexed="63"/>
      </right>
      <top style="thin"/>
      <bottom style="medium"/>
    </border>
    <border>
      <left style="medium"/>
      <right style="medium"/>
      <top style="thin"/>
      <bottom style="medium"/>
    </border>
    <border>
      <left>
        <color indexed="63"/>
      </left>
      <right>
        <color indexed="63"/>
      </right>
      <top style="medium"/>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color indexed="63"/>
      </right>
      <top>
        <color indexed="63"/>
      </top>
      <bottom style="medium"/>
    </border>
    <border>
      <left>
        <color indexed="63"/>
      </left>
      <right>
        <color indexed="63"/>
      </right>
      <top>
        <color indexed="63"/>
      </top>
      <bottom style="thin"/>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color indexed="63"/>
      </left>
      <right>
        <color indexed="63"/>
      </right>
      <top style="thin"/>
      <bottom style="thin"/>
    </border>
    <border>
      <left style="medium"/>
      <right style="thin"/>
      <top style="thin"/>
      <bottom style="thin"/>
    </border>
    <border>
      <left style="thin"/>
      <right style="thin"/>
      <top style="thin"/>
      <bottom style="thin"/>
    </border>
    <border>
      <left style="thin"/>
      <right style="medium"/>
      <top style="thin"/>
      <bottom style="thin"/>
    </border>
    <border>
      <left>
        <color indexed="63"/>
      </left>
      <right>
        <color indexed="63"/>
      </right>
      <top style="thin"/>
      <bottom>
        <color indexed="63"/>
      </botto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color indexed="63"/>
      </left>
      <right style="thin"/>
      <top style="medium"/>
      <bottom style="thin"/>
    </border>
    <border>
      <left style="medium"/>
      <right style="thin"/>
      <top style="thin"/>
      <bottom style="medium"/>
    </border>
    <border>
      <left style="thin"/>
      <right style="thin"/>
      <top style="medium"/>
      <bottom style="thin"/>
    </border>
    <border>
      <left style="thin"/>
      <right style="medium"/>
      <top style="medium"/>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color indexed="63"/>
      </right>
      <top style="thin"/>
      <bottom style="medium"/>
    </border>
    <border>
      <left>
        <color indexed="63"/>
      </left>
      <right style="thin"/>
      <top style="thin"/>
      <bottom style="thin"/>
    </border>
    <border>
      <left style="thin"/>
      <right>
        <color indexed="63"/>
      </right>
      <top style="thin"/>
      <bottom style="thin"/>
    </border>
    <border>
      <left>
        <color indexed="63"/>
      </left>
      <right style="thin"/>
      <top style="medium"/>
      <bottom style="medium"/>
    </border>
    <border>
      <left style="thin"/>
      <right>
        <color indexed="63"/>
      </right>
      <top style="medium"/>
      <bottom style="medium"/>
    </border>
    <border>
      <left style="medium"/>
      <right>
        <color indexed="63"/>
      </right>
      <top style="medium"/>
      <bottom style="thin"/>
    </border>
    <border>
      <left style="thin"/>
      <right>
        <color indexed="63"/>
      </right>
      <top style="medium"/>
      <bottom style="thin"/>
    </border>
    <border>
      <left style="medium"/>
      <right>
        <color indexed="63"/>
      </right>
      <top>
        <color indexed="63"/>
      </top>
      <bottom>
        <color indexed="63"/>
      </bottom>
    </border>
    <border>
      <left style="medium"/>
      <right style="medium"/>
      <top style="medium"/>
      <bottom style="thin"/>
    </border>
    <border>
      <left style="medium"/>
      <right style="medium"/>
      <top>
        <color indexed="63"/>
      </top>
      <bottom>
        <color indexed="63"/>
      </bottom>
    </border>
    <border>
      <left>
        <color indexed="63"/>
      </left>
      <right style="medium"/>
      <top style="medium"/>
      <bottom style="thin"/>
    </border>
    <border>
      <left style="medium"/>
      <right style="thin"/>
      <top style="medium"/>
      <bottom style="thin"/>
    </border>
    <border>
      <left>
        <color indexed="63"/>
      </left>
      <right style="medium"/>
      <top style="medium"/>
      <bottom style="mediu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medium"/>
      <right style="medium"/>
      <top style="medium"/>
      <bottom>
        <color indexed="63"/>
      </bottom>
    </border>
    <border>
      <left>
        <color indexed="63"/>
      </left>
      <right style="medium"/>
      <top style="thin"/>
      <bottom style="thin"/>
    </border>
  </borders>
  <cellStyleXfs count="21">
    <xf numFmtId="0" fontId="1"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lignment/>
      <protection/>
    </xf>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cellStyleXfs>
  <cellXfs count="109">
    <xf numFmtId="0" fontId="0" fillId="0" borderId="0" xfId="0" applyAlignment="1">
      <alignment/>
    </xf>
    <xf numFmtId="0" fontId="2" fillId="0" borderId="0" xfId="0" applyFont="1" applyAlignment="1">
      <alignment/>
    </xf>
    <xf numFmtId="0" fontId="3" fillId="0" borderId="0" xfId="0" applyFont="1" applyAlignment="1">
      <alignment/>
    </xf>
    <xf numFmtId="0" fontId="3" fillId="2" borderId="1" xfId="0" applyFont="1" applyFill="1" applyBorder="1" applyAlignment="1">
      <alignment vertical="center" wrapText="1"/>
    </xf>
    <xf numFmtId="0" fontId="0" fillId="0" borderId="0" xfId="0" applyAlignment="1">
      <alignment wrapText="1"/>
    </xf>
    <xf numFmtId="164" fontId="3" fillId="0" borderId="2" xfId="0" applyNumberFormat="1" applyFont="1" applyBorder="1" applyAlignment="1">
      <alignment vertical="center"/>
    </xf>
    <xf numFmtId="3" fontId="3" fillId="0" borderId="3" xfId="0" applyNumberFormat="1" applyFont="1" applyBorder="1" applyAlignment="1">
      <alignment horizontal="center" vertical="center"/>
    </xf>
    <xf numFmtId="164" fontId="3" fillId="0" borderId="4" xfId="0" applyNumberFormat="1" applyFont="1" applyBorder="1" applyAlignment="1">
      <alignment vertical="center"/>
    </xf>
    <xf numFmtId="3" fontId="3" fillId="0" borderId="5" xfId="0" applyNumberFormat="1" applyFont="1" applyBorder="1" applyAlignment="1">
      <alignment horizontal="center" vertical="center"/>
    </xf>
    <xf numFmtId="164" fontId="3" fillId="0" borderId="6" xfId="0" applyNumberFormat="1" applyFont="1" applyBorder="1" applyAlignment="1">
      <alignment vertical="center"/>
    </xf>
    <xf numFmtId="3" fontId="3" fillId="0" borderId="7" xfId="0" applyNumberFormat="1" applyFont="1" applyBorder="1" applyAlignment="1">
      <alignment horizontal="center" vertical="center"/>
    </xf>
    <xf numFmtId="3" fontId="3" fillId="2" borderId="8" xfId="0" applyNumberFormat="1" applyFont="1" applyFill="1" applyBorder="1" applyAlignment="1">
      <alignment horizontal="center" vertical="center"/>
    </xf>
    <xf numFmtId="0" fontId="3" fillId="2" borderId="9" xfId="0" applyFont="1" applyFill="1" applyBorder="1" applyAlignment="1">
      <alignment vertical="center"/>
    </xf>
    <xf numFmtId="10" fontId="3" fillId="2" borderId="10" xfId="0" applyNumberFormat="1" applyFont="1" applyFill="1" applyBorder="1" applyAlignment="1">
      <alignment horizontal="center" vertical="center"/>
    </xf>
    <xf numFmtId="164" fontId="5" fillId="2" borderId="1" xfId="0" applyNumberFormat="1" applyFont="1" applyFill="1" applyBorder="1" applyAlignment="1">
      <alignment vertical="center"/>
    </xf>
    <xf numFmtId="0" fontId="3" fillId="2" borderId="1" xfId="0" applyFont="1" applyFill="1" applyBorder="1" applyAlignment="1">
      <alignment vertical="center"/>
    </xf>
    <xf numFmtId="10" fontId="3" fillId="2" borderId="8" xfId="0" applyNumberFormat="1"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3" fillId="2" borderId="8" xfId="0" applyFont="1" applyFill="1" applyBorder="1" applyAlignment="1">
      <alignment vertical="center" wrapText="1"/>
    </xf>
    <xf numFmtId="164" fontId="3" fillId="0" borderId="2" xfId="0" applyNumberFormat="1" applyFont="1" applyBorder="1" applyAlignment="1">
      <alignment vertical="center" wrapText="1"/>
    </xf>
    <xf numFmtId="164" fontId="3" fillId="0" borderId="13" xfId="0" applyNumberFormat="1" applyFont="1" applyBorder="1" applyAlignment="1">
      <alignment vertical="center"/>
    </xf>
    <xf numFmtId="164" fontId="3" fillId="0" borderId="3" xfId="0" applyNumberFormat="1" applyFont="1" applyBorder="1" applyAlignment="1">
      <alignment vertical="top" wrapText="1"/>
    </xf>
    <xf numFmtId="0" fontId="0" fillId="0" borderId="0" xfId="0" applyAlignment="1">
      <alignment vertical="top"/>
    </xf>
    <xf numFmtId="164" fontId="3" fillId="0" borderId="5" xfId="0" applyNumberFormat="1" applyFont="1" applyBorder="1" applyAlignment="1">
      <alignment vertical="top"/>
    </xf>
    <xf numFmtId="164" fontId="3" fillId="0" borderId="14" xfId="0" applyNumberFormat="1" applyFont="1" applyBorder="1" applyAlignment="1">
      <alignment vertical="top"/>
    </xf>
    <xf numFmtId="164" fontId="3" fillId="2" borderId="8" xfId="0" applyNumberFormat="1" applyFont="1" applyFill="1" applyBorder="1" applyAlignment="1">
      <alignment horizontal="center" vertical="center"/>
    </xf>
    <xf numFmtId="164" fontId="3" fillId="2" borderId="15" xfId="0" applyNumberFormat="1" applyFont="1" applyFill="1" applyBorder="1" applyAlignment="1">
      <alignment horizontal="center" vertical="center"/>
    </xf>
    <xf numFmtId="164" fontId="3" fillId="2" borderId="16" xfId="0" applyNumberFormat="1" applyFont="1" applyFill="1" applyBorder="1" applyAlignment="1">
      <alignment horizontal="center" vertical="center"/>
    </xf>
    <xf numFmtId="164" fontId="3" fillId="2" borderId="17" xfId="0" applyNumberFormat="1" applyFont="1" applyFill="1" applyBorder="1" applyAlignment="1">
      <alignment horizontal="center" vertical="center"/>
    </xf>
    <xf numFmtId="164" fontId="3" fillId="2" borderId="18" xfId="0" applyNumberFormat="1" applyFont="1" applyFill="1" applyBorder="1" applyAlignment="1">
      <alignment horizontal="center" vertical="center"/>
    </xf>
    <xf numFmtId="10" fontId="3" fillId="2" borderId="19" xfId="0" applyNumberFormat="1" applyFont="1" applyFill="1" applyBorder="1" applyAlignment="1">
      <alignment horizontal="center" vertical="center"/>
    </xf>
    <xf numFmtId="10" fontId="0" fillId="0" borderId="0" xfId="0" applyNumberFormat="1" applyAlignment="1">
      <alignment/>
    </xf>
    <xf numFmtId="10" fontId="3" fillId="2" borderId="1" xfId="0" applyNumberFormat="1" applyFont="1" applyFill="1" applyBorder="1" applyAlignment="1">
      <alignment horizontal="center" vertical="center"/>
    </xf>
    <xf numFmtId="10" fontId="3" fillId="2" borderId="16" xfId="0" applyNumberFormat="1" applyFont="1" applyFill="1" applyBorder="1" applyAlignment="1">
      <alignment horizontal="center" vertical="center"/>
    </xf>
    <xf numFmtId="10" fontId="3" fillId="2" borderId="17" xfId="0" applyNumberFormat="1" applyFont="1" applyFill="1" applyBorder="1" applyAlignment="1">
      <alignment horizontal="center" vertical="center"/>
    </xf>
    <xf numFmtId="10" fontId="3" fillId="2" borderId="18" xfId="0" applyNumberFormat="1" applyFont="1" applyFill="1" applyBorder="1" applyAlignment="1">
      <alignment horizontal="center" vertical="center"/>
    </xf>
    <xf numFmtId="3" fontId="3" fillId="0" borderId="20" xfId="0" applyNumberFormat="1" applyFont="1" applyBorder="1" applyAlignment="1">
      <alignment horizontal="center" vertical="center"/>
    </xf>
    <xf numFmtId="3" fontId="3" fillId="0" borderId="21" xfId="0" applyNumberFormat="1" applyFont="1" applyBorder="1" applyAlignment="1">
      <alignment horizontal="center" vertical="center"/>
    </xf>
    <xf numFmtId="3" fontId="3" fillId="0" borderId="22" xfId="0" applyNumberFormat="1" applyFont="1" applyBorder="1" applyAlignment="1">
      <alignment horizontal="center" vertical="center"/>
    </xf>
    <xf numFmtId="3" fontId="3" fillId="0" borderId="23" xfId="0" applyNumberFormat="1" applyFont="1" applyBorder="1" applyAlignment="1">
      <alignment horizontal="center" vertical="center"/>
    </xf>
    <xf numFmtId="3" fontId="3" fillId="0" borderId="24" xfId="0" applyNumberFormat="1" applyFont="1" applyBorder="1" applyAlignment="1">
      <alignment horizontal="center" vertical="center"/>
    </xf>
    <xf numFmtId="3" fontId="3" fillId="0" borderId="25" xfId="0" applyNumberFormat="1" applyFont="1" applyBorder="1" applyAlignment="1">
      <alignment horizontal="center" vertical="center"/>
    </xf>
    <xf numFmtId="3" fontId="3" fillId="0" borderId="26" xfId="0" applyNumberFormat="1" applyFont="1" applyBorder="1" applyAlignment="1">
      <alignment horizontal="center" vertical="center"/>
    </xf>
    <xf numFmtId="3" fontId="3" fillId="0" borderId="27" xfId="0" applyNumberFormat="1" applyFont="1" applyBorder="1" applyAlignment="1">
      <alignment horizontal="center" vertical="center"/>
    </xf>
    <xf numFmtId="3" fontId="3" fillId="0" borderId="28" xfId="0" applyNumberFormat="1" applyFont="1" applyBorder="1" applyAlignment="1">
      <alignment horizontal="center" vertical="center"/>
    </xf>
    <xf numFmtId="3" fontId="3" fillId="0" borderId="29" xfId="0" applyNumberFormat="1" applyFont="1" applyBorder="1" applyAlignment="1">
      <alignment horizontal="center" vertical="center"/>
    </xf>
    <xf numFmtId="3" fontId="3" fillId="0" borderId="30" xfId="0" applyNumberFormat="1" applyFont="1" applyBorder="1" applyAlignment="1">
      <alignment horizontal="center" vertical="center"/>
    </xf>
    <xf numFmtId="3" fontId="3" fillId="0" borderId="31" xfId="0" applyNumberFormat="1" applyFont="1" applyBorder="1" applyAlignment="1">
      <alignment horizontal="center" vertical="center"/>
    </xf>
    <xf numFmtId="0" fontId="4" fillId="0" borderId="32" xfId="15" applyFont="1" applyBorder="1" applyAlignment="1">
      <alignment vertical="top" wrapText="1"/>
      <protection/>
    </xf>
    <xf numFmtId="0" fontId="4" fillId="0" borderId="25" xfId="15" applyFont="1" applyBorder="1" applyAlignment="1">
      <alignment vertical="center" wrapText="1"/>
      <protection/>
    </xf>
    <xf numFmtId="0" fontId="4" fillId="0" borderId="26" xfId="15" applyFont="1" applyBorder="1" applyAlignment="1">
      <alignment vertical="center" wrapText="1"/>
      <protection/>
    </xf>
    <xf numFmtId="0" fontId="0" fillId="0" borderId="27" xfId="0" applyBorder="1" applyAlignment="1">
      <alignment/>
    </xf>
    <xf numFmtId="0" fontId="4" fillId="0" borderId="33" xfId="15" applyFont="1" applyBorder="1" applyAlignment="1">
      <alignment vertical="center" wrapText="1"/>
      <protection/>
    </xf>
    <xf numFmtId="0" fontId="4" fillId="0" borderId="11" xfId="15" applyFont="1" applyBorder="1" applyAlignment="1">
      <alignment vertical="center" wrapText="1"/>
      <protection/>
    </xf>
    <xf numFmtId="0" fontId="0" fillId="0" borderId="12" xfId="0" applyBorder="1" applyAlignment="1">
      <alignment/>
    </xf>
    <xf numFmtId="0" fontId="3" fillId="2" borderId="17" xfId="0" applyFont="1" applyFill="1" applyBorder="1" applyAlignment="1">
      <alignment vertical="center" wrapText="1"/>
    </xf>
    <xf numFmtId="0" fontId="0" fillId="0" borderId="18" xfId="0" applyBorder="1" applyAlignment="1">
      <alignment/>
    </xf>
    <xf numFmtId="0" fontId="4" fillId="0" borderId="34" xfId="0" applyFont="1" applyBorder="1" applyAlignment="1">
      <alignment vertical="top" wrapText="1"/>
    </xf>
    <xf numFmtId="0" fontId="0" fillId="0" borderId="35" xfId="0" applyBorder="1" applyAlignment="1">
      <alignment vertical="top"/>
    </xf>
    <xf numFmtId="0" fontId="4" fillId="0" borderId="26" xfId="0" applyFont="1" applyBorder="1" applyAlignment="1">
      <alignment vertical="top" wrapText="1"/>
    </xf>
    <xf numFmtId="0" fontId="0" fillId="0" borderId="27" xfId="0" applyBorder="1" applyAlignment="1">
      <alignment vertical="top"/>
    </xf>
    <xf numFmtId="0" fontId="4" fillId="0" borderId="11" xfId="0" applyFont="1" applyBorder="1" applyAlignment="1">
      <alignment vertical="top" wrapText="1"/>
    </xf>
    <xf numFmtId="0" fontId="0" fillId="0" borderId="12" xfId="0" applyBorder="1" applyAlignment="1">
      <alignment vertical="top"/>
    </xf>
    <xf numFmtId="0" fontId="3" fillId="2" borderId="36" xfId="0" applyFont="1" applyFill="1" applyBorder="1" applyAlignment="1">
      <alignment vertical="center" wrapText="1"/>
    </xf>
    <xf numFmtId="0" fontId="3" fillId="2" borderId="37" xfId="0" applyFont="1" applyFill="1" applyBorder="1" applyAlignment="1">
      <alignment vertical="center" wrapText="1"/>
    </xf>
    <xf numFmtId="0" fontId="0" fillId="0" borderId="38" xfId="0" applyBorder="1" applyAlignment="1">
      <alignment/>
    </xf>
    <xf numFmtId="0" fontId="4" fillId="0" borderId="13" xfId="15" applyFont="1" applyBorder="1" applyAlignment="1">
      <alignment vertical="top" wrapText="1"/>
      <protection/>
    </xf>
    <xf numFmtId="0" fontId="4" fillId="0" borderId="39" xfId="15" applyFont="1" applyBorder="1" applyAlignment="1">
      <alignment vertical="top" wrapText="1"/>
      <protection/>
    </xf>
    <xf numFmtId="0" fontId="4" fillId="0" borderId="40" xfId="0" applyFont="1" applyBorder="1" applyAlignment="1">
      <alignment vertical="top" wrapText="1"/>
    </xf>
    <xf numFmtId="0" fontId="4" fillId="0" borderId="39" xfId="0" applyFont="1" applyBorder="1" applyAlignment="1">
      <alignment vertical="top" wrapText="1"/>
    </xf>
    <xf numFmtId="0" fontId="4" fillId="0" borderId="4" xfId="15" applyFont="1" applyBorder="1" applyAlignment="1">
      <alignment vertical="top" wrapText="1"/>
      <protection/>
    </xf>
    <xf numFmtId="0" fontId="4" fillId="0" borderId="41" xfId="15" applyFont="1" applyBorder="1" applyAlignment="1">
      <alignment vertical="top" wrapText="1"/>
      <protection/>
    </xf>
    <xf numFmtId="0" fontId="6" fillId="0" borderId="42" xfId="0" applyFont="1" applyBorder="1" applyAlignment="1">
      <alignment vertical="top" wrapText="1"/>
    </xf>
    <xf numFmtId="0" fontId="6" fillId="0" borderId="41" xfId="0" applyFont="1" applyBorder="1" applyAlignment="1">
      <alignment vertical="top" wrapText="1"/>
    </xf>
    <xf numFmtId="0" fontId="4" fillId="0" borderId="42" xfId="0" applyFont="1" applyBorder="1" applyAlignment="1">
      <alignment vertical="top" wrapText="1"/>
    </xf>
    <xf numFmtId="0" fontId="4" fillId="0" borderId="41" xfId="0" applyFont="1" applyBorder="1" applyAlignment="1">
      <alignment vertical="top" wrapText="1"/>
    </xf>
    <xf numFmtId="0" fontId="3" fillId="2" borderId="1" xfId="0" applyFont="1" applyFill="1" applyBorder="1" applyAlignment="1">
      <alignment vertical="center" wrapText="1"/>
    </xf>
    <xf numFmtId="0" fontId="3" fillId="2" borderId="43" xfId="0" applyFont="1" applyFill="1" applyBorder="1" applyAlignment="1">
      <alignment vertical="center" wrapText="1"/>
    </xf>
    <xf numFmtId="0" fontId="3" fillId="2" borderId="44" xfId="0" applyFont="1" applyFill="1" applyBorder="1" applyAlignment="1">
      <alignment vertical="center" wrapText="1"/>
    </xf>
    <xf numFmtId="0" fontId="4" fillId="0" borderId="45" xfId="15" applyFont="1" applyBorder="1" applyAlignment="1">
      <alignment vertical="top" wrapText="1"/>
      <protection/>
    </xf>
    <xf numFmtId="0" fontId="4" fillId="0" borderId="46" xfId="0" applyFont="1" applyBorder="1" applyAlignment="1">
      <alignment vertical="top" wrapText="1"/>
    </xf>
    <xf numFmtId="0" fontId="4" fillId="0" borderId="32" xfId="0" applyFont="1" applyBorder="1" applyAlignment="1">
      <alignment vertical="top" wrapText="1"/>
    </xf>
    <xf numFmtId="0" fontId="3" fillId="2" borderId="45" xfId="0" applyFont="1" applyFill="1" applyBorder="1" applyAlignment="1">
      <alignment vertical="center" wrapText="1"/>
    </xf>
    <xf numFmtId="0" fontId="3" fillId="2" borderId="47" xfId="0" applyFont="1" applyFill="1" applyBorder="1" applyAlignment="1">
      <alignment vertical="center" wrapText="1"/>
    </xf>
    <xf numFmtId="0" fontId="0" fillId="0" borderId="13" xfId="0" applyBorder="1" applyAlignment="1">
      <alignment/>
    </xf>
    <xf numFmtId="0" fontId="3" fillId="2" borderId="48" xfId="0" applyFont="1" applyFill="1" applyBorder="1" applyAlignment="1">
      <alignment horizontal="center" vertical="center" wrapText="1"/>
    </xf>
    <xf numFmtId="0" fontId="3" fillId="2" borderId="49" xfId="0" applyFont="1" applyFill="1" applyBorder="1" applyAlignment="1">
      <alignment horizontal="center" vertical="center" wrapText="1"/>
    </xf>
    <xf numFmtId="0" fontId="0" fillId="0" borderId="14" xfId="0" applyBorder="1" applyAlignment="1">
      <alignment/>
    </xf>
    <xf numFmtId="0" fontId="3" fillId="2" borderId="45" xfId="0" applyFont="1" applyFill="1" applyBorder="1" applyAlignment="1">
      <alignment horizontal="center" vertical="center" wrapText="1"/>
    </xf>
    <xf numFmtId="0" fontId="0" fillId="0" borderId="50" xfId="0" applyBorder="1" applyAlignment="1">
      <alignment horizontal="center" vertical="center" wrapText="1"/>
    </xf>
    <xf numFmtId="0" fontId="3" fillId="2" borderId="51" xfId="0" applyFont="1" applyFill="1"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10" xfId="0" applyBorder="1" applyAlignment="1">
      <alignment/>
    </xf>
    <xf numFmtId="0" fontId="3" fillId="2" borderId="47" xfId="0" applyFont="1" applyFill="1" applyBorder="1" applyAlignment="1">
      <alignment horizontal="center" vertical="center" wrapText="1"/>
    </xf>
    <xf numFmtId="0" fontId="0" fillId="0" borderId="9" xfId="0" applyBorder="1" applyAlignment="1">
      <alignment/>
    </xf>
    <xf numFmtId="10" fontId="3" fillId="2" borderId="1" xfId="0" applyNumberFormat="1" applyFont="1" applyFill="1" applyBorder="1" applyAlignment="1">
      <alignment horizontal="center" vertical="center"/>
    </xf>
    <xf numFmtId="0" fontId="0" fillId="0" borderId="52" xfId="0" applyBorder="1" applyAlignment="1">
      <alignment horizontal="center" vertical="center"/>
    </xf>
    <xf numFmtId="10" fontId="3" fillId="2" borderId="53" xfId="0" applyNumberFormat="1" applyFont="1" applyFill="1" applyBorder="1" applyAlignment="1">
      <alignment horizontal="center" vertical="center"/>
    </xf>
    <xf numFmtId="10" fontId="0" fillId="0" borderId="54" xfId="0" applyNumberFormat="1" applyBorder="1" applyAlignment="1">
      <alignment horizontal="center"/>
    </xf>
    <xf numFmtId="10" fontId="0" fillId="0" borderId="55" xfId="0" applyNumberFormat="1" applyBorder="1" applyAlignment="1">
      <alignment horizontal="center"/>
    </xf>
    <xf numFmtId="0" fontId="3" fillId="2" borderId="56" xfId="0" applyFont="1" applyFill="1" applyBorder="1" applyAlignment="1">
      <alignment horizontal="center" vertical="center" wrapText="1"/>
    </xf>
    <xf numFmtId="0" fontId="0" fillId="0" borderId="49" xfId="0" applyBorder="1" applyAlignment="1">
      <alignment/>
    </xf>
    <xf numFmtId="0" fontId="3" fillId="2" borderId="42" xfId="0" applyFont="1" applyFill="1" applyBorder="1" applyAlignment="1">
      <alignment horizontal="center" vertical="center"/>
    </xf>
    <xf numFmtId="0" fontId="0" fillId="0" borderId="57" xfId="0" applyBorder="1" applyAlignment="1">
      <alignment vertical="center"/>
    </xf>
    <xf numFmtId="10" fontId="3" fillId="2" borderId="44" xfId="0" applyNumberFormat="1" applyFont="1" applyFill="1" applyBorder="1" applyAlignment="1">
      <alignment horizontal="center" vertical="center"/>
    </xf>
    <xf numFmtId="0" fontId="3" fillId="2" borderId="25" xfId="0" applyFont="1" applyFill="1" applyBorder="1" applyAlignment="1">
      <alignment horizontal="center" vertical="center" wrapText="1"/>
    </xf>
    <xf numFmtId="0" fontId="0" fillId="0" borderId="33" xfId="0" applyBorder="1" applyAlignment="1">
      <alignment horizontal="center" vertical="center"/>
    </xf>
  </cellXfs>
  <cellStyles count="6">
    <cellStyle name="Normal" xfId="0"/>
    <cellStyle name="Currency [0]" xfId="16"/>
    <cellStyle name="Comma" xfId="17"/>
    <cellStyle name="Comma [0]" xfId="18"/>
    <cellStyle name="Currency"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29"/>
  <sheetViews>
    <sheetView tabSelected="1" workbookViewId="0" topLeftCell="B1">
      <selection activeCell="G1" sqref="G1"/>
    </sheetView>
  </sheetViews>
  <sheetFormatPr defaultColWidth="9.00390625" defaultRowHeight="12.75"/>
  <cols>
    <col min="1" max="1" width="18.25390625" style="0" customWidth="1"/>
    <col min="2" max="6" width="20.75390625" style="2" customWidth="1"/>
    <col min="7" max="7" width="20.75390625" style="0" customWidth="1"/>
    <col min="8" max="8" width="13.875" style="0" customWidth="1"/>
  </cols>
  <sheetData>
    <row r="1" ht="18.75" customHeight="1">
      <c r="G1" s="2" t="s">
        <v>37</v>
      </c>
    </row>
    <row r="2" ht="12.75">
      <c r="G2" s="2" t="s">
        <v>14</v>
      </c>
    </row>
    <row r="3" ht="15.75">
      <c r="A3" s="1" t="s">
        <v>0</v>
      </c>
    </row>
    <row r="4" spans="2:6" ht="5.25" customHeight="1" thickBot="1">
      <c r="B4"/>
      <c r="C4"/>
      <c r="D4"/>
      <c r="E4"/>
      <c r="F4"/>
    </row>
    <row r="5" spans="1:8" s="2" customFormat="1" ht="12.75">
      <c r="A5" s="83" t="s">
        <v>1</v>
      </c>
      <c r="B5" s="86" t="s">
        <v>2</v>
      </c>
      <c r="C5" s="89" t="s">
        <v>34</v>
      </c>
      <c r="D5" s="90"/>
      <c r="E5" s="91" t="s">
        <v>35</v>
      </c>
      <c r="F5" s="92"/>
      <c r="G5" s="93"/>
      <c r="H5" s="102" t="s">
        <v>36</v>
      </c>
    </row>
    <row r="6" spans="1:8" s="2" customFormat="1" ht="12.75" customHeight="1">
      <c r="A6" s="84"/>
      <c r="B6" s="87"/>
      <c r="C6" s="87" t="s">
        <v>3</v>
      </c>
      <c r="D6" s="95" t="s">
        <v>4</v>
      </c>
      <c r="E6" s="107" t="s">
        <v>5</v>
      </c>
      <c r="F6" s="104" t="s">
        <v>33</v>
      </c>
      <c r="G6" s="105"/>
      <c r="H6" s="103"/>
    </row>
    <row r="7" spans="1:8" s="4" customFormat="1" ht="36.75" customHeight="1" thickBot="1">
      <c r="A7" s="85"/>
      <c r="B7" s="88"/>
      <c r="C7" s="94"/>
      <c r="D7" s="96"/>
      <c r="E7" s="108"/>
      <c r="F7" s="17" t="s">
        <v>6</v>
      </c>
      <c r="G7" s="18" t="s">
        <v>7</v>
      </c>
      <c r="H7" s="94"/>
    </row>
    <row r="8" spans="1:8" ht="19.5" customHeight="1">
      <c r="A8" s="5" t="s">
        <v>8</v>
      </c>
      <c r="B8" s="6">
        <v>355</v>
      </c>
      <c r="C8" s="6">
        <f>+B8*C13</f>
        <v>150.875</v>
      </c>
      <c r="D8" s="37">
        <f>+B8*0.0375</f>
        <v>13.3125</v>
      </c>
      <c r="E8" s="38">
        <f>+B8*0.0375</f>
        <v>13.3125</v>
      </c>
      <c r="F8" s="39">
        <f>+B8*F17</f>
        <v>122.94372294372293</v>
      </c>
      <c r="G8" s="40">
        <f>+B8-(C8+F8+D8+E8)</f>
        <v>54.556277056277054</v>
      </c>
      <c r="H8" s="40">
        <f>SUM(E8:G8)</f>
        <v>190.8125</v>
      </c>
    </row>
    <row r="9" spans="1:8" ht="19.5" customHeight="1">
      <c r="A9" s="7" t="s">
        <v>9</v>
      </c>
      <c r="B9" s="8">
        <v>380</v>
      </c>
      <c r="C9" s="8">
        <f>+B9*C13</f>
        <v>161.5</v>
      </c>
      <c r="D9" s="41">
        <f>+B9*0.0375</f>
        <v>14.25</v>
      </c>
      <c r="E9" s="42">
        <f>+B9*0.0375</f>
        <v>14.25</v>
      </c>
      <c r="F9" s="43">
        <f>+B9*F17</f>
        <v>131.6017316017316</v>
      </c>
      <c r="G9" s="44">
        <f>+B9-(C9+F9+D9+E9)</f>
        <v>58.39826839826844</v>
      </c>
      <c r="H9" s="40">
        <f>SUM(E9:G9)</f>
        <v>204.25000000000003</v>
      </c>
    </row>
    <row r="10" spans="1:8" ht="19.5" customHeight="1">
      <c r="A10" s="7" t="s">
        <v>10</v>
      </c>
      <c r="B10" s="8">
        <v>260</v>
      </c>
      <c r="C10" s="8">
        <f>+B10*C13</f>
        <v>110.5</v>
      </c>
      <c r="D10" s="41">
        <f>+B10*0.0375</f>
        <v>9.75</v>
      </c>
      <c r="E10" s="42">
        <f>+B10*0.0375</f>
        <v>9.75</v>
      </c>
      <c r="F10" s="43">
        <f>+B10*F17</f>
        <v>90.04329004329004</v>
      </c>
      <c r="G10" s="44">
        <f>+B10-(C10+F10+D10+E10)</f>
        <v>39.95670995670997</v>
      </c>
      <c r="H10" s="40">
        <f>SUM(E10:G10)</f>
        <v>139.75</v>
      </c>
    </row>
    <row r="11" spans="1:8" ht="19.5" customHeight="1" thickBot="1">
      <c r="A11" s="9" t="s">
        <v>11</v>
      </c>
      <c r="B11" s="10">
        <v>160</v>
      </c>
      <c r="C11" s="10">
        <f>+B11*C13</f>
        <v>68</v>
      </c>
      <c r="D11" s="45">
        <f>+B11*0.0375</f>
        <v>6</v>
      </c>
      <c r="E11" s="46">
        <f>+B11*0.0375</f>
        <v>6</v>
      </c>
      <c r="F11" s="47">
        <f>+B11*F17</f>
        <v>55.41125541125541</v>
      </c>
      <c r="G11" s="48">
        <f>+B11-(C11+F11+D11+E11)</f>
        <v>24.58874458874459</v>
      </c>
      <c r="H11" s="40">
        <f>SUM(E11:G11)</f>
        <v>86</v>
      </c>
    </row>
    <row r="12" spans="1:8" ht="22.5" customHeight="1" thickBot="1">
      <c r="A12" s="14" t="s">
        <v>12</v>
      </c>
      <c r="B12" s="11">
        <f>SUM(B8:B11)</f>
        <v>1155</v>
      </c>
      <c r="C12" s="26">
        <f>+B12*0.425</f>
        <v>490.875</v>
      </c>
      <c r="D12" s="27">
        <f>+B12*0.0375</f>
        <v>43.3125</v>
      </c>
      <c r="E12" s="28">
        <f>+B12*0.0375</f>
        <v>43.3125</v>
      </c>
      <c r="F12" s="29">
        <v>400</v>
      </c>
      <c r="G12" s="30">
        <f>SUM(G8:G11)</f>
        <v>177.50000000000006</v>
      </c>
      <c r="H12" s="30">
        <f>SUM(H8:H11)</f>
        <v>620.8125</v>
      </c>
    </row>
    <row r="13" spans="1:7" ht="21" customHeight="1" thickBot="1">
      <c r="A13" s="12" t="s">
        <v>13</v>
      </c>
      <c r="B13" s="13">
        <f>SUM(C13:G13)</f>
        <v>1</v>
      </c>
      <c r="C13" s="13">
        <v>0.425</v>
      </c>
      <c r="D13" s="31">
        <f>+D11/B11</f>
        <v>0.0375</v>
      </c>
      <c r="E13" s="99">
        <f>+E17+F17+G17</f>
        <v>0.5375</v>
      </c>
      <c r="F13" s="100"/>
      <c r="G13" s="101"/>
    </row>
    <row r="14" spans="2:6" ht="2.25" customHeight="1" thickBot="1">
      <c r="B14"/>
      <c r="C14"/>
      <c r="D14"/>
      <c r="E14"/>
      <c r="F14"/>
    </row>
    <row r="15" spans="1:7" ht="21.75" customHeight="1" thickBot="1">
      <c r="A15" s="15" t="s">
        <v>13</v>
      </c>
      <c r="B15" s="16">
        <f>SUM(C15:G15)</f>
        <v>1</v>
      </c>
      <c r="C15" s="97">
        <f>+C13+D13</f>
        <v>0.46249999999999997</v>
      </c>
      <c r="D15" s="98"/>
      <c r="E15" s="34">
        <f>+E12/B12</f>
        <v>0.0375</v>
      </c>
      <c r="F15" s="106">
        <f>+F17+G17</f>
        <v>0.5</v>
      </c>
      <c r="G15" s="98"/>
    </row>
    <row r="16" spans="2:7" ht="9" customHeight="1" thickBot="1">
      <c r="B16"/>
      <c r="C16" s="32"/>
      <c r="D16" s="32"/>
      <c r="E16" s="32"/>
      <c r="F16" s="32"/>
      <c r="G16" s="32"/>
    </row>
    <row r="17" spans="1:7" ht="17.25" customHeight="1" thickBot="1">
      <c r="A17" s="15" t="s">
        <v>13</v>
      </c>
      <c r="B17" s="16">
        <f>SUM(C17:G17)</f>
        <v>1</v>
      </c>
      <c r="C17" s="16">
        <f>+C12/B12</f>
        <v>0.425</v>
      </c>
      <c r="D17" s="33">
        <f>+D12/B12</f>
        <v>0.0375</v>
      </c>
      <c r="E17" s="34">
        <f>+E12/B12</f>
        <v>0.0375</v>
      </c>
      <c r="F17" s="35">
        <f>+F12/B12</f>
        <v>0.3463203463203463</v>
      </c>
      <c r="G17" s="36">
        <f>+G12/B12</f>
        <v>0.15367965367965372</v>
      </c>
    </row>
    <row r="19" ht="13.5" thickBot="1"/>
    <row r="20" spans="1:8" ht="24.75" customHeight="1" thickBot="1">
      <c r="A20" s="19" t="s">
        <v>1</v>
      </c>
      <c r="B20" s="77" t="s">
        <v>15</v>
      </c>
      <c r="C20" s="78"/>
      <c r="D20" s="79" t="s">
        <v>16</v>
      </c>
      <c r="E20" s="78"/>
      <c r="F20" s="56" t="s">
        <v>17</v>
      </c>
      <c r="G20" s="56"/>
      <c r="H20" s="57"/>
    </row>
    <row r="21" spans="1:8" s="23" customFormat="1" ht="135" customHeight="1">
      <c r="A21" s="22" t="s">
        <v>18</v>
      </c>
      <c r="B21" s="80" t="s">
        <v>19</v>
      </c>
      <c r="C21" s="49"/>
      <c r="D21" s="81" t="s">
        <v>20</v>
      </c>
      <c r="E21" s="82"/>
      <c r="F21" s="58" t="s">
        <v>21</v>
      </c>
      <c r="G21" s="58"/>
      <c r="H21" s="59"/>
    </row>
    <row r="22" spans="1:8" s="23" customFormat="1" ht="123.75" customHeight="1">
      <c r="A22" s="24" t="s">
        <v>9</v>
      </c>
      <c r="B22" s="71" t="s">
        <v>22</v>
      </c>
      <c r="C22" s="72"/>
      <c r="D22" s="73" t="s">
        <v>23</v>
      </c>
      <c r="E22" s="74"/>
      <c r="F22" s="60" t="s">
        <v>24</v>
      </c>
      <c r="G22" s="60"/>
      <c r="H22" s="61"/>
    </row>
    <row r="23" spans="1:8" s="23" customFormat="1" ht="147" customHeight="1">
      <c r="A23" s="24" t="s">
        <v>10</v>
      </c>
      <c r="B23" s="71" t="s">
        <v>25</v>
      </c>
      <c r="C23" s="72"/>
      <c r="D23" s="75"/>
      <c r="E23" s="76"/>
      <c r="F23" s="60"/>
      <c r="G23" s="60"/>
      <c r="H23" s="61"/>
    </row>
    <row r="24" spans="1:8" s="23" customFormat="1" ht="112.5" customHeight="1" thickBot="1">
      <c r="A24" s="25" t="s">
        <v>11</v>
      </c>
      <c r="B24" s="67" t="s">
        <v>26</v>
      </c>
      <c r="C24" s="68"/>
      <c r="D24" s="69" t="s">
        <v>27</v>
      </c>
      <c r="E24" s="70"/>
      <c r="F24" s="62" t="s">
        <v>28</v>
      </c>
      <c r="G24" s="62"/>
      <c r="H24" s="63"/>
    </row>
    <row r="25" ht="13.5" thickBot="1"/>
    <row r="26" spans="1:8" ht="13.5" thickBot="1">
      <c r="A26" s="3" t="s">
        <v>1</v>
      </c>
      <c r="B26" s="64" t="s">
        <v>29</v>
      </c>
      <c r="C26" s="65"/>
      <c r="D26" s="65"/>
      <c r="E26" s="65"/>
      <c r="F26" s="65"/>
      <c r="G26" s="65"/>
      <c r="H26" s="66"/>
    </row>
    <row r="27" spans="1:8" ht="21.75" customHeight="1">
      <c r="A27" s="20" t="s">
        <v>18</v>
      </c>
      <c r="B27" s="50" t="s">
        <v>30</v>
      </c>
      <c r="C27" s="51"/>
      <c r="D27" s="51"/>
      <c r="E27" s="51"/>
      <c r="F27" s="51"/>
      <c r="G27" s="51"/>
      <c r="H27" s="52"/>
    </row>
    <row r="28" spans="1:8" ht="114" customHeight="1">
      <c r="A28" s="7" t="s">
        <v>9</v>
      </c>
      <c r="B28" s="50" t="s">
        <v>31</v>
      </c>
      <c r="C28" s="51"/>
      <c r="D28" s="51"/>
      <c r="E28" s="51"/>
      <c r="F28" s="51"/>
      <c r="G28" s="51"/>
      <c r="H28" s="52"/>
    </row>
    <row r="29" spans="1:8" ht="72.75" customHeight="1" thickBot="1">
      <c r="A29" s="21" t="s">
        <v>11</v>
      </c>
      <c r="B29" s="53" t="s">
        <v>32</v>
      </c>
      <c r="C29" s="54"/>
      <c r="D29" s="54"/>
      <c r="E29" s="54"/>
      <c r="F29" s="54"/>
      <c r="G29" s="54"/>
      <c r="H29" s="55"/>
    </row>
  </sheetData>
  <mergeCells count="31">
    <mergeCell ref="C15:D15"/>
    <mergeCell ref="E13:G13"/>
    <mergeCell ref="H5:H7"/>
    <mergeCell ref="F6:G6"/>
    <mergeCell ref="F15:G15"/>
    <mergeCell ref="E6:E7"/>
    <mergeCell ref="A5:A7"/>
    <mergeCell ref="B5:B7"/>
    <mergeCell ref="C5:D5"/>
    <mergeCell ref="E5:G5"/>
    <mergeCell ref="C6:C7"/>
    <mergeCell ref="D6:D7"/>
    <mergeCell ref="B20:C20"/>
    <mergeCell ref="D20:E20"/>
    <mergeCell ref="B21:C21"/>
    <mergeCell ref="D21:E21"/>
    <mergeCell ref="D24:E24"/>
    <mergeCell ref="B22:C22"/>
    <mergeCell ref="D22:E22"/>
    <mergeCell ref="B23:C23"/>
    <mergeCell ref="D23:E23"/>
    <mergeCell ref="B27:H27"/>
    <mergeCell ref="B28:H28"/>
    <mergeCell ref="B29:H29"/>
    <mergeCell ref="F20:H20"/>
    <mergeCell ref="F21:H21"/>
    <mergeCell ref="F22:H22"/>
    <mergeCell ref="F23:H23"/>
    <mergeCell ref="F24:H24"/>
    <mergeCell ref="B26:H26"/>
    <mergeCell ref="B24:C24"/>
  </mergeCells>
  <printOptions horizontalCentered="1"/>
  <pageMargins left="0.29" right="0.35" top="0.45" bottom="0.35" header="0.2" footer="0.17"/>
  <pageSetup horizontalDpi="300" verticalDpi="300" orientation="landscape" paperSize="9" scale="90" r:id="rId1"/>
  <headerFooter alignWithMargins="0">
    <oddFooter>&amp;C&amp;P /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buricova</dc:creator>
  <cp:keywords/>
  <dc:description/>
  <cp:lastModifiedBy>jakoubkova</cp:lastModifiedBy>
  <cp:lastPrinted>2007-11-28T19:48:38Z</cp:lastPrinted>
  <dcterms:created xsi:type="dcterms:W3CDTF">2007-10-01T11:24:27Z</dcterms:created>
  <dcterms:modified xsi:type="dcterms:W3CDTF">2007-11-29T14:29:08Z</dcterms:modified>
  <cp:category/>
  <cp:version/>
  <cp:contentType/>
  <cp:contentStatus/>
</cp:coreProperties>
</file>