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549" firstSheet="1" activeTab="6"/>
  </bookViews>
  <sheets>
    <sheet name="Havlíčkův Brod 2007" sheetId="1" r:id="rId1"/>
    <sheet name="Jihlava  2007" sheetId="2" r:id="rId2"/>
    <sheet name="Pelhřimov 2007" sheetId="3" r:id="rId3"/>
    <sheet name="Třebíč 2007" sheetId="4" r:id="rId4"/>
    <sheet name="Žďár nad Sázavou 2007" sheetId="5" r:id="rId5"/>
    <sheet name="Přehled 2007" sheetId="6" r:id="rId6"/>
    <sheet name="Věcné" sheetId="7" r:id="rId7"/>
  </sheets>
  <definedNames>
    <definedName name="_xlnm.Print_Titles" localSheetId="3">'Třebíč 2007'!$17:$19</definedName>
    <definedName name="_xlnm.Print_Titles" localSheetId="4">'Žďár nad Sázavou 2007'!$17:$19</definedName>
  </definedNames>
  <calcPr fullCalcOnLoad="1"/>
</workbook>
</file>

<file path=xl/sharedStrings.xml><?xml version="1.0" encoding="utf-8"?>
<sst xmlns="http://schemas.openxmlformats.org/spreadsheetml/2006/main" count="571" uniqueCount="338">
  <si>
    <t>Havlíčkův Brod</t>
  </si>
  <si>
    <t>č. sloupce</t>
  </si>
  <si>
    <t>2.</t>
  </si>
  <si>
    <t>3.</t>
  </si>
  <si>
    <t>4.</t>
  </si>
  <si>
    <t>5.</t>
  </si>
  <si>
    <t>6.</t>
  </si>
  <si>
    <t>Pohotovost JPO II</t>
  </si>
  <si>
    <t>Výdaje na akceschopnost</t>
  </si>
  <si>
    <t>Výsledná dotace</t>
  </si>
  <si>
    <t>Výdaje na OP</t>
  </si>
  <si>
    <t>Výdaje za zásah</t>
  </si>
  <si>
    <t>Pohotovost</t>
  </si>
  <si>
    <t>Výdaj za zasah</t>
  </si>
  <si>
    <t>Jihlava</t>
  </si>
  <si>
    <t>Pelhřimov</t>
  </si>
  <si>
    <t>Třebíč</t>
  </si>
  <si>
    <t>Žďár nad Sázavou</t>
  </si>
  <si>
    <t>Odborná příprava</t>
  </si>
  <si>
    <t>Rozpis na obce</t>
  </si>
  <si>
    <t>Golčův Jeníkov</t>
  </si>
  <si>
    <t>Habry</t>
  </si>
  <si>
    <t>Herálec</t>
  </si>
  <si>
    <t>Přibyslav</t>
  </si>
  <si>
    <t>Světlá n. Sázavou</t>
  </si>
  <si>
    <t>Šlapanov</t>
  </si>
  <si>
    <t>Ždírec n. Doub.</t>
  </si>
  <si>
    <t>Celkem</t>
  </si>
  <si>
    <t>Luka n. Jihlavou</t>
  </si>
  <si>
    <t>Hojkov</t>
  </si>
  <si>
    <t xml:space="preserve">Mysletice </t>
  </si>
  <si>
    <t>Nová Říše</t>
  </si>
  <si>
    <t>Dolní Cerekev</t>
  </si>
  <si>
    <t>Brtnice</t>
  </si>
  <si>
    <t>Mrákotín</t>
  </si>
  <si>
    <t>Kamenice</t>
  </si>
  <si>
    <t>Stará Říše</t>
  </si>
  <si>
    <t>Bobrová</t>
  </si>
  <si>
    <t>Bohdalov</t>
  </si>
  <si>
    <t>Bystřice n.P.</t>
  </si>
  <si>
    <t>Dalečín</t>
  </si>
  <si>
    <t>Jimramov</t>
  </si>
  <si>
    <t>Křižanov</t>
  </si>
  <si>
    <t>Měřín</t>
  </si>
  <si>
    <t>Nové Město na Mor.</t>
  </si>
  <si>
    <t>Nové Veselí</t>
  </si>
  <si>
    <t>Ostrov n. Osl.</t>
  </si>
  <si>
    <t>Polnička</t>
  </si>
  <si>
    <t>Radostín n. Osl.</t>
  </si>
  <si>
    <t>Rožná</t>
  </si>
  <si>
    <t>Sněžné</t>
  </si>
  <si>
    <t>Strážek</t>
  </si>
  <si>
    <t>Svratka</t>
  </si>
  <si>
    <t>Škrdlovice</t>
  </si>
  <si>
    <t>Štěpánov n. Svr.</t>
  </si>
  <si>
    <t>Velká Bíteš</t>
  </si>
  <si>
    <t>Velká Losenice</t>
  </si>
  <si>
    <t>Velké Meziříčí</t>
  </si>
  <si>
    <t>Vír</t>
  </si>
  <si>
    <t>Vojnův Městec</t>
  </si>
  <si>
    <t>Žďár n. Sázavou 2</t>
  </si>
  <si>
    <t>Kuklík</t>
  </si>
  <si>
    <t>Budkov</t>
  </si>
  <si>
    <t>Čáslavice</t>
  </si>
  <si>
    <t>Čechtín</t>
  </si>
  <si>
    <t>Dukovany</t>
  </si>
  <si>
    <t>Hrotovice</t>
  </si>
  <si>
    <t>Jaroměřice n Rok.</t>
  </si>
  <si>
    <t>Jemnice</t>
  </si>
  <si>
    <t>Kralice nad Oslavou</t>
  </si>
  <si>
    <t>Lesonice</t>
  </si>
  <si>
    <t>Mor. Budějovice</t>
  </si>
  <si>
    <t>Okříšky</t>
  </si>
  <si>
    <t>Opatov</t>
  </si>
  <si>
    <t>Police</t>
  </si>
  <si>
    <t>Pozďatín</t>
  </si>
  <si>
    <t>Předín</t>
  </si>
  <si>
    <t>Přibyslavice</t>
  </si>
  <si>
    <t>Rokytnice n.Rokyt.</t>
  </si>
  <si>
    <t>Rouchovany</t>
  </si>
  <si>
    <t>Rudíkov</t>
  </si>
  <si>
    <t>Stařeč</t>
  </si>
  <si>
    <t>Studenec</t>
  </si>
  <si>
    <t>Svatoslav</t>
  </si>
  <si>
    <t>Tasov</t>
  </si>
  <si>
    <t>Vladislav</t>
  </si>
  <si>
    <t>Želetava</t>
  </si>
  <si>
    <t>Černovice</t>
  </si>
  <si>
    <t xml:space="preserve">Horní Cerekev </t>
  </si>
  <si>
    <t>Kamenice n. Lipou</t>
  </si>
  <si>
    <t>Košetice</t>
  </si>
  <si>
    <t>Obrataň</t>
  </si>
  <si>
    <t>Nový Rychnov</t>
  </si>
  <si>
    <t>Počátky</t>
  </si>
  <si>
    <t>Rynárec</t>
  </si>
  <si>
    <t>Senožaty</t>
  </si>
  <si>
    <t>Želiv</t>
  </si>
  <si>
    <t>Žirovnice</t>
  </si>
  <si>
    <t>Hořice</t>
  </si>
  <si>
    <t>Kejžlice</t>
  </si>
  <si>
    <t>Těmice</t>
  </si>
  <si>
    <t>* Zaokrouhleno na 100 Kč</t>
  </si>
  <si>
    <t>Zásah* zaokrouhl</t>
  </si>
  <si>
    <t>Věcné vybavení</t>
  </si>
  <si>
    <t>Leština u Světlé</t>
  </si>
  <si>
    <t>Čerpáno</t>
  </si>
  <si>
    <t>Výdaje za zásah a věcné vybavení</t>
  </si>
  <si>
    <t>Přiděleno [Kč]</t>
  </si>
  <si>
    <t>Zůstatek [Kč]</t>
  </si>
  <si>
    <t>[Kč]</t>
  </si>
  <si>
    <t>[%]</t>
  </si>
  <si>
    <t>Celkem [Kč]</t>
  </si>
  <si>
    <t>**</t>
  </si>
  <si>
    <t>Pavlov</t>
  </si>
  <si>
    <t>Trnava</t>
  </si>
  <si>
    <t>Třebelovice</t>
  </si>
  <si>
    <t>Kozlov</t>
  </si>
  <si>
    <t>Dušejov</t>
  </si>
  <si>
    <t>Dolní Město</t>
  </si>
  <si>
    <t>Chotěboř</t>
  </si>
  <si>
    <t>Kožlí</t>
  </si>
  <si>
    <t>Krucemburk</t>
  </si>
  <si>
    <t>Ledeč nad Sázavou</t>
  </si>
  <si>
    <t>Lučice</t>
  </si>
  <si>
    <t>Uhelná Příbram</t>
  </si>
  <si>
    <t>Batelov</t>
  </si>
  <si>
    <t>Horní Dubenky</t>
  </si>
  <si>
    <t>Nevcehle</t>
  </si>
  <si>
    <t>Dlouhá Brtnice</t>
  </si>
  <si>
    <t>Stonařov</t>
  </si>
  <si>
    <t>Nová Buková</t>
  </si>
  <si>
    <t>Osová Bítýška</t>
  </si>
  <si>
    <t>Věžná</t>
  </si>
  <si>
    <t>Nyní zůstatek</t>
  </si>
  <si>
    <t>OP podzim záměr</t>
  </si>
  <si>
    <t>Havlíčkova Borová</t>
  </si>
  <si>
    <t>Horní Krupá</t>
  </si>
  <si>
    <t>Jedlá</t>
  </si>
  <si>
    <t>Maleč</t>
  </si>
  <si>
    <t>Štoky</t>
  </si>
  <si>
    <t>Vilémov</t>
  </si>
  <si>
    <t>Česká Bělá</t>
  </si>
  <si>
    <t>Červená Řečice</t>
  </si>
  <si>
    <t>Hořepník</t>
  </si>
  <si>
    <t>Humpolec</t>
  </si>
  <si>
    <t>Nová Cerekev</t>
  </si>
  <si>
    <t>Onšov</t>
  </si>
  <si>
    <t>Pacov</t>
  </si>
  <si>
    <t>Budišov</t>
  </si>
  <si>
    <t>Mohelno</t>
  </si>
  <si>
    <t>Lukavec</t>
  </si>
  <si>
    <t>Dolní Rožínka</t>
  </si>
  <si>
    <t>Věcné</t>
  </si>
  <si>
    <t>Celkem kraj</t>
  </si>
  <si>
    <t>Výdaj za zásahy [Kč]</t>
  </si>
  <si>
    <t>Věcné vybavení [Kč]</t>
  </si>
  <si>
    <t>Přiděleno plánem [Kč]</t>
  </si>
  <si>
    <t xml:space="preserve">Výdaje na OP </t>
  </si>
  <si>
    <t>Lesní Jakubov</t>
  </si>
  <si>
    <t>Meziříčko</t>
  </si>
  <si>
    <t>Bořetín</t>
  </si>
  <si>
    <t>Křeč</t>
  </si>
  <si>
    <t>Zhoř</t>
  </si>
  <si>
    <t>Číhošť</t>
  </si>
  <si>
    <t>Polná</t>
  </si>
  <si>
    <t>Rohozná</t>
  </si>
  <si>
    <t>Havlíčkův Brod m.č. Perknov</t>
  </si>
  <si>
    <t>Lípa</t>
  </si>
  <si>
    <t>Arnolec</t>
  </si>
  <si>
    <t>Bílý Kámen</t>
  </si>
  <si>
    <t>Brtnice m.č. Příseka</t>
  </si>
  <si>
    <t>Dobronín</t>
  </si>
  <si>
    <t>Doupě</t>
  </si>
  <si>
    <t>Dyjice</t>
  </si>
  <si>
    <t>Hodice</t>
  </si>
  <si>
    <t>Ježená</t>
  </si>
  <si>
    <t>Jihlava m.č. Bedřichov</t>
  </si>
  <si>
    <t>Jihlávka</t>
  </si>
  <si>
    <t>Kamenná</t>
  </si>
  <si>
    <t>Milíčov</t>
  </si>
  <si>
    <t>Panenská Rozsíčka</t>
  </si>
  <si>
    <t>Polná m.č. Janovice</t>
  </si>
  <si>
    <t>Polná m.č. Nové Dvory</t>
  </si>
  <si>
    <t>Růžená</t>
  </si>
  <si>
    <t xml:space="preserve">Řásná </t>
  </si>
  <si>
    <t>Řídelov</t>
  </si>
  <si>
    <t>Strachoňovice</t>
  </si>
  <si>
    <t>Švábov</t>
  </si>
  <si>
    <t>Třešť m.č. Čenkov</t>
  </si>
  <si>
    <t>Třeštice</t>
  </si>
  <si>
    <t>Zvolenovice</t>
  </si>
  <si>
    <t>Větrný Jeníkov</t>
  </si>
  <si>
    <t>Svépravice</t>
  </si>
  <si>
    <t>Ústrašín</t>
  </si>
  <si>
    <t>Včelnička</t>
  </si>
  <si>
    <t>Čechočovice</t>
  </si>
  <si>
    <t>Kojatín</t>
  </si>
  <si>
    <t>Nová Ves</t>
  </si>
  <si>
    <t>Ostašov</t>
  </si>
  <si>
    <t>Petrovice</t>
  </si>
  <si>
    <t>Vícenice u Náměště</t>
  </si>
  <si>
    <t>Zahrádka</t>
  </si>
  <si>
    <t xml:space="preserve">Lipník </t>
  </si>
  <si>
    <t xml:space="preserve">Smrk </t>
  </si>
  <si>
    <t>Heřmanov</t>
  </si>
  <si>
    <t>OP podzim záměr [Kč]</t>
  </si>
  <si>
    <t xml:space="preserve"> k 30.9.07 [%]</t>
  </si>
  <si>
    <t>Skutečnost čerpáno k 30.9.2007</t>
  </si>
  <si>
    <t>Návrh dle rozkazu krajského ředitele HZS kraje Vysočina pro rok 2007</t>
  </si>
  <si>
    <t xml:space="preserve">Čerpání přidělené státní dotace pro jednotky SDH obcí v roce 2007  </t>
  </si>
  <si>
    <t xml:space="preserve">Dotace na rok 2007 </t>
  </si>
  <si>
    <t>Kněžice</t>
  </si>
  <si>
    <t>Telč</t>
  </si>
  <si>
    <t>Třešť</t>
  </si>
  <si>
    <t>Bítovčice</t>
  </si>
  <si>
    <t>Brtnice m.č. Jestřebí</t>
  </si>
  <si>
    <t>Brzkov</t>
  </si>
  <si>
    <t>Cerekvička-Rosice</t>
  </si>
  <si>
    <t>Dvorce</t>
  </si>
  <si>
    <t>Horní Myslová</t>
  </si>
  <si>
    <t>Hybrálec</t>
  </si>
  <si>
    <t>Jersín</t>
  </si>
  <si>
    <t>Jihlava město</t>
  </si>
  <si>
    <t>Jindřichovice</t>
  </si>
  <si>
    <t>Kostelec</t>
  </si>
  <si>
    <t>Ořechov</t>
  </si>
  <si>
    <t>Radkov</t>
  </si>
  <si>
    <t>Rybné</t>
  </si>
  <si>
    <t>Sedlatice</t>
  </si>
  <si>
    <t>Sedlejov</t>
  </si>
  <si>
    <t>Střítěž</t>
  </si>
  <si>
    <t>Šimanov</t>
  </si>
  <si>
    <t>Třešť m.č. Buková</t>
  </si>
  <si>
    <t>Věžnice HB</t>
  </si>
  <si>
    <t>Záborná</t>
  </si>
  <si>
    <t>Telč m.č. Studnice</t>
  </si>
  <si>
    <t>Bransouze</t>
  </si>
  <si>
    <t>Červená Lhota</t>
  </si>
  <si>
    <t>Číchov</t>
  </si>
  <si>
    <t>Hodov</t>
  </si>
  <si>
    <t>Hvězdoňovice</t>
  </si>
  <si>
    <t>Chlum</t>
  </si>
  <si>
    <t>Jasenice</t>
  </si>
  <si>
    <t>Jiratice</t>
  </si>
  <si>
    <t>Kladeruby nad Oslavou</t>
  </si>
  <si>
    <t>Kojatice</t>
  </si>
  <si>
    <t>Kouty</t>
  </si>
  <si>
    <t>Litohoř</t>
  </si>
  <si>
    <t>Loukovice</t>
  </si>
  <si>
    <t>Naloučany</t>
  </si>
  <si>
    <t>Odunec</t>
  </si>
  <si>
    <t>Okarec</t>
  </si>
  <si>
    <t>Pyšel</t>
  </si>
  <si>
    <t>Rapotice</t>
  </si>
  <si>
    <t>Šebkovice</t>
  </si>
  <si>
    <t>Třebenice</t>
  </si>
  <si>
    <t>Valeč</t>
  </si>
  <si>
    <t>Dlouhá Ves</t>
  </si>
  <si>
    <t>Kámen</t>
  </si>
  <si>
    <t>Hněvkovice</t>
  </si>
  <si>
    <t>Kamenná Lhota</t>
  </si>
  <si>
    <t>Kynice</t>
  </si>
  <si>
    <t>Lipnice nad Sázavou</t>
  </si>
  <si>
    <t>Sázavka</t>
  </si>
  <si>
    <t>Trpišovice</t>
  </si>
  <si>
    <t>Oudoleň</t>
  </si>
  <si>
    <t>Láz</t>
  </si>
  <si>
    <t>Bobrůvka</t>
  </si>
  <si>
    <t>Dobrá Voda</t>
  </si>
  <si>
    <t>Hodiškov</t>
  </si>
  <si>
    <t>Krásněves</t>
  </si>
  <si>
    <t>Křídla</t>
  </si>
  <si>
    <t>Milasín</t>
  </si>
  <si>
    <t>Nové Dvory</t>
  </si>
  <si>
    <t xml:space="preserve">Prosetín </t>
  </si>
  <si>
    <t>Radňovice</t>
  </si>
  <si>
    <t>Řečice</t>
  </si>
  <si>
    <t>Sázava</t>
  </si>
  <si>
    <t>Vlachovice</t>
  </si>
  <si>
    <t>Vepřová</t>
  </si>
  <si>
    <t>Vidonín</t>
  </si>
  <si>
    <t>Zadní Zhořec</t>
  </si>
  <si>
    <t>Zvole</t>
  </si>
  <si>
    <t>Znetínek</t>
  </si>
  <si>
    <t>Zubří</t>
  </si>
  <si>
    <t>Arneštovice</t>
  </si>
  <si>
    <t>Budíkov</t>
  </si>
  <si>
    <t>Čáslavsko</t>
  </si>
  <si>
    <t>Častrov</t>
  </si>
  <si>
    <t>Čížkov</t>
  </si>
  <si>
    <t>Dehtáře</t>
  </si>
  <si>
    <t>Hojovice</t>
  </si>
  <si>
    <t>Horní Ves</t>
  </si>
  <si>
    <t>Chyšná</t>
  </si>
  <si>
    <t>Koberovice</t>
  </si>
  <si>
    <t>Libkova Voda</t>
  </si>
  <si>
    <t>Lidmaň</t>
  </si>
  <si>
    <t>Martinice u Onšova</t>
  </si>
  <si>
    <t>Mezná</t>
  </si>
  <si>
    <t>Mnich</t>
  </si>
  <si>
    <t>Ondřejov</t>
  </si>
  <si>
    <t>Putimov</t>
  </si>
  <si>
    <t>Salačova Lhota</t>
  </si>
  <si>
    <t>Samšín</t>
  </si>
  <si>
    <t>Sedlice</t>
  </si>
  <si>
    <t>Těchobuz</t>
  </si>
  <si>
    <t>Velká Chyška</t>
  </si>
  <si>
    <t>Vokov</t>
  </si>
  <si>
    <t>Vyklantice</t>
  </si>
  <si>
    <t>Vyskytná</t>
  </si>
  <si>
    <t>Zajíčkov</t>
  </si>
  <si>
    <t>Žirov</t>
  </si>
  <si>
    <t>Pavlínov</t>
  </si>
  <si>
    <t>Dobroutov</t>
  </si>
  <si>
    <t>Knínice</t>
  </si>
  <si>
    <t>** 150000 Kč vyplaceno v měsíci dubnu 2007</t>
  </si>
  <si>
    <t>Částka vyplacena Krajským úřadem v měsíci dubnu 2007</t>
  </si>
  <si>
    <t xml:space="preserve">Přehled rozdělení státní dotace JSDH obcí 2007 </t>
  </si>
  <si>
    <t>Jakubov u Mor. Budějovic</t>
  </si>
  <si>
    <t>Zbývá vyplatit</t>
  </si>
  <si>
    <t>IČ</t>
  </si>
  <si>
    <t>Havlíčkův Brod m.č. Mírovka</t>
  </si>
  <si>
    <t>Brtnice m. č. Malé</t>
  </si>
  <si>
    <t>Polná m.č. Hrbov</t>
  </si>
  <si>
    <t>Polná m.č.Nové Dvory</t>
  </si>
  <si>
    <t>Věštín m.č. Bolešín</t>
  </si>
  <si>
    <t>Prosetín m.č. Brťoví</t>
  </si>
  <si>
    <t>Fryšava pod Žákovou horou</t>
  </si>
  <si>
    <t>Strážek m.č. Meziboří</t>
  </si>
  <si>
    <t>Věcov m.č. Odranec</t>
  </si>
  <si>
    <t>Nové Město n. Mor. m.č. Petrovice</t>
  </si>
  <si>
    <t>Proseč u Humpolce</t>
  </si>
  <si>
    <t>Libice n. Doubravou</t>
  </si>
  <si>
    <t>Věcov m.č. Jimr. Pavlovice</t>
  </si>
  <si>
    <t xml:space="preserve">Pacov m.č. Jetřichovec </t>
  </si>
  <si>
    <t>Dobrá Voda u Pelhř.</t>
  </si>
  <si>
    <t>Zbývá vyplatit do konce roku 2007</t>
  </si>
  <si>
    <t>Celkem vyplaceno v měsíci dubnu 2007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</si>
</sst>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_K_č"/>
    <numFmt numFmtId="169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b/>
      <sz val="10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wrapText="1"/>
    </xf>
    <xf numFmtId="3" fontId="0" fillId="2" borderId="24" xfId="0" applyNumberFormat="1" applyFill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3" fontId="0" fillId="2" borderId="26" xfId="0" applyNumberForma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1" fillId="2" borderId="29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29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vertical="center"/>
    </xf>
    <xf numFmtId="3" fontId="0" fillId="2" borderId="30" xfId="0" applyNumberFormat="1" applyFont="1" applyFill="1" applyBorder="1" applyAlignment="1">
      <alignment vertical="center"/>
    </xf>
    <xf numFmtId="3" fontId="0" fillId="2" borderId="30" xfId="0" applyNumberFormat="1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30" xfId="0" applyNumberFormat="1" applyFont="1" applyBorder="1" applyAlignment="1">
      <alignment vertical="center" wrapText="1"/>
    </xf>
    <xf numFmtId="3" fontId="0" fillId="0" borderId="30" xfId="0" applyNumberFormat="1" applyFont="1" applyFill="1" applyBorder="1" applyAlignment="1">
      <alignment horizontal="left" vertical="center" wrapText="1"/>
    </xf>
    <xf numFmtId="3" fontId="0" fillId="0" borderId="30" xfId="0" applyNumberFormat="1" applyFont="1" applyFill="1" applyBorder="1" applyAlignment="1">
      <alignment vertical="center" wrapText="1"/>
    </xf>
    <xf numFmtId="3" fontId="0" fillId="0" borderId="27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/>
    </xf>
    <xf numFmtId="3" fontId="0" fillId="2" borderId="31" xfId="0" applyNumberFormat="1" applyFill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2" borderId="28" xfId="0" applyNumberFormat="1" applyFill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" fontId="0" fillId="2" borderId="26" xfId="0" applyNumberFormat="1" applyFont="1" applyFill="1" applyBorder="1" applyAlignment="1">
      <alignment vertical="center"/>
    </xf>
    <xf numFmtId="3" fontId="0" fillId="2" borderId="26" xfId="0" applyNumberFormat="1" applyFont="1" applyFill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3" fontId="0" fillId="0" borderId="26" xfId="0" applyNumberFormat="1" applyFont="1" applyFill="1" applyBorder="1" applyAlignment="1">
      <alignment horizontal="left" vertical="center" wrapText="1"/>
    </xf>
    <xf numFmtId="3" fontId="1" fillId="0" borderId="26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1" fillId="2" borderId="28" xfId="0" applyNumberFormat="1" applyFont="1" applyFill="1" applyBorder="1" applyAlignment="1">
      <alignment vertical="center"/>
    </xf>
    <xf numFmtId="3" fontId="0" fillId="2" borderId="28" xfId="0" applyNumberFormat="1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36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3" fontId="1" fillId="2" borderId="18" xfId="0" applyNumberFormat="1" applyFont="1" applyFill="1" applyBorder="1" applyAlignment="1">
      <alignment vertical="center"/>
    </xf>
    <xf numFmtId="3" fontId="1" fillId="2" borderId="30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1" fillId="0" borderId="30" xfId="0" applyNumberFormat="1" applyFont="1" applyBorder="1" applyAlignment="1">
      <alignment vertical="center" wrapText="1"/>
    </xf>
    <xf numFmtId="3" fontId="1" fillId="0" borderId="30" xfId="0" applyNumberFormat="1" applyFont="1" applyFill="1" applyBorder="1" applyAlignment="1">
      <alignment horizontal="left" vertical="center" wrapText="1"/>
    </xf>
    <xf numFmtId="3" fontId="1" fillId="0" borderId="30" xfId="0" applyNumberFormat="1" applyFont="1" applyFill="1" applyBorder="1" applyAlignment="1">
      <alignment vertical="center" wrapText="1"/>
    </xf>
    <xf numFmtId="3" fontId="0" fillId="2" borderId="23" xfId="0" applyNumberFormat="1" applyFill="1" applyBorder="1" applyAlignment="1">
      <alignment vertical="center"/>
    </xf>
    <xf numFmtId="3" fontId="0" fillId="0" borderId="0" xfId="0" applyNumberFormat="1" applyAlignment="1">
      <alignment/>
    </xf>
    <xf numFmtId="3" fontId="0" fillId="2" borderId="38" xfId="0" applyNumberFormat="1" applyFill="1" applyBorder="1" applyAlignment="1">
      <alignment/>
    </xf>
    <xf numFmtId="3" fontId="0" fillId="2" borderId="39" xfId="0" applyNumberFormat="1" applyFill="1" applyBorder="1" applyAlignment="1">
      <alignment/>
    </xf>
    <xf numFmtId="3" fontId="0" fillId="2" borderId="4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169" fontId="0" fillId="0" borderId="42" xfId="0" applyNumberFormat="1" applyBorder="1" applyAlignment="1">
      <alignment/>
    </xf>
    <xf numFmtId="169" fontId="0" fillId="0" borderId="44" xfId="0" applyNumberFormat="1" applyBorder="1" applyAlignment="1">
      <alignment/>
    </xf>
    <xf numFmtId="169" fontId="0" fillId="0" borderId="4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8" xfId="0" applyNumberFormat="1" applyBorder="1" applyAlignment="1">
      <alignment/>
    </xf>
    <xf numFmtId="169" fontId="0" fillId="0" borderId="49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50" xfId="0" applyNumberFormat="1" applyBorder="1" applyAlignment="1">
      <alignment/>
    </xf>
    <xf numFmtId="169" fontId="0" fillId="0" borderId="4" xfId="0" applyNumberFormat="1" applyBorder="1" applyAlignment="1">
      <alignment/>
    </xf>
    <xf numFmtId="0" fontId="0" fillId="0" borderId="2" xfId="0" applyNumberForma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169" fontId="0" fillId="0" borderId="3" xfId="0" applyNumberForma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4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9" fontId="0" fillId="0" borderId="29" xfId="0" applyNumberFormat="1" applyBorder="1" applyAlignment="1">
      <alignment vertical="center"/>
    </xf>
    <xf numFmtId="0" fontId="1" fillId="0" borderId="3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69" fontId="0" fillId="0" borderId="3" xfId="0" applyNumberFormat="1" applyBorder="1" applyAlignment="1">
      <alignment/>
    </xf>
    <xf numFmtId="169" fontId="0" fillId="0" borderId="29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" xfId="0" applyBorder="1" applyAlignment="1">
      <alignment/>
    </xf>
    <xf numFmtId="0" fontId="0" fillId="0" borderId="29" xfId="0" applyBorder="1" applyAlignment="1">
      <alignment/>
    </xf>
    <xf numFmtId="0" fontId="0" fillId="0" borderId="2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55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wrapText="1"/>
    </xf>
    <xf numFmtId="0" fontId="1" fillId="0" borderId="59" xfId="0" applyNumberFormat="1" applyFont="1" applyBorder="1" applyAlignment="1">
      <alignment horizontal="center" vertical="center" wrapText="1"/>
    </xf>
    <xf numFmtId="0" fontId="1" fillId="0" borderId="60" xfId="0" applyNumberFormat="1" applyFont="1" applyBorder="1" applyAlignment="1">
      <alignment horizontal="center" vertical="center" wrapText="1"/>
    </xf>
    <xf numFmtId="0" fontId="1" fillId="0" borderId="61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>
      <alignment horizontal="center" vertical="center" wrapText="1"/>
    </xf>
    <xf numFmtId="0" fontId="1" fillId="0" borderId="63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64" xfId="0" applyNumberFormat="1" applyFont="1" applyBorder="1" applyAlignment="1">
      <alignment horizontal="center" vertical="center" wrapText="1"/>
    </xf>
    <xf numFmtId="0" fontId="1" fillId="0" borderId="65" xfId="0" applyNumberFormat="1" applyFont="1" applyBorder="1" applyAlignment="1">
      <alignment horizontal="center" vertical="center" wrapText="1"/>
    </xf>
    <xf numFmtId="0" fontId="1" fillId="0" borderId="66" xfId="0" applyNumberFormat="1" applyFont="1" applyBorder="1" applyAlignment="1">
      <alignment horizontal="center" vertical="center" wrapText="1"/>
    </xf>
    <xf numFmtId="0" fontId="1" fillId="0" borderId="67" xfId="0" applyNumberFormat="1" applyFont="1" applyBorder="1" applyAlignment="1">
      <alignment horizontal="center" vertical="center" wrapText="1"/>
    </xf>
    <xf numFmtId="0" fontId="0" fillId="0" borderId="68" xfId="0" applyNumberForma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1" fillId="2" borderId="62" xfId="0" applyNumberFormat="1" applyFont="1" applyFill="1" applyBorder="1" applyAlignment="1">
      <alignment horizontal="center" vertical="center" wrapText="1"/>
    </xf>
    <xf numFmtId="0" fontId="1" fillId="2" borderId="63" xfId="0" applyNumberFormat="1" applyFont="1" applyFill="1" applyBorder="1" applyAlignment="1">
      <alignment horizontal="center" vertical="center" wrapText="1"/>
    </xf>
    <xf numFmtId="0" fontId="1" fillId="2" borderId="38" xfId="0" applyNumberFormat="1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4" xfId="0" applyNumberFormat="1" applyFont="1" applyBorder="1" applyAlignment="1">
      <alignment horizontal="center" vertical="center"/>
    </xf>
    <xf numFmtId="0" fontId="1" fillId="0" borderId="69" xfId="0" applyNumberFormat="1" applyFont="1" applyBorder="1" applyAlignment="1">
      <alignment horizontal="center" vertical="center"/>
    </xf>
    <xf numFmtId="0" fontId="1" fillId="0" borderId="65" xfId="0" applyNumberFormat="1" applyFont="1" applyBorder="1" applyAlignment="1">
      <alignment horizontal="center" vertical="center"/>
    </xf>
    <xf numFmtId="0" fontId="1" fillId="0" borderId="70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51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workbookViewId="0" topLeftCell="A1">
      <selection activeCell="K57" sqref="K57"/>
    </sheetView>
  </sheetViews>
  <sheetFormatPr defaultColWidth="9.00390625" defaultRowHeight="12.75"/>
  <cols>
    <col min="1" max="1" width="8.75390625" style="0" customWidth="1"/>
    <col min="2" max="2" width="18.75390625" style="45" customWidth="1"/>
    <col min="3" max="4" width="12.75390625" style="0" customWidth="1"/>
    <col min="5" max="11" width="9.75390625" style="0" customWidth="1"/>
    <col min="12" max="12" width="2.25390625" style="0" customWidth="1"/>
  </cols>
  <sheetData>
    <row r="1" spans="1:7" ht="15.75">
      <c r="A1" s="186" t="s">
        <v>208</v>
      </c>
      <c r="B1" s="186"/>
      <c r="C1" s="186"/>
      <c r="D1" s="186"/>
      <c r="E1" s="186"/>
      <c r="F1" s="186"/>
      <c r="G1" s="186"/>
    </row>
    <row r="2" spans="1:7" ht="6.75" customHeight="1" thickBot="1">
      <c r="A2" s="48"/>
      <c r="B2" s="48"/>
      <c r="C2" s="48"/>
      <c r="D2" s="48"/>
      <c r="E2" s="48"/>
      <c r="F2" s="48"/>
      <c r="G2" s="48"/>
    </row>
    <row r="3" spans="1:7" ht="13.5" thickBot="1">
      <c r="A3" s="197"/>
      <c r="B3" s="197"/>
      <c r="C3" s="206" t="s">
        <v>8</v>
      </c>
      <c r="D3" s="207"/>
      <c r="E3" s="188" t="s">
        <v>11</v>
      </c>
      <c r="F3" s="198" t="s">
        <v>10</v>
      </c>
      <c r="G3" s="188" t="s">
        <v>9</v>
      </c>
    </row>
    <row r="4" spans="1:7" ht="26.25" thickBot="1">
      <c r="A4" s="197"/>
      <c r="B4" s="197"/>
      <c r="C4" s="51" t="s">
        <v>7</v>
      </c>
      <c r="D4" s="52" t="s">
        <v>103</v>
      </c>
      <c r="E4" s="189"/>
      <c r="F4" s="199"/>
      <c r="G4" s="189"/>
    </row>
    <row r="5" spans="1:7" ht="13.5" thickBot="1">
      <c r="A5" s="193" t="s">
        <v>1</v>
      </c>
      <c r="B5" s="194"/>
      <c r="C5" s="79" t="s">
        <v>2</v>
      </c>
      <c r="D5" s="80" t="s">
        <v>3</v>
      </c>
      <c r="E5" s="80" t="s">
        <v>4</v>
      </c>
      <c r="F5" s="81" t="s">
        <v>5</v>
      </c>
      <c r="G5" s="80" t="s">
        <v>6</v>
      </c>
    </row>
    <row r="6" spans="1:7" ht="13.5" thickBot="1">
      <c r="A6" s="195" t="s">
        <v>0</v>
      </c>
      <c r="B6" s="196"/>
      <c r="C6" s="82">
        <v>450000</v>
      </c>
      <c r="D6" s="82">
        <v>150000</v>
      </c>
      <c r="E6" s="82"/>
      <c r="F6" s="82">
        <v>160485</v>
      </c>
      <c r="G6" s="82">
        <f>SUM(C6:F6)</f>
        <v>760485</v>
      </c>
    </row>
    <row r="8" spans="1:4" ht="13.5" thickBot="1">
      <c r="A8" s="208" t="s">
        <v>207</v>
      </c>
      <c r="B8" s="208"/>
      <c r="C8" s="208"/>
      <c r="D8" s="208"/>
    </row>
    <row r="9" spans="7:8" ht="13.5" thickBot="1">
      <c r="G9" s="217" t="s">
        <v>206</v>
      </c>
      <c r="H9" s="218"/>
    </row>
    <row r="10" spans="1:8" ht="13.5" thickBot="1">
      <c r="A10" s="191" t="s">
        <v>12</v>
      </c>
      <c r="B10" s="192"/>
      <c r="C10" s="74">
        <v>450000</v>
      </c>
      <c r="D10" s="75">
        <v>150000</v>
      </c>
      <c r="E10" s="76"/>
      <c r="F10" s="76"/>
      <c r="G10" s="178">
        <f>+C10/+C6*100</f>
        <v>100</v>
      </c>
      <c r="H10" s="216"/>
    </row>
    <row r="11" spans="1:8" ht="13.5" thickBot="1">
      <c r="A11" s="191" t="s">
        <v>18</v>
      </c>
      <c r="B11" s="192"/>
      <c r="C11" s="77"/>
      <c r="D11" s="78"/>
      <c r="E11" s="76"/>
      <c r="F11" s="76">
        <v>114450</v>
      </c>
      <c r="G11" s="178">
        <f>+F11/F6*100</f>
        <v>71.31507617534349</v>
      </c>
      <c r="H11" s="216"/>
    </row>
    <row r="12" spans="1:8" ht="13.5" thickBot="1">
      <c r="A12" s="191" t="s">
        <v>13</v>
      </c>
      <c r="B12" s="192"/>
      <c r="C12" s="77"/>
      <c r="D12" s="78"/>
      <c r="E12" s="76">
        <v>159000</v>
      </c>
      <c r="F12" s="76"/>
      <c r="G12" s="178"/>
      <c r="H12" s="216"/>
    </row>
    <row r="13" spans="1:8" ht="13.5" thickBot="1">
      <c r="A13" s="191" t="s">
        <v>134</v>
      </c>
      <c r="B13" s="192"/>
      <c r="C13" s="77"/>
      <c r="D13" s="78"/>
      <c r="E13" s="76"/>
      <c r="F13" s="76"/>
      <c r="G13" s="178"/>
      <c r="H13" s="216"/>
    </row>
    <row r="14" spans="1:8" ht="13.5" thickBot="1">
      <c r="A14" s="191" t="s">
        <v>152</v>
      </c>
      <c r="B14" s="192"/>
      <c r="C14" s="77"/>
      <c r="D14" s="78"/>
      <c r="E14" s="76">
        <v>200000</v>
      </c>
      <c r="F14" s="76"/>
      <c r="G14" s="178"/>
      <c r="H14" s="216"/>
    </row>
    <row r="15" spans="1:8" ht="13.5" thickBot="1">
      <c r="A15" s="191" t="s">
        <v>27</v>
      </c>
      <c r="B15" s="192"/>
      <c r="C15" s="77">
        <f>SUM(C10:C14)</f>
        <v>450000</v>
      </c>
      <c r="D15" s="78">
        <f>SUM(D10:D14)</f>
        <v>150000</v>
      </c>
      <c r="E15" s="78">
        <f>SUM(E10:E14)</f>
        <v>359000</v>
      </c>
      <c r="F15" s="78">
        <f>SUM(F10:F14)</f>
        <v>114450</v>
      </c>
      <c r="G15" s="178">
        <f>SUM(C15:F15)</f>
        <v>1073450</v>
      </c>
      <c r="H15" s="216"/>
    </row>
    <row r="16" ht="13.5" thickBot="1"/>
    <row r="17" spans="1:11" ht="12.75">
      <c r="A17" s="211" t="s">
        <v>320</v>
      </c>
      <c r="B17" s="209" t="s">
        <v>19</v>
      </c>
      <c r="C17" s="200" t="s">
        <v>8</v>
      </c>
      <c r="D17" s="201"/>
      <c r="E17" s="213" t="s">
        <v>11</v>
      </c>
      <c r="F17" s="209" t="s">
        <v>102</v>
      </c>
      <c r="G17" s="209" t="s">
        <v>157</v>
      </c>
      <c r="H17" s="183" t="s">
        <v>134</v>
      </c>
      <c r="I17" s="180" t="s">
        <v>103</v>
      </c>
      <c r="J17" s="211" t="s">
        <v>27</v>
      </c>
      <c r="K17" s="209" t="s">
        <v>319</v>
      </c>
    </row>
    <row r="18" spans="1:11" ht="12.75" customHeight="1">
      <c r="A18" s="212"/>
      <c r="B18" s="210"/>
      <c r="C18" s="202" t="s">
        <v>7</v>
      </c>
      <c r="D18" s="204" t="s">
        <v>103</v>
      </c>
      <c r="E18" s="214"/>
      <c r="F18" s="210"/>
      <c r="G18" s="210"/>
      <c r="H18" s="184"/>
      <c r="I18" s="181"/>
      <c r="J18" s="212"/>
      <c r="K18" s="210"/>
    </row>
    <row r="19" spans="1:11" ht="13.5" thickBot="1">
      <c r="A19" s="212"/>
      <c r="B19" s="185"/>
      <c r="C19" s="203"/>
      <c r="D19" s="205"/>
      <c r="E19" s="215"/>
      <c r="F19" s="185"/>
      <c r="G19" s="185"/>
      <c r="H19" s="179"/>
      <c r="I19" s="182"/>
      <c r="J19" s="177"/>
      <c r="K19" s="210"/>
    </row>
    <row r="20" spans="1:11" ht="12.75">
      <c r="A20" s="63">
        <v>267279</v>
      </c>
      <c r="B20" s="64" t="s">
        <v>141</v>
      </c>
      <c r="C20" s="65"/>
      <c r="D20" s="65"/>
      <c r="E20" s="66">
        <v>6295</v>
      </c>
      <c r="F20" s="67">
        <v>6300</v>
      </c>
      <c r="G20" s="67"/>
      <c r="H20" s="67"/>
      <c r="I20" s="67">
        <v>10000</v>
      </c>
      <c r="J20" s="68">
        <f>SUM(C20:I20)-E20</f>
        <v>16300</v>
      </c>
      <c r="K20" s="69">
        <f>J20-SUM(C20:D20)</f>
        <v>16300</v>
      </c>
    </row>
    <row r="21" spans="1:11" ht="12.75">
      <c r="A21" s="70">
        <v>267295</v>
      </c>
      <c r="B21" s="64" t="s">
        <v>163</v>
      </c>
      <c r="C21" s="71"/>
      <c r="D21" s="71"/>
      <c r="E21" s="66"/>
      <c r="F21" s="67"/>
      <c r="G21" s="67">
        <v>4100</v>
      </c>
      <c r="H21" s="67"/>
      <c r="I21" s="67">
        <v>8000</v>
      </c>
      <c r="J21" s="68">
        <f aca="true" t="shared" si="0" ref="J21:J56">SUM(C21:I21)-E21</f>
        <v>12100</v>
      </c>
      <c r="K21" s="67">
        <f aca="true" t="shared" si="1" ref="K21:K56">J21-SUM(C21:D21)</f>
        <v>12100</v>
      </c>
    </row>
    <row r="22" spans="1:11" ht="12.75">
      <c r="A22" s="70">
        <v>267376</v>
      </c>
      <c r="B22" s="64" t="s">
        <v>118</v>
      </c>
      <c r="C22" s="71"/>
      <c r="D22" s="71"/>
      <c r="E22" s="66">
        <v>762</v>
      </c>
      <c r="F22" s="67">
        <v>800</v>
      </c>
      <c r="G22" s="67">
        <v>3415</v>
      </c>
      <c r="H22" s="67"/>
      <c r="I22" s="67">
        <v>5000</v>
      </c>
      <c r="J22" s="68">
        <f t="shared" si="0"/>
        <v>9215</v>
      </c>
      <c r="K22" s="67">
        <f t="shared" si="1"/>
        <v>9215</v>
      </c>
    </row>
    <row r="23" spans="1:11" ht="12.75">
      <c r="A23" s="70">
        <v>267309</v>
      </c>
      <c r="B23" s="64" t="s">
        <v>257</v>
      </c>
      <c r="C23" s="71"/>
      <c r="D23" s="71"/>
      <c r="E23" s="66"/>
      <c r="F23" s="67"/>
      <c r="G23" s="67">
        <v>1365</v>
      </c>
      <c r="H23" s="67"/>
      <c r="I23" s="67"/>
      <c r="J23" s="68">
        <f t="shared" si="0"/>
        <v>1365</v>
      </c>
      <c r="K23" s="67">
        <f t="shared" si="1"/>
        <v>1365</v>
      </c>
    </row>
    <row r="24" spans="1:12" ht="12.75">
      <c r="A24" s="70">
        <v>267406</v>
      </c>
      <c r="B24" s="64" t="s">
        <v>20</v>
      </c>
      <c r="C24" s="71">
        <v>100000</v>
      </c>
      <c r="D24" s="71">
        <v>50000</v>
      </c>
      <c r="E24" s="66">
        <v>29311</v>
      </c>
      <c r="F24" s="67">
        <v>29300</v>
      </c>
      <c r="G24" s="67">
        <v>3065</v>
      </c>
      <c r="H24" s="67"/>
      <c r="I24" s="67">
        <v>25000</v>
      </c>
      <c r="J24" s="68">
        <f t="shared" si="0"/>
        <v>207365</v>
      </c>
      <c r="K24" s="67">
        <f t="shared" si="1"/>
        <v>57365</v>
      </c>
      <c r="L24" t="s">
        <v>112</v>
      </c>
    </row>
    <row r="25" spans="1:11" ht="12.75">
      <c r="A25" s="70">
        <v>267422</v>
      </c>
      <c r="B25" s="64" t="s">
        <v>21</v>
      </c>
      <c r="C25" s="71"/>
      <c r="D25" s="71"/>
      <c r="E25" s="66">
        <v>12844</v>
      </c>
      <c r="F25" s="67">
        <v>12800</v>
      </c>
      <c r="G25" s="67">
        <v>5805</v>
      </c>
      <c r="H25" s="67"/>
      <c r="I25" s="67"/>
      <c r="J25" s="68">
        <f t="shared" si="0"/>
        <v>18605</v>
      </c>
      <c r="K25" s="67">
        <f t="shared" si="1"/>
        <v>18605</v>
      </c>
    </row>
    <row r="26" spans="1:11" ht="12.75">
      <c r="A26" s="70">
        <v>267431</v>
      </c>
      <c r="B26" s="64" t="s">
        <v>135</v>
      </c>
      <c r="C26" s="71"/>
      <c r="D26" s="71"/>
      <c r="E26" s="66">
        <v>2060</v>
      </c>
      <c r="F26" s="67">
        <v>2100</v>
      </c>
      <c r="G26" s="67">
        <v>3415</v>
      </c>
      <c r="H26" s="67"/>
      <c r="I26" s="67">
        <v>8000</v>
      </c>
      <c r="J26" s="68">
        <f t="shared" si="0"/>
        <v>13515</v>
      </c>
      <c r="K26" s="67">
        <f t="shared" si="1"/>
        <v>13515</v>
      </c>
    </row>
    <row r="27" spans="1:11" ht="25.5">
      <c r="A27" s="70">
        <v>267449</v>
      </c>
      <c r="B27" s="64" t="s">
        <v>166</v>
      </c>
      <c r="C27" s="71"/>
      <c r="D27" s="71"/>
      <c r="E27" s="66">
        <v>6790</v>
      </c>
      <c r="F27" s="67">
        <v>6800</v>
      </c>
      <c r="G27" s="67"/>
      <c r="H27" s="67"/>
      <c r="I27" s="67"/>
      <c r="J27" s="68">
        <f t="shared" si="0"/>
        <v>6800</v>
      </c>
      <c r="K27" s="67">
        <f t="shared" si="1"/>
        <v>6800</v>
      </c>
    </row>
    <row r="28" spans="1:11" ht="12.75">
      <c r="A28" s="70">
        <v>267457</v>
      </c>
      <c r="B28" s="64" t="s">
        <v>22</v>
      </c>
      <c r="C28" s="71"/>
      <c r="D28" s="71"/>
      <c r="E28" s="66">
        <v>681</v>
      </c>
      <c r="F28" s="67">
        <v>700</v>
      </c>
      <c r="G28" s="67">
        <v>3415</v>
      </c>
      <c r="H28" s="67"/>
      <c r="I28" s="67">
        <v>10000</v>
      </c>
      <c r="J28" s="68">
        <f t="shared" si="0"/>
        <v>14115</v>
      </c>
      <c r="K28" s="67">
        <f t="shared" si="1"/>
        <v>14115</v>
      </c>
    </row>
    <row r="29" spans="1:11" ht="12.75">
      <c r="A29" s="70">
        <v>267473</v>
      </c>
      <c r="B29" s="64" t="s">
        <v>259</v>
      </c>
      <c r="C29" s="71"/>
      <c r="D29" s="71"/>
      <c r="E29" s="66"/>
      <c r="F29" s="67"/>
      <c r="G29" s="67">
        <v>340</v>
      </c>
      <c r="H29" s="67"/>
      <c r="I29" s="67"/>
      <c r="J29" s="68">
        <f t="shared" si="0"/>
        <v>340</v>
      </c>
      <c r="K29" s="67">
        <f t="shared" si="1"/>
        <v>340</v>
      </c>
    </row>
    <row r="30" spans="1:11" ht="12.75">
      <c r="A30" s="70">
        <v>267481</v>
      </c>
      <c r="B30" s="64" t="s">
        <v>136</v>
      </c>
      <c r="C30" s="71"/>
      <c r="D30" s="71"/>
      <c r="E30" s="66"/>
      <c r="F30" s="67"/>
      <c r="G30" s="67">
        <v>6490</v>
      </c>
      <c r="H30" s="67"/>
      <c r="I30" s="67">
        <v>5000</v>
      </c>
      <c r="J30" s="68">
        <f t="shared" si="0"/>
        <v>11490</v>
      </c>
      <c r="K30" s="67">
        <f t="shared" si="1"/>
        <v>11490</v>
      </c>
    </row>
    <row r="31" spans="1:11" ht="12.75">
      <c r="A31" s="70">
        <v>267538</v>
      </c>
      <c r="B31" s="64" t="s">
        <v>119</v>
      </c>
      <c r="C31" s="71"/>
      <c r="D31" s="71"/>
      <c r="E31" s="66">
        <v>5996</v>
      </c>
      <c r="F31" s="67">
        <v>6000</v>
      </c>
      <c r="G31" s="67">
        <v>4785</v>
      </c>
      <c r="H31" s="67"/>
      <c r="I31" s="67"/>
      <c r="J31" s="68">
        <f t="shared" si="0"/>
        <v>10785</v>
      </c>
      <c r="K31" s="67">
        <f t="shared" si="1"/>
        <v>10785</v>
      </c>
    </row>
    <row r="32" spans="1:11" ht="12.75">
      <c r="A32" s="70">
        <v>267562</v>
      </c>
      <c r="B32" s="64" t="s">
        <v>137</v>
      </c>
      <c r="C32" s="71"/>
      <c r="D32" s="71"/>
      <c r="E32" s="66"/>
      <c r="F32" s="67"/>
      <c r="G32" s="67">
        <v>4100</v>
      </c>
      <c r="H32" s="67"/>
      <c r="I32" s="67">
        <v>5000</v>
      </c>
      <c r="J32" s="68">
        <f t="shared" si="0"/>
        <v>9100</v>
      </c>
      <c r="K32" s="67">
        <f t="shared" si="1"/>
        <v>9100</v>
      </c>
    </row>
    <row r="33" spans="1:11" ht="12.75">
      <c r="A33" s="70">
        <v>267619</v>
      </c>
      <c r="B33" s="64" t="s">
        <v>260</v>
      </c>
      <c r="C33" s="71"/>
      <c r="D33" s="71"/>
      <c r="E33" s="66"/>
      <c r="F33" s="67"/>
      <c r="G33" s="67">
        <v>1365</v>
      </c>
      <c r="H33" s="67"/>
      <c r="I33" s="67"/>
      <c r="J33" s="68">
        <f t="shared" si="0"/>
        <v>1365</v>
      </c>
      <c r="K33" s="67">
        <f t="shared" si="1"/>
        <v>1365</v>
      </c>
    </row>
    <row r="34" spans="1:11" ht="12.75">
      <c r="A34" s="70">
        <v>267597</v>
      </c>
      <c r="B34" s="64" t="s">
        <v>258</v>
      </c>
      <c r="C34" s="71"/>
      <c r="D34" s="71"/>
      <c r="E34" s="66"/>
      <c r="F34" s="67"/>
      <c r="G34" s="67">
        <v>1025</v>
      </c>
      <c r="H34" s="67"/>
      <c r="I34" s="67"/>
      <c r="J34" s="68">
        <f t="shared" si="0"/>
        <v>1025</v>
      </c>
      <c r="K34" s="67">
        <f t="shared" si="1"/>
        <v>1025</v>
      </c>
    </row>
    <row r="35" spans="1:11" ht="12.75">
      <c r="A35" s="70">
        <v>579891</v>
      </c>
      <c r="B35" s="64" t="s">
        <v>246</v>
      </c>
      <c r="C35" s="71"/>
      <c r="D35" s="71"/>
      <c r="E35" s="66"/>
      <c r="F35" s="67"/>
      <c r="G35" s="67">
        <v>680</v>
      </c>
      <c r="H35" s="67"/>
      <c r="I35" s="67"/>
      <c r="J35" s="68">
        <f t="shared" si="0"/>
        <v>680</v>
      </c>
      <c r="K35" s="67">
        <f t="shared" si="1"/>
        <v>680</v>
      </c>
    </row>
    <row r="36" spans="1:11" ht="12.75">
      <c r="A36" s="70">
        <v>267678</v>
      </c>
      <c r="B36" s="64" t="s">
        <v>120</v>
      </c>
      <c r="C36" s="71"/>
      <c r="D36" s="71"/>
      <c r="E36" s="66">
        <v>2439</v>
      </c>
      <c r="F36" s="67">
        <v>2400</v>
      </c>
      <c r="G36" s="67"/>
      <c r="H36" s="67"/>
      <c r="I36" s="67">
        <v>5000</v>
      </c>
      <c r="J36" s="68">
        <f t="shared" si="0"/>
        <v>7400</v>
      </c>
      <c r="K36" s="67">
        <f t="shared" si="1"/>
        <v>7400</v>
      </c>
    </row>
    <row r="37" spans="1:11" ht="12.75">
      <c r="A37" s="70">
        <v>267741</v>
      </c>
      <c r="B37" s="64" t="s">
        <v>261</v>
      </c>
      <c r="C37" s="71"/>
      <c r="D37" s="71"/>
      <c r="E37" s="66"/>
      <c r="F37" s="67"/>
      <c r="G37" s="67">
        <v>1365</v>
      </c>
      <c r="H37" s="67"/>
      <c r="I37" s="67"/>
      <c r="J37" s="68">
        <f t="shared" si="0"/>
        <v>1365</v>
      </c>
      <c r="K37" s="67">
        <f t="shared" si="1"/>
        <v>1365</v>
      </c>
    </row>
    <row r="38" spans="1:11" ht="12.75">
      <c r="A38" s="70">
        <v>267716</v>
      </c>
      <c r="B38" s="64" t="s">
        <v>121</v>
      </c>
      <c r="C38" s="71"/>
      <c r="D38" s="71"/>
      <c r="E38" s="66">
        <v>2184</v>
      </c>
      <c r="F38" s="67">
        <v>2200</v>
      </c>
      <c r="G38" s="67">
        <v>2055</v>
      </c>
      <c r="H38" s="67"/>
      <c r="I38" s="67">
        <v>10000</v>
      </c>
      <c r="J38" s="68">
        <f t="shared" si="0"/>
        <v>14255</v>
      </c>
      <c r="K38" s="67">
        <f t="shared" si="1"/>
        <v>14255</v>
      </c>
    </row>
    <row r="39" spans="1:11" ht="12.75">
      <c r="A39" s="70">
        <v>267759</v>
      </c>
      <c r="B39" s="64" t="s">
        <v>122</v>
      </c>
      <c r="C39" s="71"/>
      <c r="D39" s="71"/>
      <c r="E39" s="66">
        <v>420</v>
      </c>
      <c r="F39" s="67">
        <v>400</v>
      </c>
      <c r="G39" s="67">
        <v>8210</v>
      </c>
      <c r="H39" s="67"/>
      <c r="I39" s="67"/>
      <c r="J39" s="68">
        <f t="shared" si="0"/>
        <v>8610</v>
      </c>
      <c r="K39" s="67">
        <f t="shared" si="1"/>
        <v>8610</v>
      </c>
    </row>
    <row r="40" spans="1:11" ht="12.75">
      <c r="A40" s="70">
        <v>267783</v>
      </c>
      <c r="B40" s="64" t="s">
        <v>104</v>
      </c>
      <c r="C40" s="71"/>
      <c r="D40" s="71"/>
      <c r="E40" s="66">
        <v>11059</v>
      </c>
      <c r="F40" s="67">
        <v>11100</v>
      </c>
      <c r="G40" s="67">
        <v>5125</v>
      </c>
      <c r="H40" s="67"/>
      <c r="I40" s="67">
        <v>5000</v>
      </c>
      <c r="J40" s="68">
        <f t="shared" si="0"/>
        <v>21225</v>
      </c>
      <c r="K40" s="67">
        <f t="shared" si="1"/>
        <v>21225</v>
      </c>
    </row>
    <row r="41" spans="1:11" ht="12.75">
      <c r="A41" s="70">
        <v>267791</v>
      </c>
      <c r="B41" s="64" t="s">
        <v>332</v>
      </c>
      <c r="C41" s="71"/>
      <c r="D41" s="71"/>
      <c r="E41" s="66">
        <v>12880</v>
      </c>
      <c r="F41" s="67">
        <v>12900</v>
      </c>
      <c r="G41" s="67">
        <v>5805</v>
      </c>
      <c r="H41" s="67"/>
      <c r="I41" s="67">
        <v>15000</v>
      </c>
      <c r="J41" s="68">
        <f t="shared" si="0"/>
        <v>33705</v>
      </c>
      <c r="K41" s="67">
        <f t="shared" si="1"/>
        <v>33705</v>
      </c>
    </row>
    <row r="42" spans="1:11" ht="12.75">
      <c r="A42" s="70">
        <v>267813</v>
      </c>
      <c r="B42" s="64" t="s">
        <v>262</v>
      </c>
      <c r="C42" s="71"/>
      <c r="D42" s="71"/>
      <c r="E42" s="66"/>
      <c r="F42" s="67"/>
      <c r="G42" s="67">
        <v>1025</v>
      </c>
      <c r="H42" s="67"/>
      <c r="I42" s="67"/>
      <c r="J42" s="68">
        <f t="shared" si="0"/>
        <v>1025</v>
      </c>
      <c r="K42" s="67">
        <f t="shared" si="1"/>
        <v>1025</v>
      </c>
    </row>
    <row r="43" spans="1:11" ht="12.75">
      <c r="A43" s="70">
        <v>267805</v>
      </c>
      <c r="B43" s="64" t="s">
        <v>167</v>
      </c>
      <c r="C43" s="71"/>
      <c r="D43" s="71"/>
      <c r="E43" s="66"/>
      <c r="F43" s="67"/>
      <c r="G43" s="67">
        <v>680</v>
      </c>
      <c r="H43" s="67"/>
      <c r="I43" s="67"/>
      <c r="J43" s="68">
        <f t="shared" si="0"/>
        <v>680</v>
      </c>
      <c r="K43" s="67">
        <f t="shared" si="1"/>
        <v>680</v>
      </c>
    </row>
    <row r="44" spans="1:11" ht="12.75">
      <c r="A44" s="70">
        <v>267830</v>
      </c>
      <c r="B44" s="64" t="s">
        <v>123</v>
      </c>
      <c r="C44" s="71"/>
      <c r="D44" s="71"/>
      <c r="E44" s="66"/>
      <c r="F44" s="67"/>
      <c r="G44" s="67">
        <v>7525</v>
      </c>
      <c r="H44" s="67"/>
      <c r="I44" s="67">
        <v>5000</v>
      </c>
      <c r="J44" s="68">
        <f t="shared" si="0"/>
        <v>12525</v>
      </c>
      <c r="K44" s="67">
        <f t="shared" si="1"/>
        <v>12525</v>
      </c>
    </row>
    <row r="45" spans="1:11" ht="12.75">
      <c r="A45" s="70">
        <v>267856</v>
      </c>
      <c r="B45" s="64" t="s">
        <v>138</v>
      </c>
      <c r="C45" s="71"/>
      <c r="D45" s="71"/>
      <c r="E45" s="66">
        <v>4409</v>
      </c>
      <c r="F45" s="67">
        <v>4400</v>
      </c>
      <c r="G45" s="67">
        <v>7520</v>
      </c>
      <c r="H45" s="67"/>
      <c r="I45" s="67">
        <v>5000</v>
      </c>
      <c r="J45" s="68">
        <f t="shared" si="0"/>
        <v>16920</v>
      </c>
      <c r="K45" s="67">
        <f t="shared" si="1"/>
        <v>16920</v>
      </c>
    </row>
    <row r="46" spans="1:11" ht="25.5">
      <c r="A46" s="70">
        <v>267449</v>
      </c>
      <c r="B46" s="64" t="s">
        <v>321</v>
      </c>
      <c r="C46" s="71"/>
      <c r="D46" s="71"/>
      <c r="E46" s="66">
        <v>4227</v>
      </c>
      <c r="F46" s="67">
        <v>4200</v>
      </c>
      <c r="G46" s="67"/>
      <c r="H46" s="67"/>
      <c r="I46" s="67"/>
      <c r="J46" s="68">
        <f t="shared" si="0"/>
        <v>4200</v>
      </c>
      <c r="K46" s="67">
        <f t="shared" si="1"/>
        <v>4200</v>
      </c>
    </row>
    <row r="47" spans="1:11" ht="12.75">
      <c r="A47" s="70">
        <v>267996</v>
      </c>
      <c r="B47" s="64" t="s">
        <v>265</v>
      </c>
      <c r="C47" s="71"/>
      <c r="D47" s="71"/>
      <c r="E47" s="66"/>
      <c r="F47" s="67"/>
      <c r="G47" s="67">
        <v>340</v>
      </c>
      <c r="H47" s="67"/>
      <c r="I47" s="67"/>
      <c r="J47" s="68">
        <f t="shared" si="0"/>
        <v>340</v>
      </c>
      <c r="K47" s="67">
        <f t="shared" si="1"/>
        <v>340</v>
      </c>
    </row>
    <row r="48" spans="1:12" ht="12.75">
      <c r="A48" s="70">
        <v>268097</v>
      </c>
      <c r="B48" s="64" t="s">
        <v>23</v>
      </c>
      <c r="C48" s="71">
        <v>80000</v>
      </c>
      <c r="D48" s="71">
        <v>70000</v>
      </c>
      <c r="E48" s="66">
        <v>34781</v>
      </c>
      <c r="F48" s="67">
        <v>34800</v>
      </c>
      <c r="G48" s="67">
        <v>5470</v>
      </c>
      <c r="H48" s="67"/>
      <c r="I48" s="67">
        <v>20000</v>
      </c>
      <c r="J48" s="68">
        <f t="shared" si="0"/>
        <v>210270</v>
      </c>
      <c r="K48" s="67">
        <f t="shared" si="1"/>
        <v>60270</v>
      </c>
      <c r="L48" t="s">
        <v>112</v>
      </c>
    </row>
    <row r="49" spans="1:11" ht="12.75">
      <c r="A49" s="70">
        <v>268186</v>
      </c>
      <c r="B49" s="64" t="s">
        <v>263</v>
      </c>
      <c r="C49" s="71"/>
      <c r="D49" s="71"/>
      <c r="E49" s="66"/>
      <c r="F49" s="67"/>
      <c r="G49" s="67">
        <v>1025</v>
      </c>
      <c r="H49" s="67"/>
      <c r="I49" s="67"/>
      <c r="J49" s="68">
        <f t="shared" si="0"/>
        <v>1025</v>
      </c>
      <c r="K49" s="67">
        <f t="shared" si="1"/>
        <v>1025</v>
      </c>
    </row>
    <row r="50" spans="1:12" ht="12.75">
      <c r="A50" s="70">
        <v>268321</v>
      </c>
      <c r="B50" s="64" t="s">
        <v>24</v>
      </c>
      <c r="C50" s="71">
        <v>150000</v>
      </c>
      <c r="D50" s="71"/>
      <c r="E50" s="66">
        <v>7408</v>
      </c>
      <c r="F50" s="67">
        <v>7400</v>
      </c>
      <c r="G50" s="67">
        <v>4780</v>
      </c>
      <c r="H50" s="67"/>
      <c r="I50" s="67">
        <v>15000</v>
      </c>
      <c r="J50" s="68">
        <f t="shared" si="0"/>
        <v>177180</v>
      </c>
      <c r="K50" s="67">
        <f t="shared" si="1"/>
        <v>27180</v>
      </c>
      <c r="L50" t="s">
        <v>112</v>
      </c>
    </row>
    <row r="51" spans="1:11" ht="12.75">
      <c r="A51" s="70">
        <v>268348</v>
      </c>
      <c r="B51" s="64" t="s">
        <v>25</v>
      </c>
      <c r="C51" s="71"/>
      <c r="D51" s="71"/>
      <c r="E51" s="66"/>
      <c r="F51" s="67"/>
      <c r="G51" s="67">
        <v>2055</v>
      </c>
      <c r="H51" s="67"/>
      <c r="I51" s="67">
        <v>10000</v>
      </c>
      <c r="J51" s="68">
        <f t="shared" si="0"/>
        <v>12055</v>
      </c>
      <c r="K51" s="67">
        <f t="shared" si="1"/>
        <v>12055</v>
      </c>
    </row>
    <row r="52" spans="1:11" ht="12.75">
      <c r="A52" s="70">
        <v>268356</v>
      </c>
      <c r="B52" s="64" t="s">
        <v>139</v>
      </c>
      <c r="C52" s="71"/>
      <c r="D52" s="71"/>
      <c r="E52" s="66">
        <v>2792</v>
      </c>
      <c r="F52" s="67">
        <v>2800</v>
      </c>
      <c r="G52" s="67">
        <v>3075</v>
      </c>
      <c r="H52" s="67"/>
      <c r="I52" s="67">
        <v>5000</v>
      </c>
      <c r="J52" s="68">
        <f t="shared" si="0"/>
        <v>10875</v>
      </c>
      <c r="K52" s="67">
        <f t="shared" si="1"/>
        <v>10875</v>
      </c>
    </row>
    <row r="53" spans="1:11" ht="12.75">
      <c r="A53" s="70">
        <v>268381</v>
      </c>
      <c r="B53" s="64" t="s">
        <v>264</v>
      </c>
      <c r="C53" s="71"/>
      <c r="D53" s="71"/>
      <c r="E53" s="66"/>
      <c r="F53" s="67"/>
      <c r="G53" s="67">
        <v>2045</v>
      </c>
      <c r="H53" s="67"/>
      <c r="I53" s="67"/>
      <c r="J53" s="68">
        <f t="shared" si="0"/>
        <v>2045</v>
      </c>
      <c r="K53" s="67">
        <f t="shared" si="1"/>
        <v>2045</v>
      </c>
    </row>
    <row r="54" spans="1:11" ht="12.75">
      <c r="A54" s="70">
        <v>268402</v>
      </c>
      <c r="B54" s="64" t="s">
        <v>124</v>
      </c>
      <c r="C54" s="71"/>
      <c r="D54" s="71"/>
      <c r="E54" s="66"/>
      <c r="F54" s="67"/>
      <c r="G54" s="67">
        <v>4785</v>
      </c>
      <c r="H54" s="67"/>
      <c r="I54" s="67">
        <v>5000</v>
      </c>
      <c r="J54" s="68">
        <f t="shared" si="0"/>
        <v>9785</v>
      </c>
      <c r="K54" s="67">
        <f t="shared" si="1"/>
        <v>9785</v>
      </c>
    </row>
    <row r="55" spans="1:11" ht="12.75">
      <c r="A55" s="70">
        <v>268470</v>
      </c>
      <c r="B55" s="64" t="s">
        <v>140</v>
      </c>
      <c r="C55" s="71"/>
      <c r="D55" s="71"/>
      <c r="E55" s="66"/>
      <c r="F55" s="67"/>
      <c r="G55" s="67">
        <v>4100</v>
      </c>
      <c r="H55" s="67"/>
      <c r="I55" s="67">
        <v>4000</v>
      </c>
      <c r="J55" s="68">
        <f t="shared" si="0"/>
        <v>8100</v>
      </c>
      <c r="K55" s="67">
        <f t="shared" si="1"/>
        <v>8100</v>
      </c>
    </row>
    <row r="56" spans="1:12" ht="13.5" thickBot="1">
      <c r="A56" s="72">
        <v>15060918</v>
      </c>
      <c r="B56" s="64" t="s">
        <v>26</v>
      </c>
      <c r="C56" s="71">
        <v>120000</v>
      </c>
      <c r="D56" s="71">
        <v>30000</v>
      </c>
      <c r="E56" s="66">
        <v>11616</v>
      </c>
      <c r="F56" s="67">
        <v>11600</v>
      </c>
      <c r="G56" s="67">
        <v>4100</v>
      </c>
      <c r="H56" s="67"/>
      <c r="I56" s="67">
        <v>20000</v>
      </c>
      <c r="J56" s="68">
        <f t="shared" si="0"/>
        <v>185700</v>
      </c>
      <c r="K56" s="73">
        <f t="shared" si="1"/>
        <v>35700</v>
      </c>
      <c r="L56" t="s">
        <v>112</v>
      </c>
    </row>
    <row r="57" spans="2:13" ht="13.5" thickBot="1">
      <c r="B57" s="46" t="s">
        <v>27</v>
      </c>
      <c r="C57" s="55">
        <f aca="true" t="shared" si="2" ref="C57:I57">SUM(C20:C56)</f>
        <v>450000</v>
      </c>
      <c r="D57" s="55">
        <f t="shared" si="2"/>
        <v>150000</v>
      </c>
      <c r="E57" s="56">
        <f t="shared" si="2"/>
        <v>158954</v>
      </c>
      <c r="F57" s="57">
        <f t="shared" si="2"/>
        <v>159000</v>
      </c>
      <c r="G57" s="56">
        <f t="shared" si="2"/>
        <v>114450</v>
      </c>
      <c r="H57" s="57">
        <f t="shared" si="2"/>
        <v>0</v>
      </c>
      <c r="I57" s="57">
        <f t="shared" si="2"/>
        <v>200000</v>
      </c>
      <c r="J57" s="58">
        <f>SUM(C57:I57)-E57</f>
        <v>1073450</v>
      </c>
      <c r="K57" s="59">
        <f>SUM(K20:K56)</f>
        <v>473450</v>
      </c>
      <c r="L57" s="8"/>
      <c r="M57" s="20"/>
    </row>
    <row r="59" spans="2:3" ht="12.75">
      <c r="B59" s="187" t="s">
        <v>101</v>
      </c>
      <c r="C59" s="187"/>
    </row>
    <row r="60" spans="2:8" ht="12.75">
      <c r="B60" s="190" t="s">
        <v>315</v>
      </c>
      <c r="C60" s="190"/>
      <c r="D60" s="190"/>
      <c r="H60" s="21"/>
    </row>
    <row r="62" spans="2:8" ht="12.75">
      <c r="B62" s="47"/>
      <c r="C62" s="190" t="s">
        <v>316</v>
      </c>
      <c r="D62" s="190"/>
      <c r="E62" s="190"/>
      <c r="F62" s="190"/>
      <c r="G62" s="190"/>
      <c r="H62" s="190"/>
    </row>
  </sheetData>
  <mergeCells count="37">
    <mergeCell ref="G11:H11"/>
    <mergeCell ref="G10:H10"/>
    <mergeCell ref="G9:H9"/>
    <mergeCell ref="G15:H15"/>
    <mergeCell ref="G14:H14"/>
    <mergeCell ref="G13:H13"/>
    <mergeCell ref="G12:H12"/>
    <mergeCell ref="C62:H62"/>
    <mergeCell ref="K17:K19"/>
    <mergeCell ref="A17:A19"/>
    <mergeCell ref="E17:E19"/>
    <mergeCell ref="F17:F19"/>
    <mergeCell ref="G17:G19"/>
    <mergeCell ref="H17:H19"/>
    <mergeCell ref="B17:B19"/>
    <mergeCell ref="I17:I19"/>
    <mergeCell ref="J17:J19"/>
    <mergeCell ref="C17:D17"/>
    <mergeCell ref="C18:C19"/>
    <mergeCell ref="D18:D19"/>
    <mergeCell ref="C3:D3"/>
    <mergeCell ref="A8:D8"/>
    <mergeCell ref="A14:B14"/>
    <mergeCell ref="F3:F4"/>
    <mergeCell ref="E3:E4"/>
    <mergeCell ref="A10:B10"/>
    <mergeCell ref="A11:B11"/>
    <mergeCell ref="A1:G1"/>
    <mergeCell ref="B59:C59"/>
    <mergeCell ref="G3:G4"/>
    <mergeCell ref="B60:D60"/>
    <mergeCell ref="A15:B15"/>
    <mergeCell ref="A5:B5"/>
    <mergeCell ref="A6:B6"/>
    <mergeCell ref="A3:B4"/>
    <mergeCell ref="A12:B12"/>
    <mergeCell ref="A13:B13"/>
  </mergeCells>
  <printOptions/>
  <pageMargins left="0.98" right="0.38" top="0.79" bottom="0.7874015748031497" header="0.3937007874015748" footer="0.5118110236220472"/>
  <pageSetup horizontalDpi="300" verticalDpi="300" orientation="portrait" paperSize="9" scale="70" r:id="rId1"/>
  <headerFooter alignWithMargins="0">
    <oddHeader>&amp;LVyučtování JSDH 2007 Havlíčkův Brod
Stránka&amp;PListů&amp;N&amp;R&amp;"Arial CE,tučné"&amp;11RK-30-2007-55, př. 1
počet stran: 8&amp;"Arial CE,obyčejné"&amp;10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showGridLines="0" workbookViewId="0" topLeftCell="A16">
      <selection activeCell="M84" sqref="M84"/>
    </sheetView>
  </sheetViews>
  <sheetFormatPr defaultColWidth="9.00390625" defaultRowHeight="12.75"/>
  <cols>
    <col min="1" max="1" width="9.75390625" style="0" customWidth="1"/>
    <col min="2" max="2" width="18.75390625" style="0" customWidth="1"/>
    <col min="3" max="4" width="12.75390625" style="0" customWidth="1"/>
    <col min="5" max="11" width="9.75390625" style="0" customWidth="1"/>
    <col min="12" max="12" width="2.25390625" style="0" customWidth="1"/>
  </cols>
  <sheetData>
    <row r="1" spans="1:8" ht="15.75">
      <c r="A1" s="225" t="s">
        <v>208</v>
      </c>
      <c r="B1" s="225"/>
      <c r="C1" s="225"/>
      <c r="D1" s="225"/>
      <c r="E1" s="225"/>
      <c r="F1" s="225"/>
      <c r="G1" s="225"/>
      <c r="H1" s="225"/>
    </row>
    <row r="2" spans="1:8" ht="6" customHeight="1" thickBot="1">
      <c r="A2" s="133"/>
      <c r="B2" s="133"/>
      <c r="C2" s="133"/>
      <c r="D2" s="133"/>
      <c r="E2" s="133"/>
      <c r="F2" s="133"/>
      <c r="G2" s="133"/>
      <c r="H2" s="133"/>
    </row>
    <row r="3" spans="1:8" ht="13.5" thickBot="1">
      <c r="A3" s="227"/>
      <c r="B3" s="228"/>
      <c r="C3" s="206" t="s">
        <v>8</v>
      </c>
      <c r="D3" s="231"/>
      <c r="E3" s="188" t="s">
        <v>11</v>
      </c>
      <c r="F3" s="198" t="s">
        <v>10</v>
      </c>
      <c r="G3" s="188" t="s">
        <v>9</v>
      </c>
      <c r="H3" s="17"/>
    </row>
    <row r="4" spans="1:8" ht="26.25" thickBot="1">
      <c r="A4" s="229"/>
      <c r="B4" s="230"/>
      <c r="C4" s="50" t="s">
        <v>7</v>
      </c>
      <c r="D4" s="49" t="s">
        <v>103</v>
      </c>
      <c r="E4" s="232"/>
      <c r="F4" s="233"/>
      <c r="G4" s="232"/>
      <c r="H4" s="17"/>
    </row>
    <row r="5" spans="1:8" ht="13.5" customHeight="1" thickBot="1">
      <c r="A5" s="193" t="s">
        <v>1</v>
      </c>
      <c r="B5" s="194"/>
      <c r="C5" s="84" t="s">
        <v>2</v>
      </c>
      <c r="D5" s="80" t="s">
        <v>3</v>
      </c>
      <c r="E5" s="80" t="s">
        <v>4</v>
      </c>
      <c r="F5" s="81" t="s">
        <v>5</v>
      </c>
      <c r="G5" s="80" t="s">
        <v>6</v>
      </c>
      <c r="H5" s="19"/>
    </row>
    <row r="6" spans="1:8" ht="13.5" customHeight="1" thickBot="1">
      <c r="A6" s="195" t="s">
        <v>14</v>
      </c>
      <c r="B6" s="196"/>
      <c r="C6" s="85">
        <v>0</v>
      </c>
      <c r="D6" s="86">
        <v>0</v>
      </c>
      <c r="E6" s="86"/>
      <c r="F6" s="85">
        <v>205380</v>
      </c>
      <c r="G6" s="86">
        <f>SUM(F6)</f>
        <v>205380</v>
      </c>
      <c r="H6" s="20"/>
    </row>
    <row r="7" spans="1:8" ht="13.5" customHeight="1">
      <c r="A7" s="138"/>
      <c r="B7" s="138"/>
      <c r="C7" s="139"/>
      <c r="D7" s="139"/>
      <c r="E7" s="139"/>
      <c r="F7" s="139"/>
      <c r="G7" s="139"/>
      <c r="H7" s="20"/>
    </row>
    <row r="8" spans="1:4" ht="13.5" customHeight="1" thickBot="1">
      <c r="A8" s="226" t="s">
        <v>207</v>
      </c>
      <c r="B8" s="226"/>
      <c r="C8" s="226"/>
      <c r="D8" s="226"/>
    </row>
    <row r="9" spans="2:8" ht="13.5" customHeight="1" thickBot="1">
      <c r="B9" s="1"/>
      <c r="G9" s="217" t="s">
        <v>206</v>
      </c>
      <c r="H9" s="218"/>
    </row>
    <row r="10" spans="1:8" ht="13.5" customHeight="1" thickBot="1">
      <c r="A10" s="195" t="s">
        <v>12</v>
      </c>
      <c r="B10" s="196"/>
      <c r="C10" s="75">
        <v>0</v>
      </c>
      <c r="D10" s="75">
        <v>0</v>
      </c>
      <c r="E10" s="76"/>
      <c r="F10" s="76"/>
      <c r="G10" s="178">
        <v>0</v>
      </c>
      <c r="H10" s="216"/>
    </row>
    <row r="11" spans="1:8" ht="13.5" customHeight="1" thickBot="1">
      <c r="A11" s="195" t="s">
        <v>18</v>
      </c>
      <c r="B11" s="196"/>
      <c r="C11" s="78"/>
      <c r="D11" s="78"/>
      <c r="E11" s="76"/>
      <c r="F11" s="76">
        <v>158890</v>
      </c>
      <c r="G11" s="178">
        <f>+F11/F6*100</f>
        <v>77.36391079949362</v>
      </c>
      <c r="H11" s="216"/>
    </row>
    <row r="12" spans="1:8" ht="13.5" customHeight="1" thickBot="1">
      <c r="A12" s="195" t="s">
        <v>13</v>
      </c>
      <c r="B12" s="196"/>
      <c r="C12" s="78"/>
      <c r="D12" s="78"/>
      <c r="E12" s="76">
        <v>50000</v>
      </c>
      <c r="F12" s="76"/>
      <c r="G12" s="178"/>
      <c r="H12" s="216"/>
    </row>
    <row r="13" spans="1:8" ht="13.5" customHeight="1" thickBot="1">
      <c r="A13" s="195" t="s">
        <v>134</v>
      </c>
      <c r="B13" s="196"/>
      <c r="C13" s="78"/>
      <c r="D13" s="78"/>
      <c r="E13" s="76">
        <v>34200</v>
      </c>
      <c r="F13" s="76"/>
      <c r="G13" s="178"/>
      <c r="H13" s="216"/>
    </row>
    <row r="14" spans="1:8" ht="13.5" customHeight="1" thickBot="1">
      <c r="A14" s="195" t="s">
        <v>152</v>
      </c>
      <c r="B14" s="196"/>
      <c r="C14" s="78"/>
      <c r="D14" s="78"/>
      <c r="E14" s="76">
        <v>206640</v>
      </c>
      <c r="F14" s="76"/>
      <c r="G14" s="178"/>
      <c r="H14" s="216"/>
    </row>
    <row r="15" spans="1:8" ht="13.5" customHeight="1" thickBot="1">
      <c r="A15" s="195" t="s">
        <v>27</v>
      </c>
      <c r="B15" s="196"/>
      <c r="C15" s="78">
        <f>SUM(C10:C14)</f>
        <v>0</v>
      </c>
      <c r="D15" s="78">
        <f>SUM(D10:D14)</f>
        <v>0</v>
      </c>
      <c r="E15" s="78">
        <f>SUM(E10:E14)</f>
        <v>290840</v>
      </c>
      <c r="F15" s="78">
        <f>SUM(F10:F14)</f>
        <v>158890</v>
      </c>
      <c r="G15" s="178">
        <f>SUM(C15:F15)</f>
        <v>449730</v>
      </c>
      <c r="H15" s="216"/>
    </row>
    <row r="16" ht="13.5" thickBot="1"/>
    <row r="17" spans="1:11" ht="12.75" customHeight="1">
      <c r="A17" s="211" t="s">
        <v>320</v>
      </c>
      <c r="B17" s="221" t="s">
        <v>19</v>
      </c>
      <c r="C17" s="223" t="s">
        <v>8</v>
      </c>
      <c r="D17" s="224"/>
      <c r="E17" s="213" t="s">
        <v>11</v>
      </c>
      <c r="F17" s="209" t="s">
        <v>102</v>
      </c>
      <c r="G17" s="209" t="s">
        <v>157</v>
      </c>
      <c r="H17" s="183" t="s">
        <v>134</v>
      </c>
      <c r="I17" s="180" t="s">
        <v>103</v>
      </c>
      <c r="J17" s="211" t="s">
        <v>27</v>
      </c>
      <c r="K17" s="209" t="s">
        <v>319</v>
      </c>
    </row>
    <row r="18" spans="1:11" ht="12.75" customHeight="1">
      <c r="A18" s="212"/>
      <c r="B18" s="222"/>
      <c r="C18" s="219" t="s">
        <v>7</v>
      </c>
      <c r="D18" s="204" t="s">
        <v>103</v>
      </c>
      <c r="E18" s="214"/>
      <c r="F18" s="210"/>
      <c r="G18" s="210"/>
      <c r="H18" s="184"/>
      <c r="I18" s="181"/>
      <c r="J18" s="212"/>
      <c r="K18" s="210"/>
    </row>
    <row r="19" spans="1:11" ht="13.5" thickBot="1">
      <c r="A19" s="212"/>
      <c r="B19" s="222"/>
      <c r="C19" s="220"/>
      <c r="D19" s="205"/>
      <c r="E19" s="215"/>
      <c r="F19" s="185"/>
      <c r="G19" s="185"/>
      <c r="H19" s="179"/>
      <c r="I19" s="182"/>
      <c r="J19" s="177"/>
      <c r="K19" s="210"/>
    </row>
    <row r="20" spans="1:11" ht="12.75">
      <c r="A20" s="134">
        <v>373613</v>
      </c>
      <c r="B20" s="91" t="s">
        <v>168</v>
      </c>
      <c r="C20" s="142"/>
      <c r="D20" s="143"/>
      <c r="E20" s="144"/>
      <c r="F20" s="145"/>
      <c r="G20" s="96">
        <v>1710</v>
      </c>
      <c r="H20" s="146"/>
      <c r="I20" s="147"/>
      <c r="J20" s="68">
        <f aca="true" t="shared" si="0" ref="J20:J94">SUM(C20:I20)-E20</f>
        <v>1710</v>
      </c>
      <c r="K20" s="69">
        <f>J20-SUM(C20:D20)</f>
        <v>1710</v>
      </c>
    </row>
    <row r="21" spans="1:11" ht="12.75">
      <c r="A21" s="87">
        <v>285595</v>
      </c>
      <c r="B21" s="88" t="s">
        <v>125</v>
      </c>
      <c r="C21" s="148"/>
      <c r="D21" s="71"/>
      <c r="E21" s="67">
        <v>5742</v>
      </c>
      <c r="F21" s="67">
        <v>5700</v>
      </c>
      <c r="G21" s="67">
        <v>4785</v>
      </c>
      <c r="H21" s="67"/>
      <c r="I21" s="67"/>
      <c r="J21" s="68">
        <f t="shared" si="0"/>
        <v>10485</v>
      </c>
      <c r="K21" s="67">
        <f aca="true" t="shared" si="1" ref="K21:K84">J21-SUM(C21:D21)</f>
        <v>10485</v>
      </c>
    </row>
    <row r="22" spans="1:11" ht="12.75">
      <c r="A22" s="87">
        <v>373621</v>
      </c>
      <c r="B22" s="88" t="s">
        <v>169</v>
      </c>
      <c r="C22" s="148"/>
      <c r="D22" s="71"/>
      <c r="E22" s="67"/>
      <c r="F22" s="67"/>
      <c r="G22" s="67">
        <v>685</v>
      </c>
      <c r="H22" s="67"/>
      <c r="I22" s="67"/>
      <c r="J22" s="68">
        <f t="shared" si="0"/>
        <v>685</v>
      </c>
      <c r="K22" s="67">
        <f t="shared" si="1"/>
        <v>685</v>
      </c>
    </row>
    <row r="23" spans="1:11" ht="12.75">
      <c r="A23" s="87">
        <v>839582</v>
      </c>
      <c r="B23" s="88" t="s">
        <v>214</v>
      </c>
      <c r="C23" s="148"/>
      <c r="D23" s="71"/>
      <c r="E23" s="67"/>
      <c r="F23" s="67"/>
      <c r="G23" s="67">
        <v>2045</v>
      </c>
      <c r="H23" s="67"/>
      <c r="I23" s="67"/>
      <c r="J23" s="68">
        <f t="shared" si="0"/>
        <v>2045</v>
      </c>
      <c r="K23" s="67">
        <f t="shared" si="1"/>
        <v>2045</v>
      </c>
    </row>
    <row r="24" spans="1:11" ht="12.75">
      <c r="A24" s="87">
        <v>285668</v>
      </c>
      <c r="B24" s="88" t="s">
        <v>33</v>
      </c>
      <c r="C24" s="148"/>
      <c r="D24" s="71"/>
      <c r="E24" s="67">
        <v>5707</v>
      </c>
      <c r="F24" s="67">
        <v>5700</v>
      </c>
      <c r="G24" s="67">
        <v>2055</v>
      </c>
      <c r="H24" s="67"/>
      <c r="I24" s="67">
        <v>17000</v>
      </c>
      <c r="J24" s="68">
        <f t="shared" si="0"/>
        <v>24755</v>
      </c>
      <c r="K24" s="67">
        <f t="shared" si="1"/>
        <v>24755</v>
      </c>
    </row>
    <row r="25" spans="1:11" ht="12.75">
      <c r="A25" s="87">
        <v>285668</v>
      </c>
      <c r="B25" s="88" t="s">
        <v>215</v>
      </c>
      <c r="C25" s="148"/>
      <c r="D25" s="71"/>
      <c r="E25" s="67"/>
      <c r="F25" s="67"/>
      <c r="G25" s="67">
        <v>1025</v>
      </c>
      <c r="H25" s="67"/>
      <c r="I25" s="67"/>
      <c r="J25" s="68">
        <f t="shared" si="0"/>
        <v>1025</v>
      </c>
      <c r="K25" s="67">
        <f t="shared" si="1"/>
        <v>1025</v>
      </c>
    </row>
    <row r="26" spans="1:11" ht="12.75">
      <c r="A26" s="87">
        <v>285668</v>
      </c>
      <c r="B26" s="88" t="s">
        <v>322</v>
      </c>
      <c r="C26" s="148"/>
      <c r="D26" s="71"/>
      <c r="E26" s="67"/>
      <c r="F26" s="67"/>
      <c r="G26" s="67">
        <v>1025</v>
      </c>
      <c r="H26" s="67"/>
      <c r="I26" s="67"/>
      <c r="J26" s="68">
        <f t="shared" si="0"/>
        <v>1025</v>
      </c>
      <c r="K26" s="67">
        <f t="shared" si="1"/>
        <v>1025</v>
      </c>
    </row>
    <row r="27" spans="1:11" ht="12.75">
      <c r="A27" s="87">
        <v>285668</v>
      </c>
      <c r="B27" s="88" t="s">
        <v>170</v>
      </c>
      <c r="C27" s="148"/>
      <c r="D27" s="71"/>
      <c r="E27" s="67"/>
      <c r="F27" s="67"/>
      <c r="G27" s="67">
        <v>1025</v>
      </c>
      <c r="H27" s="67"/>
      <c r="I27" s="67"/>
      <c r="J27" s="68">
        <f t="shared" si="0"/>
        <v>1025</v>
      </c>
      <c r="K27" s="67">
        <f t="shared" si="1"/>
        <v>1025</v>
      </c>
    </row>
    <row r="28" spans="1:11" ht="12.75">
      <c r="A28" s="87">
        <v>285676</v>
      </c>
      <c r="B28" s="88" t="s">
        <v>216</v>
      </c>
      <c r="C28" s="148"/>
      <c r="D28" s="71"/>
      <c r="E28" s="67">
        <v>32</v>
      </c>
      <c r="F28" s="67">
        <v>0</v>
      </c>
      <c r="G28" s="67">
        <v>340</v>
      </c>
      <c r="H28" s="67"/>
      <c r="I28" s="67"/>
      <c r="J28" s="68">
        <f t="shared" si="0"/>
        <v>340</v>
      </c>
      <c r="K28" s="67">
        <f t="shared" si="1"/>
        <v>340</v>
      </c>
    </row>
    <row r="29" spans="1:11" ht="12.75">
      <c r="A29" s="87">
        <v>42634644</v>
      </c>
      <c r="B29" s="88" t="s">
        <v>217</v>
      </c>
      <c r="C29" s="148"/>
      <c r="D29" s="71"/>
      <c r="E29" s="67"/>
      <c r="F29" s="67"/>
      <c r="G29" s="67">
        <v>2050</v>
      </c>
      <c r="H29" s="67"/>
      <c r="I29" s="67"/>
      <c r="J29" s="68">
        <f t="shared" si="0"/>
        <v>2050</v>
      </c>
      <c r="K29" s="67">
        <f t="shared" si="1"/>
        <v>2050</v>
      </c>
    </row>
    <row r="30" spans="1:11" ht="12.75">
      <c r="A30" s="87">
        <v>285749</v>
      </c>
      <c r="B30" s="88" t="s">
        <v>171</v>
      </c>
      <c r="C30" s="148"/>
      <c r="D30" s="71"/>
      <c r="E30" s="67">
        <v>309</v>
      </c>
      <c r="F30" s="67">
        <v>300</v>
      </c>
      <c r="G30" s="67">
        <v>2050</v>
      </c>
      <c r="H30" s="67"/>
      <c r="I30" s="67"/>
      <c r="J30" s="68">
        <f t="shared" si="0"/>
        <v>2350</v>
      </c>
      <c r="K30" s="67">
        <f t="shared" si="1"/>
        <v>2350</v>
      </c>
    </row>
    <row r="31" spans="1:11" ht="12.75">
      <c r="A31" s="87">
        <v>285757</v>
      </c>
      <c r="B31" s="88" t="s">
        <v>313</v>
      </c>
      <c r="C31" s="148"/>
      <c r="D31" s="71"/>
      <c r="E31" s="67">
        <v>53</v>
      </c>
      <c r="F31" s="67">
        <v>100</v>
      </c>
      <c r="G31" s="67"/>
      <c r="H31" s="67"/>
      <c r="I31" s="67"/>
      <c r="J31" s="68">
        <f t="shared" si="0"/>
        <v>100</v>
      </c>
      <c r="K31" s="67">
        <f t="shared" si="1"/>
        <v>100</v>
      </c>
    </row>
    <row r="32" spans="1:11" ht="12.75">
      <c r="A32" s="87">
        <v>285765</v>
      </c>
      <c r="B32" s="88" t="s">
        <v>32</v>
      </c>
      <c r="C32" s="148"/>
      <c r="D32" s="71"/>
      <c r="E32" s="67">
        <v>2073</v>
      </c>
      <c r="F32" s="67">
        <v>2100</v>
      </c>
      <c r="G32" s="67">
        <v>4790</v>
      </c>
      <c r="H32" s="67">
        <v>3420</v>
      </c>
      <c r="I32" s="67">
        <v>12000</v>
      </c>
      <c r="J32" s="68">
        <f t="shared" si="0"/>
        <v>22310</v>
      </c>
      <c r="K32" s="67">
        <f t="shared" si="1"/>
        <v>22310</v>
      </c>
    </row>
    <row r="33" spans="1:11" ht="12.75">
      <c r="A33" s="87">
        <v>42634695</v>
      </c>
      <c r="B33" s="88" t="s">
        <v>172</v>
      </c>
      <c r="C33" s="148"/>
      <c r="D33" s="71"/>
      <c r="E33" s="67"/>
      <c r="F33" s="67"/>
      <c r="G33" s="67">
        <v>1025</v>
      </c>
      <c r="H33" s="67"/>
      <c r="I33" s="67"/>
      <c r="J33" s="68">
        <f t="shared" si="0"/>
        <v>1025</v>
      </c>
      <c r="K33" s="67">
        <f t="shared" si="1"/>
        <v>1025</v>
      </c>
    </row>
    <row r="34" spans="1:11" ht="12.75">
      <c r="A34" s="87">
        <v>373664</v>
      </c>
      <c r="B34" s="88" t="s">
        <v>128</v>
      </c>
      <c r="C34" s="148"/>
      <c r="D34" s="71"/>
      <c r="E34" s="67">
        <v>449</v>
      </c>
      <c r="F34" s="67">
        <v>400</v>
      </c>
      <c r="G34" s="67">
        <v>4445</v>
      </c>
      <c r="H34" s="67">
        <v>1710</v>
      </c>
      <c r="I34" s="67"/>
      <c r="J34" s="68">
        <f t="shared" si="0"/>
        <v>6555</v>
      </c>
      <c r="K34" s="67">
        <f t="shared" si="1"/>
        <v>6555</v>
      </c>
    </row>
    <row r="35" spans="1:11" ht="12.75">
      <c r="A35" s="87">
        <v>285811</v>
      </c>
      <c r="B35" s="88" t="s">
        <v>117</v>
      </c>
      <c r="C35" s="148"/>
      <c r="D35" s="71"/>
      <c r="E35" s="67"/>
      <c r="F35" s="67"/>
      <c r="G35" s="67">
        <v>340</v>
      </c>
      <c r="H35" s="67"/>
      <c r="I35" s="67"/>
      <c r="J35" s="68">
        <f t="shared" si="0"/>
        <v>340</v>
      </c>
      <c r="K35" s="67">
        <f t="shared" si="1"/>
        <v>340</v>
      </c>
    </row>
    <row r="36" spans="1:11" ht="12.75">
      <c r="A36" s="87">
        <v>42634679</v>
      </c>
      <c r="B36" s="88" t="s">
        <v>173</v>
      </c>
      <c r="C36" s="148"/>
      <c r="D36" s="71"/>
      <c r="E36" s="67"/>
      <c r="F36" s="67"/>
      <c r="G36" s="67">
        <v>1020</v>
      </c>
      <c r="H36" s="67"/>
      <c r="I36" s="67"/>
      <c r="J36" s="68">
        <f t="shared" si="0"/>
        <v>1020</v>
      </c>
      <c r="K36" s="67">
        <f t="shared" si="1"/>
        <v>1020</v>
      </c>
    </row>
    <row r="37" spans="1:11" ht="12.75">
      <c r="A37" s="87">
        <v>373672</v>
      </c>
      <c r="B37" s="88" t="s">
        <v>218</v>
      </c>
      <c r="C37" s="148"/>
      <c r="D37" s="71"/>
      <c r="E37" s="67"/>
      <c r="F37" s="67"/>
      <c r="G37" s="67">
        <v>1025</v>
      </c>
      <c r="H37" s="67"/>
      <c r="I37" s="67"/>
      <c r="J37" s="68">
        <f t="shared" si="0"/>
        <v>1025</v>
      </c>
      <c r="K37" s="67">
        <f t="shared" si="1"/>
        <v>1025</v>
      </c>
    </row>
    <row r="38" spans="1:11" ht="12.75">
      <c r="A38" s="87">
        <v>285862</v>
      </c>
      <c r="B38" s="88" t="s">
        <v>174</v>
      </c>
      <c r="C38" s="148"/>
      <c r="D38" s="71"/>
      <c r="E38" s="67"/>
      <c r="F38" s="67"/>
      <c r="G38" s="67">
        <v>5120</v>
      </c>
      <c r="H38" s="67"/>
      <c r="I38" s="67"/>
      <c r="J38" s="68">
        <f t="shared" si="0"/>
        <v>5120</v>
      </c>
      <c r="K38" s="67">
        <f t="shared" si="1"/>
        <v>5120</v>
      </c>
    </row>
    <row r="39" spans="1:11" ht="12.75">
      <c r="A39" s="87">
        <v>373699</v>
      </c>
      <c r="B39" s="88" t="s">
        <v>29</v>
      </c>
      <c r="C39" s="148"/>
      <c r="D39" s="71"/>
      <c r="E39" s="67">
        <v>107</v>
      </c>
      <c r="F39" s="67">
        <v>100</v>
      </c>
      <c r="G39" s="67">
        <v>2045</v>
      </c>
      <c r="H39" s="67"/>
      <c r="I39" s="67"/>
      <c r="J39" s="68">
        <f t="shared" si="0"/>
        <v>2145</v>
      </c>
      <c r="K39" s="67">
        <f t="shared" si="1"/>
        <v>2145</v>
      </c>
    </row>
    <row r="40" spans="1:11" ht="12.75">
      <c r="A40" s="87">
        <v>285889</v>
      </c>
      <c r="B40" s="88" t="s">
        <v>126</v>
      </c>
      <c r="C40" s="148"/>
      <c r="D40" s="71"/>
      <c r="E40" s="67">
        <v>2378</v>
      </c>
      <c r="F40" s="67">
        <v>2400</v>
      </c>
      <c r="G40" s="67">
        <v>4100</v>
      </c>
      <c r="H40" s="67">
        <v>1710</v>
      </c>
      <c r="I40" s="67"/>
      <c r="J40" s="68">
        <f t="shared" si="0"/>
        <v>8210</v>
      </c>
      <c r="K40" s="67">
        <f t="shared" si="1"/>
        <v>8210</v>
      </c>
    </row>
    <row r="41" spans="1:11" ht="12.75">
      <c r="A41" s="87">
        <v>42634580</v>
      </c>
      <c r="B41" s="88" t="s">
        <v>219</v>
      </c>
      <c r="C41" s="148"/>
      <c r="D41" s="71"/>
      <c r="E41" s="67"/>
      <c r="F41" s="67"/>
      <c r="G41" s="67">
        <v>340</v>
      </c>
      <c r="H41" s="67"/>
      <c r="I41" s="67"/>
      <c r="J41" s="68">
        <f t="shared" si="0"/>
        <v>340</v>
      </c>
      <c r="K41" s="67">
        <f t="shared" si="1"/>
        <v>340</v>
      </c>
    </row>
    <row r="42" spans="1:11" ht="12.75">
      <c r="A42" s="87">
        <v>286435</v>
      </c>
      <c r="B42" s="88" t="s">
        <v>323</v>
      </c>
      <c r="C42" s="148"/>
      <c r="D42" s="71"/>
      <c r="E42" s="67">
        <v>43</v>
      </c>
      <c r="F42" s="67">
        <v>0</v>
      </c>
      <c r="G42" s="67"/>
      <c r="H42" s="67"/>
      <c r="I42" s="67"/>
      <c r="J42" s="68">
        <f t="shared" si="0"/>
        <v>0</v>
      </c>
      <c r="K42" s="67">
        <f t="shared" si="1"/>
        <v>0</v>
      </c>
    </row>
    <row r="43" spans="1:11" ht="12.75">
      <c r="A43" s="87">
        <v>543705</v>
      </c>
      <c r="B43" s="88" t="s">
        <v>220</v>
      </c>
      <c r="C43" s="148"/>
      <c r="D43" s="71"/>
      <c r="E43" s="67"/>
      <c r="F43" s="67"/>
      <c r="G43" s="67">
        <v>5130</v>
      </c>
      <c r="H43" s="67"/>
      <c r="I43" s="67"/>
      <c r="J43" s="68">
        <f t="shared" si="0"/>
        <v>5130</v>
      </c>
      <c r="K43" s="67">
        <f t="shared" si="1"/>
        <v>5130</v>
      </c>
    </row>
    <row r="44" spans="1:11" ht="12.75">
      <c r="A44" s="87">
        <v>373729</v>
      </c>
      <c r="B44" s="88" t="s">
        <v>221</v>
      </c>
      <c r="C44" s="148"/>
      <c r="D44" s="71"/>
      <c r="E44" s="67"/>
      <c r="F44" s="67"/>
      <c r="G44" s="67">
        <v>1710</v>
      </c>
      <c r="H44" s="67"/>
      <c r="I44" s="67"/>
      <c r="J44" s="68">
        <f t="shared" si="0"/>
        <v>1710</v>
      </c>
      <c r="K44" s="67">
        <f t="shared" si="1"/>
        <v>1710</v>
      </c>
    </row>
    <row r="45" spans="1:11" ht="12.75">
      <c r="A45" s="87">
        <v>373737</v>
      </c>
      <c r="B45" s="88" t="s">
        <v>175</v>
      </c>
      <c r="C45" s="148"/>
      <c r="D45" s="71"/>
      <c r="E45" s="67"/>
      <c r="F45" s="67"/>
      <c r="G45" s="67">
        <v>1025</v>
      </c>
      <c r="H45" s="67"/>
      <c r="I45" s="67"/>
      <c r="J45" s="68">
        <f t="shared" si="0"/>
        <v>1025</v>
      </c>
      <c r="K45" s="67">
        <f t="shared" si="1"/>
        <v>1025</v>
      </c>
    </row>
    <row r="46" spans="1:11" ht="25.5">
      <c r="A46" s="87">
        <v>286010</v>
      </c>
      <c r="B46" s="88" t="s">
        <v>176</v>
      </c>
      <c r="C46" s="148"/>
      <c r="D46" s="71"/>
      <c r="E46" s="67"/>
      <c r="F46" s="67"/>
      <c r="G46" s="67">
        <v>685</v>
      </c>
      <c r="H46" s="67"/>
      <c r="I46" s="67"/>
      <c r="J46" s="68">
        <f t="shared" si="0"/>
        <v>685</v>
      </c>
      <c r="K46" s="67">
        <f t="shared" si="1"/>
        <v>685</v>
      </c>
    </row>
    <row r="47" spans="1:11" ht="12.75">
      <c r="A47" s="87">
        <v>286010</v>
      </c>
      <c r="B47" s="88" t="s">
        <v>222</v>
      </c>
      <c r="C47" s="148"/>
      <c r="D47" s="71"/>
      <c r="E47" s="67"/>
      <c r="F47" s="67"/>
      <c r="G47" s="67">
        <v>1025</v>
      </c>
      <c r="H47" s="67"/>
      <c r="I47" s="67"/>
      <c r="J47" s="68">
        <f t="shared" si="0"/>
        <v>1025</v>
      </c>
      <c r="K47" s="67">
        <f t="shared" si="1"/>
        <v>1025</v>
      </c>
    </row>
    <row r="48" spans="1:11" ht="12.75">
      <c r="A48" s="87">
        <v>286028</v>
      </c>
      <c r="B48" s="88" t="s">
        <v>177</v>
      </c>
      <c r="C48" s="148"/>
      <c r="D48" s="71"/>
      <c r="E48" s="67"/>
      <c r="F48" s="67"/>
      <c r="G48" s="67">
        <v>685</v>
      </c>
      <c r="H48" s="67"/>
      <c r="I48" s="67"/>
      <c r="J48" s="68">
        <f t="shared" si="0"/>
        <v>685</v>
      </c>
      <c r="K48" s="67">
        <f t="shared" si="1"/>
        <v>685</v>
      </c>
    </row>
    <row r="49" spans="1:11" ht="12.75">
      <c r="A49" s="87">
        <v>373745</v>
      </c>
      <c r="B49" s="88" t="s">
        <v>223</v>
      </c>
      <c r="C49" s="148"/>
      <c r="D49" s="71"/>
      <c r="E49" s="67"/>
      <c r="F49" s="67"/>
      <c r="G49" s="67">
        <v>680</v>
      </c>
      <c r="H49" s="67"/>
      <c r="I49" s="67"/>
      <c r="J49" s="68">
        <f t="shared" si="0"/>
        <v>680</v>
      </c>
      <c r="K49" s="67">
        <f t="shared" si="1"/>
        <v>680</v>
      </c>
    </row>
    <row r="50" spans="1:11" ht="12.75">
      <c r="A50" s="87">
        <v>286079</v>
      </c>
      <c r="B50" s="88" t="s">
        <v>35</v>
      </c>
      <c r="C50" s="148"/>
      <c r="D50" s="71"/>
      <c r="E50" s="67">
        <v>3827</v>
      </c>
      <c r="F50" s="67">
        <v>3800</v>
      </c>
      <c r="G50" s="67">
        <v>3760</v>
      </c>
      <c r="H50" s="67"/>
      <c r="I50" s="67">
        <v>22000</v>
      </c>
      <c r="J50" s="68">
        <f t="shared" si="0"/>
        <v>29560</v>
      </c>
      <c r="K50" s="67">
        <f t="shared" si="1"/>
        <v>29560</v>
      </c>
    </row>
    <row r="51" spans="1:11" ht="12.75">
      <c r="A51" s="87">
        <v>373761</v>
      </c>
      <c r="B51" s="88" t="s">
        <v>178</v>
      </c>
      <c r="C51" s="148"/>
      <c r="D51" s="71"/>
      <c r="E51" s="67">
        <v>21</v>
      </c>
      <c r="F51" s="67">
        <v>0</v>
      </c>
      <c r="G51" s="67">
        <v>4100</v>
      </c>
      <c r="H51" s="67"/>
      <c r="I51" s="67"/>
      <c r="J51" s="68">
        <f t="shared" si="0"/>
        <v>4100</v>
      </c>
      <c r="K51" s="67">
        <f t="shared" si="1"/>
        <v>4100</v>
      </c>
    </row>
    <row r="52" spans="1:11" ht="12.75">
      <c r="A52" s="87">
        <v>289591</v>
      </c>
      <c r="B52" s="88" t="s">
        <v>211</v>
      </c>
      <c r="C52" s="148"/>
      <c r="D52" s="71"/>
      <c r="E52" s="67">
        <v>528</v>
      </c>
      <c r="F52" s="67">
        <v>500</v>
      </c>
      <c r="G52" s="67">
        <v>5130</v>
      </c>
      <c r="H52" s="67">
        <v>3420</v>
      </c>
      <c r="I52" s="67">
        <v>13000</v>
      </c>
      <c r="J52" s="68">
        <f t="shared" si="0"/>
        <v>22050</v>
      </c>
      <c r="K52" s="67">
        <f t="shared" si="1"/>
        <v>22050</v>
      </c>
    </row>
    <row r="53" spans="1:11" ht="12.75">
      <c r="A53" s="87">
        <v>373788</v>
      </c>
      <c r="B53" s="88" t="s">
        <v>314</v>
      </c>
      <c r="C53" s="148"/>
      <c r="D53" s="71"/>
      <c r="E53" s="67">
        <v>45</v>
      </c>
      <c r="F53" s="67">
        <v>0</v>
      </c>
      <c r="G53" s="67"/>
      <c r="H53" s="67"/>
      <c r="I53" s="67"/>
      <c r="J53" s="68">
        <f t="shared" si="0"/>
        <v>0</v>
      </c>
      <c r="K53" s="67">
        <f t="shared" si="1"/>
        <v>0</v>
      </c>
    </row>
    <row r="54" spans="1:11" ht="12.75">
      <c r="A54" s="87">
        <v>286133</v>
      </c>
      <c r="B54" s="88" t="s">
        <v>224</v>
      </c>
      <c r="C54" s="148"/>
      <c r="D54" s="71"/>
      <c r="E54" s="67"/>
      <c r="F54" s="67"/>
      <c r="G54" s="67">
        <v>1025</v>
      </c>
      <c r="H54" s="67"/>
      <c r="I54" s="67"/>
      <c r="J54" s="68">
        <f t="shared" si="0"/>
        <v>1025</v>
      </c>
      <c r="K54" s="67">
        <f t="shared" si="1"/>
        <v>1025</v>
      </c>
    </row>
    <row r="55" spans="1:11" ht="12.75">
      <c r="A55" s="87">
        <v>839591</v>
      </c>
      <c r="B55" s="88" t="s">
        <v>116</v>
      </c>
      <c r="C55" s="148"/>
      <c r="D55" s="71"/>
      <c r="E55" s="67">
        <v>33</v>
      </c>
      <c r="F55" s="67">
        <v>0</v>
      </c>
      <c r="G55" s="67"/>
      <c r="H55" s="67"/>
      <c r="I55" s="67"/>
      <c r="J55" s="68">
        <f t="shared" si="0"/>
        <v>0</v>
      </c>
      <c r="K55" s="67">
        <f t="shared" si="1"/>
        <v>0</v>
      </c>
    </row>
    <row r="56" spans="1:11" ht="12.75">
      <c r="A56" s="87">
        <v>286192</v>
      </c>
      <c r="B56" s="88" t="s">
        <v>28</v>
      </c>
      <c r="C56" s="148"/>
      <c r="D56" s="71"/>
      <c r="E56" s="67">
        <v>2342</v>
      </c>
      <c r="F56" s="67">
        <v>2300</v>
      </c>
      <c r="G56" s="67">
        <v>7515</v>
      </c>
      <c r="H56" s="67"/>
      <c r="I56" s="67">
        <v>32000</v>
      </c>
      <c r="J56" s="68">
        <f t="shared" si="0"/>
        <v>41815</v>
      </c>
      <c r="K56" s="67">
        <f t="shared" si="1"/>
        <v>41815</v>
      </c>
    </row>
    <row r="57" spans="1:11" ht="12.75">
      <c r="A57" s="87">
        <v>373826</v>
      </c>
      <c r="B57" s="88" t="s">
        <v>179</v>
      </c>
      <c r="C57" s="148"/>
      <c r="D57" s="71"/>
      <c r="E57" s="67"/>
      <c r="F57" s="67"/>
      <c r="G57" s="67">
        <v>3075</v>
      </c>
      <c r="H57" s="67"/>
      <c r="I57" s="67"/>
      <c r="J57" s="68">
        <f t="shared" si="0"/>
        <v>3075</v>
      </c>
      <c r="K57" s="67">
        <f t="shared" si="1"/>
        <v>3075</v>
      </c>
    </row>
    <row r="58" spans="1:11" ht="12.75">
      <c r="A58" s="87">
        <v>286265</v>
      </c>
      <c r="B58" s="88" t="s">
        <v>34</v>
      </c>
      <c r="C58" s="148"/>
      <c r="D58" s="71"/>
      <c r="E58" s="67">
        <v>4812</v>
      </c>
      <c r="F58" s="67">
        <v>4800</v>
      </c>
      <c r="G58" s="67">
        <v>4785</v>
      </c>
      <c r="H58" s="67">
        <v>3420</v>
      </c>
      <c r="I58" s="67">
        <v>21640</v>
      </c>
      <c r="J58" s="68">
        <f t="shared" si="0"/>
        <v>34645</v>
      </c>
      <c r="K58" s="67">
        <f t="shared" si="1"/>
        <v>34645</v>
      </c>
    </row>
    <row r="59" spans="1:11" ht="12.75">
      <c r="A59" s="87">
        <v>42634598</v>
      </c>
      <c r="B59" s="88" t="s">
        <v>30</v>
      </c>
      <c r="C59" s="148"/>
      <c r="D59" s="71"/>
      <c r="E59" s="67">
        <v>878</v>
      </c>
      <c r="F59" s="67">
        <v>900</v>
      </c>
      <c r="G59" s="67">
        <v>5810</v>
      </c>
      <c r="H59" s="67"/>
      <c r="I59" s="67"/>
      <c r="J59" s="68">
        <f t="shared" si="0"/>
        <v>6710</v>
      </c>
      <c r="K59" s="67">
        <f t="shared" si="1"/>
        <v>6710</v>
      </c>
    </row>
    <row r="60" spans="1:11" ht="12.75">
      <c r="A60" s="87">
        <v>286303</v>
      </c>
      <c r="B60" s="88" t="s">
        <v>127</v>
      </c>
      <c r="C60" s="148"/>
      <c r="D60" s="71"/>
      <c r="E60" s="67"/>
      <c r="F60" s="67"/>
      <c r="G60" s="67">
        <v>1025</v>
      </c>
      <c r="H60" s="67"/>
      <c r="I60" s="67"/>
      <c r="J60" s="68">
        <f t="shared" si="0"/>
        <v>1025</v>
      </c>
      <c r="K60" s="67">
        <f t="shared" si="1"/>
        <v>1025</v>
      </c>
    </row>
    <row r="61" spans="1:11" ht="12.75">
      <c r="A61" s="87">
        <v>286311</v>
      </c>
      <c r="B61" s="88" t="s">
        <v>31</v>
      </c>
      <c r="C61" s="148"/>
      <c r="D61" s="71"/>
      <c r="E61" s="67">
        <v>1931</v>
      </c>
      <c r="F61" s="67">
        <v>1900</v>
      </c>
      <c r="G61" s="67">
        <v>3415</v>
      </c>
      <c r="H61" s="67">
        <v>5130</v>
      </c>
      <c r="I61" s="67">
        <v>12000</v>
      </c>
      <c r="J61" s="68">
        <f t="shared" si="0"/>
        <v>22445</v>
      </c>
      <c r="K61" s="67">
        <f t="shared" si="1"/>
        <v>22445</v>
      </c>
    </row>
    <row r="62" spans="1:11" ht="25.5">
      <c r="A62" s="87">
        <v>286435</v>
      </c>
      <c r="B62" s="88" t="s">
        <v>324</v>
      </c>
      <c r="C62" s="148"/>
      <c r="D62" s="71"/>
      <c r="E62" s="67">
        <v>21</v>
      </c>
      <c r="F62" s="67">
        <v>0</v>
      </c>
      <c r="G62" s="67"/>
      <c r="H62" s="67"/>
      <c r="I62" s="67"/>
      <c r="J62" s="68">
        <f t="shared" si="0"/>
        <v>0</v>
      </c>
      <c r="K62" s="67">
        <f t="shared" si="1"/>
        <v>0</v>
      </c>
    </row>
    <row r="63" spans="1:11" ht="12.75">
      <c r="A63" s="87">
        <v>286346</v>
      </c>
      <c r="B63" s="88" t="s">
        <v>73</v>
      </c>
      <c r="C63" s="148"/>
      <c r="D63" s="71"/>
      <c r="E63" s="67"/>
      <c r="F63" s="67"/>
      <c r="G63" s="67">
        <v>4790</v>
      </c>
      <c r="H63" s="67">
        <v>5130</v>
      </c>
      <c r="I63" s="67">
        <v>8000</v>
      </c>
      <c r="J63" s="68">
        <f t="shared" si="0"/>
        <v>17920</v>
      </c>
      <c r="K63" s="67">
        <f t="shared" si="1"/>
        <v>17920</v>
      </c>
    </row>
    <row r="64" spans="1:11" ht="12.75">
      <c r="A64" s="87">
        <v>373869</v>
      </c>
      <c r="B64" s="88" t="s">
        <v>225</v>
      </c>
      <c r="C64" s="148"/>
      <c r="D64" s="71"/>
      <c r="E64" s="67"/>
      <c r="F64" s="67"/>
      <c r="G64" s="67">
        <v>340</v>
      </c>
      <c r="H64" s="67"/>
      <c r="I64" s="67"/>
      <c r="J64" s="68">
        <f t="shared" si="0"/>
        <v>340</v>
      </c>
      <c r="K64" s="67">
        <f t="shared" si="1"/>
        <v>340</v>
      </c>
    </row>
    <row r="65" spans="1:11" ht="12.75">
      <c r="A65" s="87">
        <v>42634521</v>
      </c>
      <c r="B65" s="88" t="s">
        <v>180</v>
      </c>
      <c r="C65" s="148"/>
      <c r="D65" s="71"/>
      <c r="E65" s="67"/>
      <c r="F65" s="67"/>
      <c r="G65" s="67">
        <v>2050</v>
      </c>
      <c r="H65" s="67"/>
      <c r="I65" s="67"/>
      <c r="J65" s="68">
        <f t="shared" si="0"/>
        <v>2050</v>
      </c>
      <c r="K65" s="67">
        <f t="shared" si="1"/>
        <v>2050</v>
      </c>
    </row>
    <row r="66" spans="1:11" ht="12.75">
      <c r="A66" s="87">
        <v>286435</v>
      </c>
      <c r="B66" s="88" t="s">
        <v>164</v>
      </c>
      <c r="C66" s="148"/>
      <c r="D66" s="71"/>
      <c r="E66" s="67">
        <v>2866</v>
      </c>
      <c r="F66" s="67">
        <v>2900</v>
      </c>
      <c r="G66" s="67">
        <v>8205</v>
      </c>
      <c r="H66" s="67"/>
      <c r="I66" s="67">
        <v>10000</v>
      </c>
      <c r="J66" s="68">
        <f t="shared" si="0"/>
        <v>21105</v>
      </c>
      <c r="K66" s="67">
        <f t="shared" si="1"/>
        <v>21105</v>
      </c>
    </row>
    <row r="67" spans="1:11" ht="12.75">
      <c r="A67" s="87">
        <v>286435</v>
      </c>
      <c r="B67" s="88" t="s">
        <v>181</v>
      </c>
      <c r="C67" s="148"/>
      <c r="D67" s="71"/>
      <c r="E67" s="67"/>
      <c r="F67" s="67"/>
      <c r="G67" s="67">
        <v>2390</v>
      </c>
      <c r="H67" s="67"/>
      <c r="I67" s="67"/>
      <c r="J67" s="68">
        <f t="shared" si="0"/>
        <v>2390</v>
      </c>
      <c r="K67" s="67">
        <f t="shared" si="1"/>
        <v>2390</v>
      </c>
    </row>
    <row r="68" spans="1:11" ht="25.5">
      <c r="A68" s="87">
        <v>286435</v>
      </c>
      <c r="B68" s="88" t="s">
        <v>182</v>
      </c>
      <c r="C68" s="148"/>
      <c r="D68" s="71"/>
      <c r="E68" s="67"/>
      <c r="F68" s="67"/>
      <c r="G68" s="67">
        <v>680</v>
      </c>
      <c r="H68" s="67"/>
      <c r="I68" s="67"/>
      <c r="J68" s="68">
        <f t="shared" si="0"/>
        <v>680</v>
      </c>
      <c r="K68" s="67">
        <f t="shared" si="1"/>
        <v>680</v>
      </c>
    </row>
    <row r="69" spans="1:11" ht="12.75">
      <c r="A69" s="87">
        <v>42634512</v>
      </c>
      <c r="B69" s="88" t="s">
        <v>226</v>
      </c>
      <c r="C69" s="148"/>
      <c r="D69" s="71"/>
      <c r="E69" s="67"/>
      <c r="F69" s="67"/>
      <c r="G69" s="67">
        <v>340</v>
      </c>
      <c r="H69" s="67"/>
      <c r="I69" s="67"/>
      <c r="J69" s="68">
        <f t="shared" si="0"/>
        <v>340</v>
      </c>
      <c r="K69" s="67">
        <f t="shared" si="1"/>
        <v>340</v>
      </c>
    </row>
    <row r="70" spans="1:11" ht="12.75">
      <c r="A70" s="87">
        <v>286516</v>
      </c>
      <c r="B70" s="88" t="s">
        <v>165</v>
      </c>
      <c r="C70" s="148"/>
      <c r="D70" s="71"/>
      <c r="E70" s="67">
        <v>180</v>
      </c>
      <c r="F70" s="67">
        <v>200</v>
      </c>
      <c r="G70" s="67"/>
      <c r="H70" s="67"/>
      <c r="I70" s="67"/>
      <c r="J70" s="68">
        <f t="shared" si="0"/>
        <v>200</v>
      </c>
      <c r="K70" s="67">
        <f t="shared" si="1"/>
        <v>200</v>
      </c>
    </row>
    <row r="71" spans="1:11" ht="12.75">
      <c r="A71" s="87">
        <v>488658</v>
      </c>
      <c r="B71" s="88" t="s">
        <v>183</v>
      </c>
      <c r="C71" s="148"/>
      <c r="D71" s="71"/>
      <c r="E71" s="67"/>
      <c r="F71" s="67"/>
      <c r="G71" s="67">
        <v>1025</v>
      </c>
      <c r="H71" s="67"/>
      <c r="I71" s="67"/>
      <c r="J71" s="68">
        <f t="shared" si="0"/>
        <v>1025</v>
      </c>
      <c r="K71" s="67">
        <f t="shared" si="1"/>
        <v>1025</v>
      </c>
    </row>
    <row r="72" spans="1:11" ht="12.75">
      <c r="A72" s="87">
        <v>373907</v>
      </c>
      <c r="B72" s="88" t="s">
        <v>227</v>
      </c>
      <c r="C72" s="148"/>
      <c r="D72" s="71"/>
      <c r="E72" s="67"/>
      <c r="F72" s="67"/>
      <c r="G72" s="67">
        <v>340</v>
      </c>
      <c r="H72" s="67"/>
      <c r="I72" s="67"/>
      <c r="J72" s="68">
        <f t="shared" si="0"/>
        <v>340</v>
      </c>
      <c r="K72" s="67">
        <f t="shared" si="1"/>
        <v>340</v>
      </c>
    </row>
    <row r="73" spans="1:11" ht="12.75">
      <c r="A73" s="87">
        <v>286559</v>
      </c>
      <c r="B73" s="88" t="s">
        <v>184</v>
      </c>
      <c r="C73" s="148"/>
      <c r="D73" s="71"/>
      <c r="E73" s="67"/>
      <c r="F73" s="67"/>
      <c r="G73" s="67">
        <v>340</v>
      </c>
      <c r="H73" s="67"/>
      <c r="I73" s="67"/>
      <c r="J73" s="68">
        <f t="shared" si="0"/>
        <v>340</v>
      </c>
      <c r="K73" s="67">
        <f t="shared" si="1"/>
        <v>340</v>
      </c>
    </row>
    <row r="74" spans="1:11" ht="12.75">
      <c r="A74" s="87">
        <v>543748</v>
      </c>
      <c r="B74" s="88" t="s">
        <v>185</v>
      </c>
      <c r="C74" s="148"/>
      <c r="D74" s="71"/>
      <c r="E74" s="67"/>
      <c r="F74" s="67"/>
      <c r="G74" s="67">
        <v>340</v>
      </c>
      <c r="H74" s="67"/>
      <c r="I74" s="67"/>
      <c r="J74" s="68">
        <f t="shared" si="0"/>
        <v>340</v>
      </c>
      <c r="K74" s="67">
        <f t="shared" si="1"/>
        <v>340</v>
      </c>
    </row>
    <row r="75" spans="1:11" ht="12.75">
      <c r="A75" s="87">
        <v>373915</v>
      </c>
      <c r="B75" s="88" t="s">
        <v>228</v>
      </c>
      <c r="C75" s="148"/>
      <c r="D75" s="71"/>
      <c r="E75" s="67"/>
      <c r="F75" s="67"/>
      <c r="G75" s="67">
        <v>1025</v>
      </c>
      <c r="H75" s="67"/>
      <c r="I75" s="67"/>
      <c r="J75" s="68">
        <f t="shared" si="0"/>
        <v>1025</v>
      </c>
      <c r="K75" s="67">
        <f t="shared" si="1"/>
        <v>1025</v>
      </c>
    </row>
    <row r="76" spans="1:11" ht="12.75">
      <c r="A76" s="87">
        <v>286605</v>
      </c>
      <c r="B76" s="88" t="s">
        <v>229</v>
      </c>
      <c r="C76" s="148"/>
      <c r="D76" s="71"/>
      <c r="E76" s="67"/>
      <c r="F76" s="67"/>
      <c r="G76" s="67">
        <v>1360</v>
      </c>
      <c r="H76" s="67"/>
      <c r="I76" s="67"/>
      <c r="J76" s="68">
        <f t="shared" si="0"/>
        <v>1360</v>
      </c>
      <c r="K76" s="67">
        <f t="shared" si="1"/>
        <v>1360</v>
      </c>
    </row>
    <row r="77" spans="1:11" ht="12.75">
      <c r="A77" s="87">
        <v>286648</v>
      </c>
      <c r="B77" s="88" t="s">
        <v>36</v>
      </c>
      <c r="C77" s="148"/>
      <c r="D77" s="71"/>
      <c r="E77" s="67">
        <v>9862</v>
      </c>
      <c r="F77" s="67">
        <v>9900</v>
      </c>
      <c r="G77" s="67">
        <v>5465</v>
      </c>
      <c r="H77" s="67">
        <v>1710</v>
      </c>
      <c r="I77" s="67">
        <v>32000</v>
      </c>
      <c r="J77" s="68">
        <f t="shared" si="0"/>
        <v>49075</v>
      </c>
      <c r="K77" s="67">
        <f t="shared" si="1"/>
        <v>49075</v>
      </c>
    </row>
    <row r="78" spans="1:11" ht="12" customHeight="1">
      <c r="A78" s="87">
        <v>286656</v>
      </c>
      <c r="B78" s="88" t="s">
        <v>129</v>
      </c>
      <c r="C78" s="148"/>
      <c r="D78" s="71"/>
      <c r="E78" s="67">
        <v>2177</v>
      </c>
      <c r="F78" s="67">
        <v>2200</v>
      </c>
      <c r="G78" s="67">
        <v>5130</v>
      </c>
      <c r="H78" s="67">
        <v>1710</v>
      </c>
      <c r="I78" s="67">
        <v>17000</v>
      </c>
      <c r="J78" s="68">
        <f t="shared" si="0"/>
        <v>26040</v>
      </c>
      <c r="K78" s="67">
        <f t="shared" si="1"/>
        <v>26040</v>
      </c>
    </row>
    <row r="79" spans="1:11" ht="12" customHeight="1">
      <c r="A79" s="87">
        <v>47367407</v>
      </c>
      <c r="B79" s="88" t="s">
        <v>186</v>
      </c>
      <c r="C79" s="148"/>
      <c r="D79" s="71"/>
      <c r="E79" s="67"/>
      <c r="F79" s="67"/>
      <c r="G79" s="67">
        <v>1705</v>
      </c>
      <c r="H79" s="67"/>
      <c r="I79" s="67"/>
      <c r="J79" s="68">
        <f t="shared" si="0"/>
        <v>1705</v>
      </c>
      <c r="K79" s="67">
        <f t="shared" si="1"/>
        <v>1705</v>
      </c>
    </row>
    <row r="80" spans="1:11" ht="12" customHeight="1">
      <c r="A80" s="87">
        <v>286672</v>
      </c>
      <c r="B80" s="88" t="s">
        <v>230</v>
      </c>
      <c r="C80" s="148"/>
      <c r="D80" s="71"/>
      <c r="E80" s="67"/>
      <c r="F80" s="67"/>
      <c r="G80" s="67">
        <v>1710</v>
      </c>
      <c r="H80" s="67"/>
      <c r="I80" s="67"/>
      <c r="J80" s="68">
        <f t="shared" si="0"/>
        <v>1710</v>
      </c>
      <c r="K80" s="67">
        <f t="shared" si="1"/>
        <v>1710</v>
      </c>
    </row>
    <row r="81" spans="1:11" ht="12" customHeight="1">
      <c r="A81" s="87">
        <v>373940</v>
      </c>
      <c r="B81" s="88" t="s">
        <v>231</v>
      </c>
      <c r="C81" s="148"/>
      <c r="D81" s="71"/>
      <c r="E81" s="67"/>
      <c r="F81" s="67"/>
      <c r="G81" s="67">
        <v>680</v>
      </c>
      <c r="H81" s="67"/>
      <c r="I81" s="67"/>
      <c r="J81" s="68">
        <f t="shared" si="0"/>
        <v>680</v>
      </c>
      <c r="K81" s="67">
        <f t="shared" si="1"/>
        <v>680</v>
      </c>
    </row>
    <row r="82" spans="1:11" ht="12" customHeight="1">
      <c r="A82" s="87">
        <v>47367105</v>
      </c>
      <c r="B82" s="88" t="s">
        <v>187</v>
      </c>
      <c r="C82" s="148"/>
      <c r="D82" s="71"/>
      <c r="E82" s="67"/>
      <c r="F82" s="67"/>
      <c r="G82" s="67">
        <v>1025</v>
      </c>
      <c r="H82" s="67"/>
      <c r="I82" s="67"/>
      <c r="J82" s="68">
        <f t="shared" si="0"/>
        <v>1025</v>
      </c>
      <c r="K82" s="67">
        <f t="shared" si="1"/>
        <v>1025</v>
      </c>
    </row>
    <row r="83" spans="1:11" ht="12" customHeight="1">
      <c r="A83" s="87">
        <v>286745</v>
      </c>
      <c r="B83" s="88" t="s">
        <v>212</v>
      </c>
      <c r="C83" s="148"/>
      <c r="D83" s="71"/>
      <c r="E83" s="67">
        <v>8</v>
      </c>
      <c r="F83" s="67">
        <v>0</v>
      </c>
      <c r="G83" s="67">
        <v>5130</v>
      </c>
      <c r="H83" s="67">
        <v>5130</v>
      </c>
      <c r="I83" s="67">
        <v>10000</v>
      </c>
      <c r="J83" s="68">
        <f t="shared" si="0"/>
        <v>20260</v>
      </c>
      <c r="K83" s="67">
        <f t="shared" si="1"/>
        <v>20260</v>
      </c>
    </row>
    <row r="84" spans="1:11" ht="12" customHeight="1">
      <c r="A84" s="87">
        <v>286745</v>
      </c>
      <c r="B84" s="88" t="s">
        <v>235</v>
      </c>
      <c r="C84" s="148"/>
      <c r="D84" s="71"/>
      <c r="E84" s="67"/>
      <c r="F84" s="67"/>
      <c r="G84" s="67">
        <v>340</v>
      </c>
      <c r="H84" s="67"/>
      <c r="I84" s="67"/>
      <c r="J84" s="68">
        <f t="shared" si="0"/>
        <v>340</v>
      </c>
      <c r="K84" s="67">
        <f t="shared" si="1"/>
        <v>340</v>
      </c>
    </row>
    <row r="85" spans="1:11" ht="12" customHeight="1">
      <c r="A85" s="87">
        <v>286753</v>
      </c>
      <c r="B85" s="88" t="s">
        <v>213</v>
      </c>
      <c r="C85" s="148"/>
      <c r="D85" s="71"/>
      <c r="E85" s="67"/>
      <c r="F85" s="67"/>
      <c r="G85" s="67">
        <v>3420</v>
      </c>
      <c r="H85" s="67">
        <v>1710</v>
      </c>
      <c r="I85" s="67"/>
      <c r="J85" s="68">
        <f t="shared" si="0"/>
        <v>5130</v>
      </c>
      <c r="K85" s="67">
        <f aca="true" t="shared" si="2" ref="K85:K93">J85-SUM(C85:D85)</f>
        <v>5130</v>
      </c>
    </row>
    <row r="86" spans="1:11" ht="12" customHeight="1">
      <c r="A86" s="87">
        <v>286753</v>
      </c>
      <c r="B86" s="88" t="s">
        <v>232</v>
      </c>
      <c r="C86" s="148"/>
      <c r="D86" s="71"/>
      <c r="E86" s="67"/>
      <c r="F86" s="67"/>
      <c r="G86" s="67">
        <v>3075</v>
      </c>
      <c r="H86" s="67"/>
      <c r="I86" s="67"/>
      <c r="J86" s="68">
        <f t="shared" si="0"/>
        <v>3075</v>
      </c>
      <c r="K86" s="67">
        <f t="shared" si="2"/>
        <v>3075</v>
      </c>
    </row>
    <row r="87" spans="1:11" ht="12.75">
      <c r="A87" s="87">
        <v>286753</v>
      </c>
      <c r="B87" s="88" t="s">
        <v>188</v>
      </c>
      <c r="C87" s="148"/>
      <c r="D87" s="71"/>
      <c r="E87" s="67"/>
      <c r="F87" s="67"/>
      <c r="G87" s="67">
        <v>340</v>
      </c>
      <c r="H87" s="67"/>
      <c r="I87" s="67"/>
      <c r="J87" s="68">
        <f t="shared" si="0"/>
        <v>340</v>
      </c>
      <c r="K87" s="67">
        <f t="shared" si="2"/>
        <v>340</v>
      </c>
    </row>
    <row r="88" spans="1:11" ht="12.75">
      <c r="A88" s="87">
        <v>42634547</v>
      </c>
      <c r="B88" s="88" t="s">
        <v>189</v>
      </c>
      <c r="C88" s="148"/>
      <c r="D88" s="71"/>
      <c r="E88" s="67"/>
      <c r="F88" s="67"/>
      <c r="G88" s="67">
        <v>2055</v>
      </c>
      <c r="H88" s="67"/>
      <c r="I88" s="67"/>
      <c r="J88" s="68">
        <f t="shared" si="0"/>
        <v>2055</v>
      </c>
      <c r="K88" s="67">
        <f t="shared" si="2"/>
        <v>2055</v>
      </c>
    </row>
    <row r="89" spans="1:11" ht="12.75">
      <c r="A89" s="87">
        <v>286842</v>
      </c>
      <c r="B89" s="88" t="s">
        <v>191</v>
      </c>
      <c r="C89" s="148"/>
      <c r="D89" s="71"/>
      <c r="E89" s="67">
        <v>493</v>
      </c>
      <c r="F89" s="67">
        <v>500</v>
      </c>
      <c r="G89" s="67">
        <v>4105</v>
      </c>
      <c r="H89" s="67"/>
      <c r="I89" s="67"/>
      <c r="J89" s="68">
        <f t="shared" si="0"/>
        <v>4605</v>
      </c>
      <c r="K89" s="67">
        <f t="shared" si="2"/>
        <v>4605</v>
      </c>
    </row>
    <row r="90" spans="1:11" ht="12.75">
      <c r="A90" s="135">
        <v>268461</v>
      </c>
      <c r="B90" s="89" t="s">
        <v>233</v>
      </c>
      <c r="C90" s="148"/>
      <c r="D90" s="71"/>
      <c r="E90" s="67">
        <v>11</v>
      </c>
      <c r="F90" s="67">
        <v>0</v>
      </c>
      <c r="G90" s="67">
        <v>4100</v>
      </c>
      <c r="H90" s="67"/>
      <c r="I90" s="67"/>
      <c r="J90" s="68">
        <f t="shared" si="0"/>
        <v>4100</v>
      </c>
      <c r="K90" s="67">
        <f t="shared" si="2"/>
        <v>4100</v>
      </c>
    </row>
    <row r="91" spans="1:11" ht="12.75">
      <c r="A91" s="87">
        <v>543781</v>
      </c>
      <c r="B91" s="88" t="s">
        <v>234</v>
      </c>
      <c r="C91" s="148"/>
      <c r="D91" s="71"/>
      <c r="E91" s="67"/>
      <c r="F91" s="67"/>
      <c r="G91" s="67">
        <v>1710</v>
      </c>
      <c r="H91" s="67"/>
      <c r="I91" s="67"/>
      <c r="J91" s="68">
        <f t="shared" si="0"/>
        <v>1710</v>
      </c>
      <c r="K91" s="67">
        <f t="shared" si="2"/>
        <v>1710</v>
      </c>
    </row>
    <row r="92" spans="1:11" ht="12.75">
      <c r="A92" s="87">
        <v>286974</v>
      </c>
      <c r="B92" s="88" t="s">
        <v>162</v>
      </c>
      <c r="C92" s="148"/>
      <c r="D92" s="71"/>
      <c r="E92" s="67">
        <v>3313</v>
      </c>
      <c r="F92" s="67">
        <v>3300</v>
      </c>
      <c r="G92" s="67"/>
      <c r="H92" s="67"/>
      <c r="I92" s="67"/>
      <c r="J92" s="68">
        <f t="shared" si="0"/>
        <v>3300</v>
      </c>
      <c r="K92" s="67">
        <f t="shared" si="2"/>
        <v>3300</v>
      </c>
    </row>
    <row r="93" spans="1:11" ht="13.5" thickBot="1">
      <c r="A93" s="136">
        <v>42634709</v>
      </c>
      <c r="B93" s="92" t="s">
        <v>190</v>
      </c>
      <c r="C93" s="148"/>
      <c r="D93" s="71"/>
      <c r="E93" s="67"/>
      <c r="F93" s="67"/>
      <c r="G93" s="67">
        <v>2050</v>
      </c>
      <c r="H93" s="67"/>
      <c r="I93" s="67"/>
      <c r="J93" s="68">
        <f t="shared" si="0"/>
        <v>2050</v>
      </c>
      <c r="K93" s="105">
        <f t="shared" si="2"/>
        <v>2050</v>
      </c>
    </row>
    <row r="94" spans="1:11" ht="13.5" thickBot="1">
      <c r="A94" s="83"/>
      <c r="B94" s="137" t="s">
        <v>27</v>
      </c>
      <c r="C94" s="75">
        <v>0</v>
      </c>
      <c r="D94" s="75">
        <v>0</v>
      </c>
      <c r="E94" s="76">
        <f>SUM(E21:E93)</f>
        <v>50241</v>
      </c>
      <c r="F94" s="76">
        <f>SUM(F21:F93)</f>
        <v>50000</v>
      </c>
      <c r="G94" s="76">
        <f>SUM(G20:G93)</f>
        <v>158890</v>
      </c>
      <c r="H94" s="76">
        <f>SUM(H21:H93)</f>
        <v>34200</v>
      </c>
      <c r="I94" s="76">
        <f>SUM(I21:I93)</f>
        <v>206640</v>
      </c>
      <c r="J94" s="108">
        <f t="shared" si="0"/>
        <v>449730</v>
      </c>
      <c r="K94" s="76">
        <f>SUM(K20:K93)</f>
        <v>449730</v>
      </c>
    </row>
    <row r="96" ht="12.75">
      <c r="B96" t="s">
        <v>101</v>
      </c>
    </row>
    <row r="97" spans="2:8" ht="12.75">
      <c r="B97" s="13"/>
      <c r="C97" t="s">
        <v>316</v>
      </c>
      <c r="H97" s="21"/>
    </row>
    <row r="100" ht="12.75">
      <c r="F100" s="16"/>
    </row>
  </sheetData>
  <mergeCells count="34">
    <mergeCell ref="A1:H1"/>
    <mergeCell ref="A8:D8"/>
    <mergeCell ref="G10:H10"/>
    <mergeCell ref="G11:H11"/>
    <mergeCell ref="G9:H9"/>
    <mergeCell ref="A3:B4"/>
    <mergeCell ref="C3:D3"/>
    <mergeCell ref="E3:E4"/>
    <mergeCell ref="F3:F4"/>
    <mergeCell ref="G3:G4"/>
    <mergeCell ref="G12:H12"/>
    <mergeCell ref="G13:H13"/>
    <mergeCell ref="G14:H14"/>
    <mergeCell ref="G15:H15"/>
    <mergeCell ref="A13:B13"/>
    <mergeCell ref="A14:B14"/>
    <mergeCell ref="A15:B15"/>
    <mergeCell ref="I17:I19"/>
    <mergeCell ref="B17:B19"/>
    <mergeCell ref="C17:D17"/>
    <mergeCell ref="E17:E19"/>
    <mergeCell ref="H17:H19"/>
    <mergeCell ref="F17:F19"/>
    <mergeCell ref="G17:G19"/>
    <mergeCell ref="J17:J19"/>
    <mergeCell ref="K17:K19"/>
    <mergeCell ref="A5:B5"/>
    <mergeCell ref="A6:B6"/>
    <mergeCell ref="A10:B10"/>
    <mergeCell ref="A11:B11"/>
    <mergeCell ref="A12:B12"/>
    <mergeCell ref="A17:A19"/>
    <mergeCell ref="C18:C19"/>
    <mergeCell ref="D18:D19"/>
  </mergeCells>
  <printOptions/>
  <pageMargins left="0.98" right="0.3937007874015748" top="0.77" bottom="0.41" header="0.41" footer="0.41"/>
  <pageSetup horizontalDpi="600" verticalDpi="600" orientation="portrait" paperSize="9" scale="70" r:id="rId1"/>
  <headerFooter alignWithMargins="0">
    <oddHeader>&amp;LVyúčtování JSDH  2007 Jihlava
Stránka&amp;PListů&amp;N&amp;R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showGridLines="0" workbookViewId="0" topLeftCell="A25">
      <selection activeCell="K11" sqref="K11"/>
    </sheetView>
  </sheetViews>
  <sheetFormatPr defaultColWidth="9.00390625" defaultRowHeight="12.75"/>
  <cols>
    <col min="1" max="1" width="9.75390625" style="0" customWidth="1"/>
    <col min="2" max="2" width="18.75390625" style="0" customWidth="1"/>
    <col min="3" max="4" width="12.75390625" style="0" customWidth="1"/>
    <col min="5" max="11" width="9.75390625" style="0" customWidth="1"/>
    <col min="12" max="12" width="3.75390625" style="0" customWidth="1"/>
  </cols>
  <sheetData>
    <row r="1" spans="1:8" ht="15.75">
      <c r="A1" s="225" t="s">
        <v>208</v>
      </c>
      <c r="B1" s="225"/>
      <c r="C1" s="225"/>
      <c r="D1" s="225"/>
      <c r="E1" s="225"/>
      <c r="F1" s="225"/>
      <c r="G1" s="225"/>
      <c r="H1" s="225"/>
    </row>
    <row r="2" spans="1:5" ht="7.5" customHeight="1" thickBot="1">
      <c r="A2" s="1"/>
      <c r="B2" s="1"/>
      <c r="C2" s="1"/>
      <c r="D2" s="1"/>
      <c r="E2" s="1"/>
    </row>
    <row r="3" spans="2:8" ht="13.5" thickBot="1">
      <c r="B3" s="20"/>
      <c r="C3" s="206" t="s">
        <v>8</v>
      </c>
      <c r="D3" s="231"/>
      <c r="E3" s="188" t="s">
        <v>11</v>
      </c>
      <c r="F3" s="198" t="s">
        <v>10</v>
      </c>
      <c r="G3" s="188" t="s">
        <v>9</v>
      </c>
      <c r="H3" s="17"/>
    </row>
    <row r="4" spans="2:8" ht="26.25" thickBot="1">
      <c r="B4" s="20"/>
      <c r="C4" s="140" t="s">
        <v>7</v>
      </c>
      <c r="D4" s="49" t="s">
        <v>103</v>
      </c>
      <c r="E4" s="232"/>
      <c r="F4" s="233"/>
      <c r="G4" s="232"/>
      <c r="H4" s="17"/>
    </row>
    <row r="5" spans="1:8" ht="13.5" thickBot="1">
      <c r="A5" s="243" t="s">
        <v>1</v>
      </c>
      <c r="B5" s="244"/>
      <c r="C5" s="4" t="s">
        <v>2</v>
      </c>
      <c r="D5" s="5" t="s">
        <v>3</v>
      </c>
      <c r="E5" s="5" t="s">
        <v>4</v>
      </c>
      <c r="F5" s="6" t="s">
        <v>5</v>
      </c>
      <c r="G5" s="5" t="s">
        <v>6</v>
      </c>
      <c r="H5" s="19"/>
    </row>
    <row r="6" spans="1:8" ht="13.5" thickBot="1">
      <c r="A6" s="241" t="s">
        <v>15</v>
      </c>
      <c r="B6" s="242"/>
      <c r="C6" s="14">
        <v>150000</v>
      </c>
      <c r="D6" s="61"/>
      <c r="E6" s="61"/>
      <c r="F6" s="14">
        <v>171860</v>
      </c>
      <c r="G6" s="61">
        <f>SUM(C6:F6)</f>
        <v>321860</v>
      </c>
      <c r="H6" s="20"/>
    </row>
    <row r="7" ht="9" customHeight="1"/>
    <row r="8" spans="1:6" ht="13.5" thickBot="1">
      <c r="A8" s="226" t="s">
        <v>207</v>
      </c>
      <c r="B8" s="226"/>
      <c r="C8" s="226"/>
      <c r="D8" s="1"/>
      <c r="E8" s="1"/>
      <c r="F8" s="1"/>
    </row>
    <row r="9" spans="2:8" ht="13.5" thickBot="1">
      <c r="B9" s="1"/>
      <c r="C9" s="1"/>
      <c r="D9" s="1"/>
      <c r="E9" s="1"/>
      <c r="F9" s="1"/>
      <c r="G9" s="217" t="s">
        <v>206</v>
      </c>
      <c r="H9" s="218"/>
    </row>
    <row r="10" spans="1:8" ht="13.5" thickBot="1">
      <c r="A10" s="241" t="s">
        <v>12</v>
      </c>
      <c r="B10" s="242"/>
      <c r="C10" s="75">
        <v>150000</v>
      </c>
      <c r="D10" s="75"/>
      <c r="E10" s="76"/>
      <c r="F10" s="76"/>
      <c r="G10" s="239">
        <f>+C10/+C6*100</f>
        <v>100</v>
      </c>
      <c r="H10" s="240"/>
    </row>
    <row r="11" spans="1:8" ht="13.5" thickBot="1">
      <c r="A11" s="241" t="s">
        <v>18</v>
      </c>
      <c r="B11" s="242"/>
      <c r="C11" s="78"/>
      <c r="D11" s="78"/>
      <c r="E11" s="76"/>
      <c r="F11" s="76">
        <v>141030</v>
      </c>
      <c r="G11" s="239">
        <f>+F11/F6*100</f>
        <v>82.06097986733387</v>
      </c>
      <c r="H11" s="240"/>
    </row>
    <row r="12" spans="1:8" ht="13.5" thickBot="1">
      <c r="A12" s="241" t="s">
        <v>13</v>
      </c>
      <c r="B12" s="242"/>
      <c r="C12" s="78"/>
      <c r="D12" s="78"/>
      <c r="E12" s="76">
        <v>70200</v>
      </c>
      <c r="F12" s="76"/>
      <c r="G12" s="239"/>
      <c r="H12" s="240"/>
    </row>
    <row r="13" spans="1:8" ht="13.5" thickBot="1">
      <c r="A13" s="241" t="s">
        <v>134</v>
      </c>
      <c r="B13" s="242"/>
      <c r="C13" s="78"/>
      <c r="D13" s="78"/>
      <c r="E13" s="76">
        <v>0</v>
      </c>
      <c r="F13" s="76"/>
      <c r="G13" s="239"/>
      <c r="H13" s="240"/>
    </row>
    <row r="14" spans="1:8" ht="13.5" thickBot="1">
      <c r="A14" s="241" t="s">
        <v>152</v>
      </c>
      <c r="B14" s="242"/>
      <c r="C14" s="78"/>
      <c r="D14" s="78"/>
      <c r="E14" s="76">
        <v>237000</v>
      </c>
      <c r="F14" s="76"/>
      <c r="G14" s="239"/>
      <c r="H14" s="240"/>
    </row>
    <row r="15" spans="1:8" ht="13.5" thickBot="1">
      <c r="A15" s="241" t="s">
        <v>27</v>
      </c>
      <c r="B15" s="242"/>
      <c r="C15" s="78">
        <f>SUM(C10:C14)</f>
        <v>150000</v>
      </c>
      <c r="D15" s="78">
        <f>SUM(D10:D14)</f>
        <v>0</v>
      </c>
      <c r="E15" s="78">
        <f>SUM(E10:E14)</f>
        <v>307200</v>
      </c>
      <c r="F15" s="78">
        <f>SUM(F10:F14)</f>
        <v>141030</v>
      </c>
      <c r="G15" s="239">
        <f>SUM(C15:F15)</f>
        <v>598230</v>
      </c>
      <c r="H15" s="240"/>
    </row>
    <row r="16" ht="13.5" thickBot="1"/>
    <row r="17" spans="1:11" ht="13.5" thickBot="1">
      <c r="A17" s="211" t="s">
        <v>320</v>
      </c>
      <c r="B17" s="211" t="s">
        <v>19</v>
      </c>
      <c r="C17" s="237" t="s">
        <v>8</v>
      </c>
      <c r="D17" s="238"/>
      <c r="E17" s="209" t="s">
        <v>11</v>
      </c>
      <c r="F17" s="209" t="s">
        <v>102</v>
      </c>
      <c r="G17" s="209" t="s">
        <v>157</v>
      </c>
      <c r="H17" s="183" t="s">
        <v>134</v>
      </c>
      <c r="I17" s="180" t="s">
        <v>103</v>
      </c>
      <c r="J17" s="211" t="s">
        <v>27</v>
      </c>
      <c r="K17" s="209" t="s">
        <v>319</v>
      </c>
    </row>
    <row r="18" spans="1:11" ht="12.75" customHeight="1">
      <c r="A18" s="212"/>
      <c r="B18" s="212"/>
      <c r="C18" s="234" t="s">
        <v>7</v>
      </c>
      <c r="D18" s="234" t="s">
        <v>103</v>
      </c>
      <c r="E18" s="210"/>
      <c r="F18" s="210"/>
      <c r="G18" s="210"/>
      <c r="H18" s="184"/>
      <c r="I18" s="181"/>
      <c r="J18" s="212"/>
      <c r="K18" s="210"/>
    </row>
    <row r="19" spans="1:11" ht="13.5" thickBot="1">
      <c r="A19" s="212"/>
      <c r="B19" s="177"/>
      <c r="C19" s="235"/>
      <c r="D19" s="236"/>
      <c r="E19" s="185"/>
      <c r="F19" s="185"/>
      <c r="G19" s="185"/>
      <c r="H19" s="179"/>
      <c r="I19" s="182"/>
      <c r="J19" s="177"/>
      <c r="K19" s="210"/>
    </row>
    <row r="20" spans="1:11" ht="12.75">
      <c r="A20" s="63">
        <v>475858</v>
      </c>
      <c r="B20" s="109" t="s">
        <v>285</v>
      </c>
      <c r="C20" s="94"/>
      <c r="D20" s="95"/>
      <c r="E20" s="96"/>
      <c r="F20" s="97"/>
      <c r="G20" s="96">
        <v>340</v>
      </c>
      <c r="H20" s="98"/>
      <c r="I20" s="99"/>
      <c r="J20" s="100">
        <f aca="true" t="shared" si="0" ref="J20:J81">SUM(C20:I20)-E20</f>
        <v>340</v>
      </c>
      <c r="K20" s="101">
        <f>J20-SUM(C20:D20)</f>
        <v>340</v>
      </c>
    </row>
    <row r="21" spans="1:12" ht="12.75">
      <c r="A21" s="70">
        <v>512257</v>
      </c>
      <c r="B21" s="110" t="s">
        <v>160</v>
      </c>
      <c r="C21" s="71"/>
      <c r="D21" s="71"/>
      <c r="E21" s="67"/>
      <c r="F21" s="67"/>
      <c r="G21" s="102">
        <v>340</v>
      </c>
      <c r="H21" s="102"/>
      <c r="I21" s="67"/>
      <c r="J21" s="100">
        <f t="shared" si="0"/>
        <v>340</v>
      </c>
      <c r="K21" s="103">
        <f aca="true" t="shared" si="1" ref="K21:K80">J21-SUM(C21:D21)</f>
        <v>340</v>
      </c>
      <c r="L21" s="62"/>
    </row>
    <row r="22" spans="1:12" ht="12.75">
      <c r="A22" s="70">
        <v>247901</v>
      </c>
      <c r="B22" s="110" t="s">
        <v>286</v>
      </c>
      <c r="C22" s="71"/>
      <c r="D22" s="71"/>
      <c r="E22" s="67"/>
      <c r="F22" s="67"/>
      <c r="G22" s="102">
        <v>1705</v>
      </c>
      <c r="H22" s="102"/>
      <c r="I22" s="67"/>
      <c r="J22" s="100">
        <f t="shared" si="0"/>
        <v>1705</v>
      </c>
      <c r="K22" s="103">
        <f t="shared" si="1"/>
        <v>1705</v>
      </c>
      <c r="L22" s="62"/>
    </row>
    <row r="23" spans="1:12" ht="12.75">
      <c r="A23" s="70">
        <v>247987</v>
      </c>
      <c r="B23" s="110" t="s">
        <v>288</v>
      </c>
      <c r="C23" s="71"/>
      <c r="D23" s="71"/>
      <c r="E23" s="67"/>
      <c r="F23" s="67"/>
      <c r="G23" s="102">
        <v>4790</v>
      </c>
      <c r="H23" s="102"/>
      <c r="I23" s="67"/>
      <c r="J23" s="100">
        <f t="shared" si="0"/>
        <v>4790</v>
      </c>
      <c r="K23" s="103">
        <f t="shared" si="1"/>
        <v>4790</v>
      </c>
      <c r="L23" s="62"/>
    </row>
    <row r="24" spans="1:12" ht="12.75">
      <c r="A24" s="70">
        <v>247952</v>
      </c>
      <c r="B24" s="110" t="s">
        <v>287</v>
      </c>
      <c r="C24" s="71"/>
      <c r="D24" s="71"/>
      <c r="E24" s="67"/>
      <c r="F24" s="67"/>
      <c r="G24" s="102">
        <v>1705</v>
      </c>
      <c r="H24" s="102"/>
      <c r="I24" s="67"/>
      <c r="J24" s="100">
        <f t="shared" si="0"/>
        <v>1705</v>
      </c>
      <c r="K24" s="103">
        <f t="shared" si="1"/>
        <v>1705</v>
      </c>
      <c r="L24" s="62"/>
    </row>
    <row r="25" spans="1:12" ht="12.75">
      <c r="A25" s="70">
        <v>248037</v>
      </c>
      <c r="B25" s="64" t="s">
        <v>87</v>
      </c>
      <c r="C25" s="71"/>
      <c r="D25" s="71"/>
      <c r="E25" s="67"/>
      <c r="F25" s="67"/>
      <c r="G25" s="102"/>
      <c r="H25" s="102"/>
      <c r="I25" s="67">
        <v>12000</v>
      </c>
      <c r="J25" s="100">
        <f t="shared" si="0"/>
        <v>12000</v>
      </c>
      <c r="K25" s="103">
        <f t="shared" si="1"/>
        <v>12000</v>
      </c>
      <c r="L25" s="62"/>
    </row>
    <row r="26" spans="1:12" ht="12.75">
      <c r="A26" s="70">
        <v>248045</v>
      </c>
      <c r="B26" s="64" t="s">
        <v>142</v>
      </c>
      <c r="C26" s="71"/>
      <c r="D26" s="71"/>
      <c r="E26" s="67">
        <v>900</v>
      </c>
      <c r="F26" s="67">
        <v>900</v>
      </c>
      <c r="G26" s="102">
        <v>4095</v>
      </c>
      <c r="H26" s="102"/>
      <c r="I26" s="67">
        <v>7000</v>
      </c>
      <c r="J26" s="100">
        <f t="shared" si="0"/>
        <v>11995</v>
      </c>
      <c r="K26" s="103">
        <f t="shared" si="1"/>
        <v>11995</v>
      </c>
      <c r="L26" s="62"/>
    </row>
    <row r="27" spans="1:12" ht="12.75">
      <c r="A27" s="70">
        <v>248037</v>
      </c>
      <c r="B27" s="64" t="s">
        <v>87</v>
      </c>
      <c r="C27" s="71"/>
      <c r="D27" s="71"/>
      <c r="E27" s="67">
        <v>8800</v>
      </c>
      <c r="F27" s="67">
        <v>8800</v>
      </c>
      <c r="G27" s="102">
        <v>5455</v>
      </c>
      <c r="H27" s="102"/>
      <c r="I27" s="67"/>
      <c r="J27" s="100">
        <f t="shared" si="0"/>
        <v>14255</v>
      </c>
      <c r="K27" s="103">
        <f t="shared" si="1"/>
        <v>14255</v>
      </c>
      <c r="L27" s="62"/>
    </row>
    <row r="28" spans="1:12" ht="12.75">
      <c r="A28" s="70">
        <v>511323</v>
      </c>
      <c r="B28" s="64" t="s">
        <v>289</v>
      </c>
      <c r="C28" s="71"/>
      <c r="D28" s="71"/>
      <c r="E28" s="67"/>
      <c r="F28" s="67"/>
      <c r="G28" s="102">
        <v>1025</v>
      </c>
      <c r="H28" s="102"/>
      <c r="I28" s="67"/>
      <c r="J28" s="100">
        <f t="shared" si="0"/>
        <v>1025</v>
      </c>
      <c r="K28" s="103">
        <f t="shared" si="1"/>
        <v>1025</v>
      </c>
      <c r="L28" s="62"/>
    </row>
    <row r="29" spans="1:12" ht="12.75">
      <c r="A29" s="70">
        <v>515949</v>
      </c>
      <c r="B29" s="64" t="s">
        <v>290</v>
      </c>
      <c r="C29" s="71"/>
      <c r="D29" s="71"/>
      <c r="E29" s="67"/>
      <c r="F29" s="67"/>
      <c r="G29" s="102">
        <v>1705</v>
      </c>
      <c r="H29" s="102"/>
      <c r="I29" s="67"/>
      <c r="J29" s="100">
        <f t="shared" si="0"/>
        <v>1705</v>
      </c>
      <c r="K29" s="103">
        <f t="shared" si="1"/>
        <v>1705</v>
      </c>
      <c r="L29" s="62"/>
    </row>
    <row r="30" spans="1:12" ht="12.75">
      <c r="A30" s="70">
        <v>515787</v>
      </c>
      <c r="B30" s="64" t="s">
        <v>335</v>
      </c>
      <c r="C30" s="71"/>
      <c r="D30" s="71"/>
      <c r="E30" s="67"/>
      <c r="F30" s="67"/>
      <c r="G30" s="102">
        <v>5120</v>
      </c>
      <c r="H30" s="102"/>
      <c r="I30" s="67"/>
      <c r="J30" s="100">
        <f t="shared" si="0"/>
        <v>5120</v>
      </c>
      <c r="K30" s="103">
        <f t="shared" si="1"/>
        <v>5120</v>
      </c>
      <c r="L30" s="62"/>
    </row>
    <row r="31" spans="1:12" ht="12.75">
      <c r="A31" s="70">
        <v>583430</v>
      </c>
      <c r="B31" s="64" t="s">
        <v>291</v>
      </c>
      <c r="C31" s="71"/>
      <c r="D31" s="71"/>
      <c r="E31" s="67"/>
      <c r="F31" s="67"/>
      <c r="G31" s="102">
        <v>680</v>
      </c>
      <c r="H31" s="102"/>
      <c r="I31" s="67"/>
      <c r="J31" s="100">
        <f t="shared" si="0"/>
        <v>680</v>
      </c>
      <c r="K31" s="103">
        <f t="shared" si="1"/>
        <v>680</v>
      </c>
      <c r="L31" s="62"/>
    </row>
    <row r="32" spans="1:12" ht="12.75">
      <c r="A32" s="70">
        <v>248185</v>
      </c>
      <c r="B32" s="64" t="s">
        <v>88</v>
      </c>
      <c r="C32" s="71"/>
      <c r="D32" s="71"/>
      <c r="E32" s="67">
        <v>1500</v>
      </c>
      <c r="F32" s="67">
        <v>1500</v>
      </c>
      <c r="G32" s="102">
        <v>4100</v>
      </c>
      <c r="H32" s="102"/>
      <c r="I32" s="67">
        <v>19000</v>
      </c>
      <c r="J32" s="100">
        <f t="shared" si="0"/>
        <v>24600</v>
      </c>
      <c r="K32" s="103">
        <f t="shared" si="1"/>
        <v>24600</v>
      </c>
      <c r="L32" s="62"/>
    </row>
    <row r="33" spans="1:12" ht="12.75">
      <c r="A33" s="70">
        <v>476447</v>
      </c>
      <c r="B33" s="64" t="s">
        <v>292</v>
      </c>
      <c r="C33" s="71"/>
      <c r="D33" s="71"/>
      <c r="E33" s="67"/>
      <c r="F33" s="67"/>
      <c r="G33" s="102">
        <v>1705</v>
      </c>
      <c r="H33" s="102"/>
      <c r="I33" s="67"/>
      <c r="J33" s="100">
        <f t="shared" si="0"/>
        <v>1705</v>
      </c>
      <c r="K33" s="103">
        <f t="shared" si="1"/>
        <v>1705</v>
      </c>
      <c r="L33" s="62"/>
    </row>
    <row r="34" spans="1:12" ht="12.75">
      <c r="A34" s="70">
        <v>248223</v>
      </c>
      <c r="B34" s="64" t="s">
        <v>98</v>
      </c>
      <c r="C34" s="71"/>
      <c r="D34" s="71"/>
      <c r="E34" s="67">
        <v>1100</v>
      </c>
      <c r="F34" s="67">
        <v>1100</v>
      </c>
      <c r="G34" s="102">
        <v>2730</v>
      </c>
      <c r="H34" s="102"/>
      <c r="I34" s="67">
        <v>7000</v>
      </c>
      <c r="J34" s="100">
        <f t="shared" si="0"/>
        <v>10830</v>
      </c>
      <c r="K34" s="103">
        <f t="shared" si="1"/>
        <v>10830</v>
      </c>
      <c r="L34" s="62"/>
    </row>
    <row r="35" spans="1:12" ht="12.75">
      <c r="A35" s="70">
        <v>248215</v>
      </c>
      <c r="B35" s="64" t="s">
        <v>143</v>
      </c>
      <c r="C35" s="71"/>
      <c r="D35" s="71"/>
      <c r="E35" s="67">
        <v>800</v>
      </c>
      <c r="F35" s="67">
        <v>800</v>
      </c>
      <c r="G35" s="102">
        <v>3070</v>
      </c>
      <c r="H35" s="102"/>
      <c r="I35" s="67">
        <v>7000</v>
      </c>
      <c r="J35" s="100">
        <f t="shared" si="0"/>
        <v>10870</v>
      </c>
      <c r="K35" s="103">
        <f t="shared" si="1"/>
        <v>10870</v>
      </c>
      <c r="L35" s="62"/>
    </row>
    <row r="36" spans="1:12" ht="12.75">
      <c r="A36" s="70">
        <v>248266</v>
      </c>
      <c r="B36" s="64" t="s">
        <v>144</v>
      </c>
      <c r="C36" s="71"/>
      <c r="D36" s="71"/>
      <c r="E36" s="67">
        <v>2500</v>
      </c>
      <c r="F36" s="67">
        <v>2500</v>
      </c>
      <c r="G36" s="102"/>
      <c r="H36" s="102"/>
      <c r="I36" s="67">
        <v>7000</v>
      </c>
      <c r="J36" s="100">
        <f t="shared" si="0"/>
        <v>9500</v>
      </c>
      <c r="K36" s="103">
        <f t="shared" si="1"/>
        <v>9500</v>
      </c>
      <c r="L36" s="62"/>
    </row>
    <row r="37" spans="1:12" ht="12.75">
      <c r="A37" s="70">
        <v>583448</v>
      </c>
      <c r="B37" s="64" t="s">
        <v>293</v>
      </c>
      <c r="C37" s="71"/>
      <c r="D37" s="71"/>
      <c r="E37" s="67"/>
      <c r="F37" s="67"/>
      <c r="G37" s="102">
        <v>340</v>
      </c>
      <c r="H37" s="102"/>
      <c r="I37" s="67"/>
      <c r="J37" s="100">
        <f t="shared" si="0"/>
        <v>340</v>
      </c>
      <c r="K37" s="103">
        <f t="shared" si="1"/>
        <v>340</v>
      </c>
      <c r="L37" s="62"/>
    </row>
    <row r="38" spans="1:12" ht="12.75">
      <c r="A38" s="70">
        <v>248380</v>
      </c>
      <c r="B38" s="64" t="s">
        <v>89</v>
      </c>
      <c r="C38" s="71"/>
      <c r="D38" s="71"/>
      <c r="E38" s="67">
        <v>5700</v>
      </c>
      <c r="F38" s="67">
        <v>5700</v>
      </c>
      <c r="G38" s="67">
        <v>2050</v>
      </c>
      <c r="H38" s="67"/>
      <c r="I38" s="67">
        <v>9000</v>
      </c>
      <c r="J38" s="100">
        <f t="shared" si="0"/>
        <v>16750</v>
      </c>
      <c r="K38" s="103">
        <f t="shared" si="1"/>
        <v>16750</v>
      </c>
      <c r="L38" s="62"/>
    </row>
    <row r="39" spans="1:12" ht="12.75">
      <c r="A39" s="70">
        <v>248398</v>
      </c>
      <c r="B39" s="64" t="s">
        <v>99</v>
      </c>
      <c r="C39" s="71"/>
      <c r="D39" s="71"/>
      <c r="E39" s="67">
        <v>1400</v>
      </c>
      <c r="F39" s="67">
        <v>1400</v>
      </c>
      <c r="G39" s="67">
        <v>9240</v>
      </c>
      <c r="H39" s="67"/>
      <c r="I39" s="67">
        <v>7000</v>
      </c>
      <c r="J39" s="100">
        <f t="shared" si="0"/>
        <v>17640</v>
      </c>
      <c r="K39" s="103">
        <f t="shared" si="1"/>
        <v>17640</v>
      </c>
      <c r="L39" s="62"/>
    </row>
    <row r="40" spans="1:12" ht="12.75">
      <c r="A40" s="70">
        <v>248410</v>
      </c>
      <c r="B40" s="64" t="s">
        <v>294</v>
      </c>
      <c r="C40" s="71"/>
      <c r="D40" s="71"/>
      <c r="E40" s="67"/>
      <c r="F40" s="67"/>
      <c r="G40" s="67">
        <v>340</v>
      </c>
      <c r="H40" s="67"/>
      <c r="I40" s="67"/>
      <c r="J40" s="100">
        <f t="shared" si="0"/>
        <v>340</v>
      </c>
      <c r="K40" s="103">
        <f t="shared" si="1"/>
        <v>340</v>
      </c>
      <c r="L40" s="62"/>
    </row>
    <row r="41" spans="1:12" ht="12.75">
      <c r="A41" s="70">
        <v>248444</v>
      </c>
      <c r="B41" s="64" t="s">
        <v>90</v>
      </c>
      <c r="C41" s="71"/>
      <c r="D41" s="71"/>
      <c r="E41" s="67">
        <v>3900</v>
      </c>
      <c r="F41" s="67">
        <v>3900</v>
      </c>
      <c r="G41" s="67">
        <v>3760</v>
      </c>
      <c r="H41" s="67"/>
      <c r="I41" s="67">
        <v>16000</v>
      </c>
      <c r="J41" s="100">
        <f t="shared" si="0"/>
        <v>23660</v>
      </c>
      <c r="K41" s="103">
        <f t="shared" si="1"/>
        <v>23660</v>
      </c>
      <c r="L41" s="62"/>
    </row>
    <row r="42" spans="1:12" ht="12.75">
      <c r="A42" s="70">
        <v>248479</v>
      </c>
      <c r="B42" s="64" t="s">
        <v>161</v>
      </c>
      <c r="C42" s="71"/>
      <c r="D42" s="71"/>
      <c r="E42" s="67"/>
      <c r="F42" s="67"/>
      <c r="G42" s="67">
        <v>680</v>
      </c>
      <c r="H42" s="67"/>
      <c r="I42" s="67"/>
      <c r="J42" s="100">
        <f t="shared" si="0"/>
        <v>680</v>
      </c>
      <c r="K42" s="103">
        <f t="shared" si="1"/>
        <v>680</v>
      </c>
      <c r="L42" s="62"/>
    </row>
    <row r="43" spans="1:12" ht="12.75">
      <c r="A43" s="70">
        <v>515957</v>
      </c>
      <c r="B43" s="64" t="s">
        <v>295</v>
      </c>
      <c r="C43" s="71"/>
      <c r="D43" s="71"/>
      <c r="E43" s="67"/>
      <c r="F43" s="67"/>
      <c r="G43" s="67">
        <v>1365</v>
      </c>
      <c r="H43" s="67"/>
      <c r="I43" s="67"/>
      <c r="J43" s="100">
        <f t="shared" si="0"/>
        <v>1365</v>
      </c>
      <c r="K43" s="103">
        <f t="shared" si="1"/>
        <v>1365</v>
      </c>
      <c r="L43" s="62"/>
    </row>
    <row r="44" spans="1:12" ht="12.75">
      <c r="A44" s="70">
        <v>583481</v>
      </c>
      <c r="B44" s="64" t="s">
        <v>296</v>
      </c>
      <c r="C44" s="71"/>
      <c r="D44" s="71"/>
      <c r="E44" s="67"/>
      <c r="F44" s="67"/>
      <c r="G44" s="67">
        <v>2730</v>
      </c>
      <c r="H44" s="67"/>
      <c r="I44" s="67"/>
      <c r="J44" s="100">
        <f t="shared" si="0"/>
        <v>2730</v>
      </c>
      <c r="K44" s="103">
        <f t="shared" si="1"/>
        <v>2730</v>
      </c>
      <c r="L44" s="62"/>
    </row>
    <row r="45" spans="1:12" ht="12.75">
      <c r="A45" s="70">
        <v>248606</v>
      </c>
      <c r="B45" s="64" t="s">
        <v>150</v>
      </c>
      <c r="C45" s="71"/>
      <c r="D45" s="71"/>
      <c r="E45" s="67">
        <v>800</v>
      </c>
      <c r="F45" s="67">
        <v>800</v>
      </c>
      <c r="G45" s="67">
        <v>1370</v>
      </c>
      <c r="H45" s="67"/>
      <c r="I45" s="67">
        <v>10000</v>
      </c>
      <c r="J45" s="100">
        <f t="shared" si="0"/>
        <v>12170</v>
      </c>
      <c r="K45" s="103">
        <f t="shared" si="1"/>
        <v>12170</v>
      </c>
      <c r="L45" s="62"/>
    </row>
    <row r="46" spans="1:12" ht="12.75">
      <c r="A46" s="70">
        <v>583502</v>
      </c>
      <c r="B46" s="64" t="s">
        <v>297</v>
      </c>
      <c r="C46" s="71"/>
      <c r="D46" s="71"/>
      <c r="E46" s="67"/>
      <c r="F46" s="67"/>
      <c r="G46" s="67">
        <v>1365</v>
      </c>
      <c r="H46" s="67"/>
      <c r="I46" s="67"/>
      <c r="J46" s="100">
        <f t="shared" si="0"/>
        <v>1365</v>
      </c>
      <c r="K46" s="103">
        <f t="shared" si="1"/>
        <v>1365</v>
      </c>
      <c r="L46" s="62"/>
    </row>
    <row r="47" spans="1:12" ht="12.75">
      <c r="A47" s="70">
        <v>47248955</v>
      </c>
      <c r="B47" s="64" t="s">
        <v>298</v>
      </c>
      <c r="C47" s="71"/>
      <c r="D47" s="71"/>
      <c r="E47" s="67"/>
      <c r="F47" s="67"/>
      <c r="G47" s="67">
        <v>1705</v>
      </c>
      <c r="H47" s="67"/>
      <c r="I47" s="67"/>
      <c r="J47" s="100">
        <f t="shared" si="0"/>
        <v>1705</v>
      </c>
      <c r="K47" s="103">
        <f t="shared" si="1"/>
        <v>1705</v>
      </c>
      <c r="L47" s="62"/>
    </row>
    <row r="48" spans="1:12" ht="12.75">
      <c r="A48" s="70">
        <v>248665</v>
      </c>
      <c r="B48" s="64" t="s">
        <v>299</v>
      </c>
      <c r="C48" s="71"/>
      <c r="D48" s="71"/>
      <c r="E48" s="67"/>
      <c r="F48" s="67"/>
      <c r="G48" s="67">
        <v>685</v>
      </c>
      <c r="H48" s="67"/>
      <c r="I48" s="67"/>
      <c r="J48" s="100">
        <f t="shared" si="0"/>
        <v>685</v>
      </c>
      <c r="K48" s="103">
        <f t="shared" si="1"/>
        <v>685</v>
      </c>
      <c r="L48" s="62"/>
    </row>
    <row r="49" spans="1:12" ht="12.75">
      <c r="A49" s="70">
        <v>583511</v>
      </c>
      <c r="B49" s="64" t="s">
        <v>130</v>
      </c>
      <c r="C49" s="71"/>
      <c r="D49" s="71"/>
      <c r="E49" s="67"/>
      <c r="F49" s="67"/>
      <c r="G49" s="67">
        <v>680</v>
      </c>
      <c r="H49" s="67"/>
      <c r="I49" s="67"/>
      <c r="J49" s="100">
        <f t="shared" si="0"/>
        <v>680</v>
      </c>
      <c r="K49" s="103">
        <f t="shared" si="1"/>
        <v>680</v>
      </c>
      <c r="L49" s="62"/>
    </row>
    <row r="50" spans="1:12" ht="12.75">
      <c r="A50" s="70">
        <v>248720</v>
      </c>
      <c r="B50" s="64" t="s">
        <v>145</v>
      </c>
      <c r="C50" s="71"/>
      <c r="D50" s="71"/>
      <c r="E50" s="67">
        <v>2100</v>
      </c>
      <c r="F50" s="67">
        <v>2100</v>
      </c>
      <c r="G50" s="67">
        <v>8895</v>
      </c>
      <c r="H50" s="67"/>
      <c r="I50" s="67">
        <v>7000</v>
      </c>
      <c r="J50" s="100">
        <f t="shared" si="0"/>
        <v>17995</v>
      </c>
      <c r="K50" s="103">
        <f t="shared" si="1"/>
        <v>17995</v>
      </c>
      <c r="L50" s="62"/>
    </row>
    <row r="51" spans="1:12" ht="12.75">
      <c r="A51" s="70">
        <v>248738</v>
      </c>
      <c r="B51" s="64" t="s">
        <v>92</v>
      </c>
      <c r="C51" s="71"/>
      <c r="D51" s="71"/>
      <c r="E51" s="67">
        <v>3200</v>
      </c>
      <c r="F51" s="67">
        <v>3200</v>
      </c>
      <c r="G51" s="67">
        <v>1020</v>
      </c>
      <c r="H51" s="67"/>
      <c r="I51" s="67">
        <v>19500</v>
      </c>
      <c r="J51" s="100">
        <f t="shared" si="0"/>
        <v>23720</v>
      </c>
      <c r="K51" s="103">
        <f t="shared" si="1"/>
        <v>23720</v>
      </c>
      <c r="L51" s="62"/>
    </row>
    <row r="52" spans="1:12" ht="12.75">
      <c r="A52" s="70">
        <v>248746</v>
      </c>
      <c r="B52" s="64" t="s">
        <v>91</v>
      </c>
      <c r="C52" s="71"/>
      <c r="D52" s="71"/>
      <c r="E52" s="67">
        <v>800</v>
      </c>
      <c r="F52" s="67">
        <v>800</v>
      </c>
      <c r="G52" s="67">
        <v>2045</v>
      </c>
      <c r="H52" s="67"/>
      <c r="I52" s="67">
        <v>7000</v>
      </c>
      <c r="J52" s="100">
        <f t="shared" si="0"/>
        <v>9845</v>
      </c>
      <c r="K52" s="103">
        <f t="shared" si="1"/>
        <v>9845</v>
      </c>
      <c r="L52" s="62"/>
    </row>
    <row r="53" spans="1:12" ht="12.75">
      <c r="A53" s="70">
        <v>511277</v>
      </c>
      <c r="B53" s="64" t="s">
        <v>300</v>
      </c>
      <c r="C53" s="71"/>
      <c r="D53" s="71"/>
      <c r="E53" s="67"/>
      <c r="F53" s="67"/>
      <c r="G53" s="67">
        <v>1365</v>
      </c>
      <c r="H53" s="67"/>
      <c r="I53" s="67"/>
      <c r="J53" s="100">
        <f t="shared" si="0"/>
        <v>1365</v>
      </c>
      <c r="K53" s="103">
        <f t="shared" si="1"/>
        <v>1365</v>
      </c>
      <c r="L53" s="62"/>
    </row>
    <row r="54" spans="1:12" ht="12.75">
      <c r="A54" s="70">
        <v>511609</v>
      </c>
      <c r="B54" s="64" t="s">
        <v>146</v>
      </c>
      <c r="C54" s="71"/>
      <c r="D54" s="71"/>
      <c r="E54" s="67">
        <v>1100</v>
      </c>
      <c r="F54" s="67">
        <v>1100</v>
      </c>
      <c r="G54" s="67">
        <v>4100</v>
      </c>
      <c r="H54" s="67"/>
      <c r="I54" s="67">
        <v>9000</v>
      </c>
      <c r="J54" s="100">
        <f t="shared" si="0"/>
        <v>14200</v>
      </c>
      <c r="K54" s="103">
        <f t="shared" si="1"/>
        <v>14200</v>
      </c>
      <c r="L54" s="62"/>
    </row>
    <row r="55" spans="1:12" ht="12.75">
      <c r="A55" s="70">
        <v>248789</v>
      </c>
      <c r="B55" s="64" t="s">
        <v>147</v>
      </c>
      <c r="C55" s="71"/>
      <c r="D55" s="71"/>
      <c r="E55" s="67">
        <v>4800</v>
      </c>
      <c r="F55" s="67">
        <v>4800</v>
      </c>
      <c r="G55" s="67">
        <v>1020</v>
      </c>
      <c r="H55" s="67"/>
      <c r="I55" s="67">
        <v>10500</v>
      </c>
      <c r="J55" s="100">
        <f t="shared" si="0"/>
        <v>16320</v>
      </c>
      <c r="K55" s="103">
        <f t="shared" si="1"/>
        <v>16320</v>
      </c>
      <c r="L55" s="62"/>
    </row>
    <row r="56" spans="1:12" ht="25.5">
      <c r="A56" s="70">
        <v>248789</v>
      </c>
      <c r="B56" s="141" t="s">
        <v>334</v>
      </c>
      <c r="C56" s="71"/>
      <c r="D56" s="71"/>
      <c r="E56" s="67"/>
      <c r="F56" s="67"/>
      <c r="G56" s="67"/>
      <c r="H56" s="67"/>
      <c r="I56" s="67">
        <v>7000</v>
      </c>
      <c r="J56" s="100">
        <f t="shared" si="0"/>
        <v>7000</v>
      </c>
      <c r="K56" s="103">
        <f t="shared" si="1"/>
        <v>7000</v>
      </c>
      <c r="L56" s="62"/>
    </row>
    <row r="57" spans="1:12" ht="12.75">
      <c r="A57" s="70">
        <v>515922</v>
      </c>
      <c r="B57" s="64" t="s">
        <v>113</v>
      </c>
      <c r="C57" s="71"/>
      <c r="D57" s="71"/>
      <c r="E57" s="67"/>
      <c r="F57" s="67"/>
      <c r="G57" s="67">
        <v>340</v>
      </c>
      <c r="H57" s="67"/>
      <c r="I57" s="67"/>
      <c r="J57" s="100">
        <f t="shared" si="0"/>
        <v>340</v>
      </c>
      <c r="K57" s="103">
        <f t="shared" si="1"/>
        <v>340</v>
      </c>
      <c r="L57" s="62"/>
    </row>
    <row r="58" spans="1:12" ht="12.75">
      <c r="A58" s="70">
        <v>248801</v>
      </c>
      <c r="B58" s="64" t="s">
        <v>15</v>
      </c>
      <c r="C58" s="71"/>
      <c r="D58" s="71"/>
      <c r="E58" s="67"/>
      <c r="F58" s="67"/>
      <c r="G58" s="67">
        <v>7505</v>
      </c>
      <c r="H58" s="67"/>
      <c r="I58" s="67"/>
      <c r="J58" s="100">
        <f t="shared" si="0"/>
        <v>7505</v>
      </c>
      <c r="K58" s="103">
        <f t="shared" si="1"/>
        <v>7505</v>
      </c>
      <c r="L58" s="62"/>
    </row>
    <row r="59" spans="1:12" ht="12.75">
      <c r="A59" s="70">
        <v>248843</v>
      </c>
      <c r="B59" s="64" t="s">
        <v>93</v>
      </c>
      <c r="C59" s="71">
        <v>150000</v>
      </c>
      <c r="D59" s="71"/>
      <c r="E59" s="67">
        <v>17500</v>
      </c>
      <c r="F59" s="67">
        <v>17500</v>
      </c>
      <c r="G59" s="67">
        <v>7510</v>
      </c>
      <c r="H59" s="67"/>
      <c r="I59" s="67">
        <v>25000</v>
      </c>
      <c r="J59" s="100">
        <f t="shared" si="0"/>
        <v>200010</v>
      </c>
      <c r="K59" s="103">
        <f t="shared" si="1"/>
        <v>50010</v>
      </c>
      <c r="L59" t="s">
        <v>112</v>
      </c>
    </row>
    <row r="60" spans="1:12" ht="12.75">
      <c r="A60" s="114">
        <v>511285</v>
      </c>
      <c r="B60" s="111" t="s">
        <v>331</v>
      </c>
      <c r="C60" s="71"/>
      <c r="D60" s="71"/>
      <c r="E60" s="67"/>
      <c r="F60" s="67"/>
      <c r="G60" s="67">
        <v>340</v>
      </c>
      <c r="H60" s="67"/>
      <c r="I60" s="67"/>
      <c r="J60" s="100">
        <f t="shared" si="0"/>
        <v>340</v>
      </c>
      <c r="K60" s="103">
        <f t="shared" si="1"/>
        <v>340</v>
      </c>
      <c r="L60" s="62"/>
    </row>
    <row r="61" spans="1:12" ht="12.75">
      <c r="A61" s="70">
        <v>515965</v>
      </c>
      <c r="B61" s="64" t="s">
        <v>301</v>
      </c>
      <c r="C61" s="71"/>
      <c r="D61" s="71"/>
      <c r="E61" s="67"/>
      <c r="F61" s="67"/>
      <c r="G61" s="67">
        <v>1710</v>
      </c>
      <c r="H61" s="67"/>
      <c r="I61" s="67"/>
      <c r="J61" s="100">
        <f t="shared" si="0"/>
        <v>1710</v>
      </c>
      <c r="K61" s="103">
        <f t="shared" si="1"/>
        <v>1710</v>
      </c>
      <c r="L61" s="62"/>
    </row>
    <row r="62" spans="1:12" ht="12.75">
      <c r="A62" s="70">
        <v>515817</v>
      </c>
      <c r="B62" s="64" t="s">
        <v>94</v>
      </c>
      <c r="C62" s="71"/>
      <c r="D62" s="71"/>
      <c r="E62" s="67">
        <v>2400</v>
      </c>
      <c r="F62" s="67">
        <v>2400</v>
      </c>
      <c r="G62" s="67">
        <v>3755</v>
      </c>
      <c r="H62" s="67"/>
      <c r="I62" s="67">
        <v>10000</v>
      </c>
      <c r="J62" s="100">
        <f t="shared" si="0"/>
        <v>16155</v>
      </c>
      <c r="K62" s="103">
        <f t="shared" si="1"/>
        <v>16155</v>
      </c>
      <c r="L62" s="62"/>
    </row>
    <row r="63" spans="1:12" ht="12.75">
      <c r="A63" s="70">
        <v>249017</v>
      </c>
      <c r="B63" s="64" t="s">
        <v>302</v>
      </c>
      <c r="C63" s="71"/>
      <c r="D63" s="71"/>
      <c r="E63" s="67"/>
      <c r="F63" s="67"/>
      <c r="G63" s="67">
        <v>2730</v>
      </c>
      <c r="H63" s="67"/>
      <c r="I63" s="67"/>
      <c r="J63" s="100">
        <f t="shared" si="0"/>
        <v>2730</v>
      </c>
      <c r="K63" s="103">
        <f t="shared" si="1"/>
        <v>2730</v>
      </c>
      <c r="L63" s="62"/>
    </row>
    <row r="64" spans="1:12" ht="12.75">
      <c r="A64" s="70">
        <v>249025</v>
      </c>
      <c r="B64" s="64" t="s">
        <v>303</v>
      </c>
      <c r="C64" s="71"/>
      <c r="D64" s="71"/>
      <c r="E64" s="67"/>
      <c r="F64" s="67"/>
      <c r="G64" s="67">
        <v>1705</v>
      </c>
      <c r="H64" s="67"/>
      <c r="I64" s="67"/>
      <c r="J64" s="100">
        <f t="shared" si="0"/>
        <v>1705</v>
      </c>
      <c r="K64" s="103">
        <f t="shared" si="1"/>
        <v>1705</v>
      </c>
      <c r="L64" s="62"/>
    </row>
    <row r="65" spans="1:12" ht="12.75">
      <c r="A65" s="70">
        <v>249041</v>
      </c>
      <c r="B65" s="64" t="s">
        <v>304</v>
      </c>
      <c r="C65" s="71"/>
      <c r="D65" s="71"/>
      <c r="E65" s="67"/>
      <c r="F65" s="67"/>
      <c r="G65" s="67">
        <v>340</v>
      </c>
      <c r="H65" s="67"/>
      <c r="I65" s="67"/>
      <c r="J65" s="100">
        <f t="shared" si="0"/>
        <v>340</v>
      </c>
      <c r="K65" s="103">
        <f t="shared" si="1"/>
        <v>340</v>
      </c>
      <c r="L65" s="62"/>
    </row>
    <row r="66" spans="1:12" ht="12.75">
      <c r="A66" s="70">
        <v>249050</v>
      </c>
      <c r="B66" s="64" t="s">
        <v>95</v>
      </c>
      <c r="C66" s="71"/>
      <c r="D66" s="71"/>
      <c r="E66" s="67">
        <v>1700</v>
      </c>
      <c r="F66" s="67">
        <v>1700</v>
      </c>
      <c r="G66" s="67">
        <v>2050</v>
      </c>
      <c r="H66" s="67"/>
      <c r="I66" s="67">
        <v>7000</v>
      </c>
      <c r="J66" s="100">
        <f t="shared" si="0"/>
        <v>10750</v>
      </c>
      <c r="K66" s="103">
        <f t="shared" si="1"/>
        <v>10750</v>
      </c>
      <c r="L66" s="62"/>
    </row>
    <row r="67" spans="1:12" ht="12.75">
      <c r="A67" s="70">
        <v>515825</v>
      </c>
      <c r="B67" s="64" t="s">
        <v>192</v>
      </c>
      <c r="C67" s="71"/>
      <c r="D67" s="71"/>
      <c r="E67" s="67"/>
      <c r="F67" s="67"/>
      <c r="G67" s="67">
        <v>1025</v>
      </c>
      <c r="H67" s="67"/>
      <c r="I67" s="67"/>
      <c r="J67" s="100">
        <f t="shared" si="0"/>
        <v>1025</v>
      </c>
      <c r="K67" s="103">
        <f t="shared" si="1"/>
        <v>1025</v>
      </c>
      <c r="L67" s="62"/>
    </row>
    <row r="68" spans="1:12" ht="12.75">
      <c r="A68" s="70">
        <v>584061</v>
      </c>
      <c r="B68" s="64" t="s">
        <v>305</v>
      </c>
      <c r="C68" s="71"/>
      <c r="D68" s="71"/>
      <c r="E68" s="67"/>
      <c r="F68" s="67"/>
      <c r="G68" s="67">
        <v>1025</v>
      </c>
      <c r="H68" s="67"/>
      <c r="I68" s="67"/>
      <c r="J68" s="100">
        <f t="shared" si="0"/>
        <v>1025</v>
      </c>
      <c r="K68" s="103">
        <f t="shared" si="1"/>
        <v>1025</v>
      </c>
      <c r="L68" s="62"/>
    </row>
    <row r="69" spans="1:12" ht="12.75">
      <c r="A69" s="70">
        <v>249203</v>
      </c>
      <c r="B69" s="64" t="s">
        <v>100</v>
      </c>
      <c r="C69" s="71"/>
      <c r="D69" s="71"/>
      <c r="E69" s="67">
        <v>1500</v>
      </c>
      <c r="F69" s="67">
        <v>1500</v>
      </c>
      <c r="G69" s="67">
        <v>4440</v>
      </c>
      <c r="H69" s="67"/>
      <c r="I69" s="67">
        <v>9000</v>
      </c>
      <c r="J69" s="100">
        <f t="shared" si="0"/>
        <v>14940</v>
      </c>
      <c r="K69" s="103">
        <f t="shared" si="1"/>
        <v>14940</v>
      </c>
      <c r="L69" s="62"/>
    </row>
    <row r="70" spans="1:12" ht="12.75">
      <c r="A70" s="70">
        <v>511269</v>
      </c>
      <c r="B70" s="64" t="s">
        <v>193</v>
      </c>
      <c r="C70" s="71"/>
      <c r="D70" s="71"/>
      <c r="E70" s="67"/>
      <c r="F70" s="67"/>
      <c r="G70" s="67">
        <v>2050</v>
      </c>
      <c r="H70" s="67"/>
      <c r="I70" s="67"/>
      <c r="J70" s="100">
        <f t="shared" si="0"/>
        <v>2050</v>
      </c>
      <c r="K70" s="103">
        <f t="shared" si="1"/>
        <v>2050</v>
      </c>
      <c r="L70" s="62"/>
    </row>
    <row r="71" spans="1:12" ht="12.75">
      <c r="A71" s="70">
        <v>511196</v>
      </c>
      <c r="B71" s="64" t="s">
        <v>194</v>
      </c>
      <c r="C71" s="71"/>
      <c r="D71" s="71"/>
      <c r="E71" s="67"/>
      <c r="F71" s="67"/>
      <c r="G71" s="67">
        <v>340</v>
      </c>
      <c r="H71" s="67"/>
      <c r="I71" s="67"/>
      <c r="J71" s="100">
        <f t="shared" si="0"/>
        <v>340</v>
      </c>
      <c r="K71" s="103">
        <f t="shared" si="1"/>
        <v>340</v>
      </c>
      <c r="L71" s="62"/>
    </row>
    <row r="72" spans="1:12" ht="12.75">
      <c r="A72" s="70">
        <v>249289</v>
      </c>
      <c r="B72" s="64" t="s">
        <v>306</v>
      </c>
      <c r="C72" s="71"/>
      <c r="D72" s="71"/>
      <c r="E72" s="67"/>
      <c r="F72" s="67"/>
      <c r="G72" s="67">
        <v>3080</v>
      </c>
      <c r="H72" s="67"/>
      <c r="I72" s="67"/>
      <c r="J72" s="100">
        <f t="shared" si="0"/>
        <v>3080</v>
      </c>
      <c r="K72" s="103">
        <f t="shared" si="1"/>
        <v>3080</v>
      </c>
      <c r="L72" s="62"/>
    </row>
    <row r="73" spans="1:12" ht="12.75">
      <c r="A73" s="70">
        <v>476749</v>
      </c>
      <c r="B73" s="64" t="s">
        <v>132</v>
      </c>
      <c r="C73" s="71"/>
      <c r="D73" s="71"/>
      <c r="E73" s="67"/>
      <c r="F73" s="67"/>
      <c r="G73" s="67">
        <v>1705</v>
      </c>
      <c r="H73" s="67"/>
      <c r="I73" s="67"/>
      <c r="J73" s="100">
        <f t="shared" si="0"/>
        <v>1705</v>
      </c>
      <c r="K73" s="103">
        <f t="shared" si="1"/>
        <v>1705</v>
      </c>
      <c r="L73" s="62"/>
    </row>
    <row r="74" spans="1:12" ht="12.75">
      <c r="A74" s="70">
        <v>511307</v>
      </c>
      <c r="B74" s="64" t="s">
        <v>307</v>
      </c>
      <c r="C74" s="71"/>
      <c r="D74" s="71"/>
      <c r="E74" s="67"/>
      <c r="F74" s="67"/>
      <c r="G74" s="67">
        <v>2730</v>
      </c>
      <c r="H74" s="67"/>
      <c r="I74" s="67"/>
      <c r="J74" s="100">
        <f t="shared" si="0"/>
        <v>2730</v>
      </c>
      <c r="K74" s="103">
        <f t="shared" si="1"/>
        <v>2730</v>
      </c>
      <c r="L74" s="62"/>
    </row>
    <row r="75" spans="1:12" ht="12.75">
      <c r="A75" s="70">
        <v>249408</v>
      </c>
      <c r="B75" s="64" t="s">
        <v>308</v>
      </c>
      <c r="C75" s="71"/>
      <c r="D75" s="71"/>
      <c r="E75" s="67"/>
      <c r="F75" s="67"/>
      <c r="G75" s="67">
        <v>340</v>
      </c>
      <c r="H75" s="67"/>
      <c r="I75" s="67"/>
      <c r="J75" s="100">
        <f t="shared" si="0"/>
        <v>340</v>
      </c>
      <c r="K75" s="103">
        <f t="shared" si="1"/>
        <v>340</v>
      </c>
      <c r="L75" s="62"/>
    </row>
    <row r="76" spans="1:12" ht="12.75">
      <c r="A76" s="70">
        <v>249416</v>
      </c>
      <c r="B76" s="64" t="s">
        <v>309</v>
      </c>
      <c r="C76" s="71"/>
      <c r="D76" s="71"/>
      <c r="E76" s="67"/>
      <c r="F76" s="67"/>
      <c r="G76" s="67">
        <v>1365</v>
      </c>
      <c r="H76" s="67"/>
      <c r="I76" s="67"/>
      <c r="J76" s="100">
        <f t="shared" si="0"/>
        <v>1365</v>
      </c>
      <c r="K76" s="103">
        <f t="shared" si="1"/>
        <v>1365</v>
      </c>
      <c r="L76" s="62"/>
    </row>
    <row r="77" spans="1:12" ht="12.75">
      <c r="A77" s="70">
        <v>515795</v>
      </c>
      <c r="B77" s="64" t="s">
        <v>310</v>
      </c>
      <c r="C77" s="71"/>
      <c r="D77" s="71"/>
      <c r="E77" s="67"/>
      <c r="F77" s="67"/>
      <c r="G77" s="67">
        <v>2740</v>
      </c>
      <c r="H77" s="67"/>
      <c r="I77" s="67"/>
      <c r="J77" s="100">
        <f t="shared" si="0"/>
        <v>2740</v>
      </c>
      <c r="K77" s="103">
        <f t="shared" si="1"/>
        <v>2740</v>
      </c>
      <c r="L77" s="62"/>
    </row>
    <row r="78" spans="1:12" ht="12.75">
      <c r="A78" s="70">
        <v>249483</v>
      </c>
      <c r="B78" s="64" t="s">
        <v>96</v>
      </c>
      <c r="C78" s="71"/>
      <c r="D78" s="71"/>
      <c r="E78" s="67">
        <v>800</v>
      </c>
      <c r="F78" s="67">
        <v>800</v>
      </c>
      <c r="G78" s="67">
        <v>3420</v>
      </c>
      <c r="H78" s="67"/>
      <c r="I78" s="67">
        <v>9000</v>
      </c>
      <c r="J78" s="100">
        <f t="shared" si="0"/>
        <v>13220</v>
      </c>
      <c r="K78" s="103">
        <f t="shared" si="1"/>
        <v>13220</v>
      </c>
      <c r="L78" s="62"/>
    </row>
    <row r="79" spans="1:12" ht="12.75">
      <c r="A79" s="70">
        <v>515914</v>
      </c>
      <c r="B79" s="112" t="s">
        <v>311</v>
      </c>
      <c r="C79" s="104"/>
      <c r="D79" s="104"/>
      <c r="E79" s="105"/>
      <c r="F79" s="105"/>
      <c r="G79" s="105">
        <v>1025</v>
      </c>
      <c r="H79" s="105"/>
      <c r="I79" s="105"/>
      <c r="J79" s="100">
        <f t="shared" si="0"/>
        <v>1025</v>
      </c>
      <c r="K79" s="103">
        <f t="shared" si="1"/>
        <v>1025</v>
      </c>
      <c r="L79" s="62"/>
    </row>
    <row r="80" spans="1:12" ht="13.5" thickBot="1">
      <c r="A80" s="93">
        <v>249505</v>
      </c>
      <c r="B80" s="113" t="s">
        <v>97</v>
      </c>
      <c r="C80" s="106"/>
      <c r="D80" s="106"/>
      <c r="E80" s="73">
        <v>6900</v>
      </c>
      <c r="F80" s="73">
        <v>6900</v>
      </c>
      <c r="G80" s="73">
        <v>4440</v>
      </c>
      <c r="H80" s="73"/>
      <c r="I80" s="73">
        <v>16000</v>
      </c>
      <c r="J80" s="100">
        <f t="shared" si="0"/>
        <v>27340</v>
      </c>
      <c r="K80" s="107">
        <f t="shared" si="1"/>
        <v>27340</v>
      </c>
      <c r="L80" s="62"/>
    </row>
    <row r="81" spans="1:11" ht="13.5" thickBot="1">
      <c r="A81" s="83"/>
      <c r="B81" s="90" t="s">
        <v>27</v>
      </c>
      <c r="C81" s="75">
        <f>SUM(C21:C80)</f>
        <v>150000</v>
      </c>
      <c r="D81" s="75">
        <v>0</v>
      </c>
      <c r="E81" s="76">
        <f>SUM(E21:E80)</f>
        <v>70200</v>
      </c>
      <c r="F81" s="76">
        <f>SUM(F21:F80)</f>
        <v>70200</v>
      </c>
      <c r="G81" s="76">
        <f>SUM(G20:G80)</f>
        <v>141030</v>
      </c>
      <c r="H81" s="76">
        <f>SUM(H21:H80)</f>
        <v>0</v>
      </c>
      <c r="I81" s="76">
        <f>SUM(I21:I80)</f>
        <v>237000</v>
      </c>
      <c r="J81" s="108">
        <f t="shared" si="0"/>
        <v>598230</v>
      </c>
      <c r="K81" s="76">
        <f>SUM(K20:K80)</f>
        <v>448230</v>
      </c>
    </row>
    <row r="82" ht="4.5" customHeight="1"/>
    <row r="83" ht="12.75">
      <c r="B83" t="s">
        <v>101</v>
      </c>
    </row>
    <row r="84" ht="12.75">
      <c r="B84" t="s">
        <v>315</v>
      </c>
    </row>
    <row r="85" spans="2:3" ht="12.75">
      <c r="B85" s="13"/>
      <c r="C85" t="s">
        <v>316</v>
      </c>
    </row>
  </sheetData>
  <mergeCells count="33">
    <mergeCell ref="G13:H13"/>
    <mergeCell ref="G14:H14"/>
    <mergeCell ref="G15:H15"/>
    <mergeCell ref="A13:B13"/>
    <mergeCell ref="A12:B12"/>
    <mergeCell ref="A14:B14"/>
    <mergeCell ref="A15:B15"/>
    <mergeCell ref="A5:B5"/>
    <mergeCell ref="A6:B6"/>
    <mergeCell ref="A10:B10"/>
    <mergeCell ref="A11:B11"/>
    <mergeCell ref="A8:C8"/>
    <mergeCell ref="G3:G4"/>
    <mergeCell ref="G17:G19"/>
    <mergeCell ref="H17:H19"/>
    <mergeCell ref="A1:H1"/>
    <mergeCell ref="G9:H9"/>
    <mergeCell ref="G10:H10"/>
    <mergeCell ref="G11:H11"/>
    <mergeCell ref="G12:H12"/>
    <mergeCell ref="C3:D3"/>
    <mergeCell ref="E3:E4"/>
    <mergeCell ref="F3:F4"/>
    <mergeCell ref="E17:E19"/>
    <mergeCell ref="F17:F19"/>
    <mergeCell ref="C17:D17"/>
    <mergeCell ref="A17:A19"/>
    <mergeCell ref="J17:J19"/>
    <mergeCell ref="K17:K19"/>
    <mergeCell ref="C18:C19"/>
    <mergeCell ref="D18:D19"/>
    <mergeCell ref="B17:B19"/>
    <mergeCell ref="I17:I19"/>
  </mergeCells>
  <printOptions/>
  <pageMargins left="0.984251968503937" right="0.3937007874015748" top="0.78" bottom="0.4" header="0.3937007874015748" footer="0.4"/>
  <pageSetup horizontalDpi="300" verticalDpi="300" orientation="portrait" paperSize="9" scale="70" r:id="rId1"/>
  <headerFooter alignWithMargins="0">
    <oddHeader>&amp;LVyúčtování JSDH 2006 Pelhřimov
Stránka&amp;P, Listů&amp;N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7"/>
  <sheetViews>
    <sheetView showGridLines="0" workbookViewId="0" topLeftCell="A1">
      <selection activeCell="H76" sqref="H76"/>
    </sheetView>
  </sheetViews>
  <sheetFormatPr defaultColWidth="9.00390625" defaultRowHeight="12.75"/>
  <cols>
    <col min="1" max="1" width="9.75390625" style="0" customWidth="1"/>
    <col min="2" max="2" width="21.375" style="0" customWidth="1"/>
    <col min="3" max="4" width="11.75390625" style="0" customWidth="1"/>
    <col min="5" max="6" width="9.75390625" style="0" customWidth="1"/>
    <col min="7" max="7" width="11.00390625" style="0" customWidth="1"/>
    <col min="8" max="11" width="9.75390625" style="0" customWidth="1"/>
    <col min="12" max="12" width="2.625" style="0" customWidth="1"/>
  </cols>
  <sheetData>
    <row r="1" spans="1:7" ht="15.75">
      <c r="A1" s="225" t="s">
        <v>208</v>
      </c>
      <c r="B1" s="225"/>
      <c r="C1" s="225"/>
      <c r="D1" s="225"/>
      <c r="E1" s="225"/>
      <c r="F1" s="225"/>
      <c r="G1" s="225"/>
    </row>
    <row r="2" spans="1:7" ht="6" customHeight="1" thickBot="1">
      <c r="A2" s="1"/>
      <c r="B2" s="1"/>
      <c r="C2" s="1"/>
      <c r="D2" s="1"/>
      <c r="E2" s="1"/>
      <c r="F2" s="1"/>
      <c r="G2" s="1"/>
    </row>
    <row r="3" spans="2:8" ht="13.5" thickBot="1">
      <c r="B3" s="20"/>
      <c r="C3" s="249" t="s">
        <v>8</v>
      </c>
      <c r="D3" s="250"/>
      <c r="E3" s="247" t="s">
        <v>11</v>
      </c>
      <c r="F3" s="245" t="s">
        <v>10</v>
      </c>
      <c r="G3" s="247" t="s">
        <v>9</v>
      </c>
      <c r="H3" s="17"/>
    </row>
    <row r="4" spans="2:8" ht="26.25" thickBot="1">
      <c r="B4" s="20"/>
      <c r="C4" s="125" t="s">
        <v>7</v>
      </c>
      <c r="D4" s="126" t="s">
        <v>103</v>
      </c>
      <c r="E4" s="248"/>
      <c r="F4" s="246"/>
      <c r="G4" s="248"/>
      <c r="H4" s="17"/>
    </row>
    <row r="5" spans="1:8" ht="13.5" thickBot="1">
      <c r="A5" s="193" t="s">
        <v>1</v>
      </c>
      <c r="B5" s="194"/>
      <c r="C5" s="84" t="s">
        <v>2</v>
      </c>
      <c r="D5" s="80" t="s">
        <v>3</v>
      </c>
      <c r="E5" s="80" t="s">
        <v>4</v>
      </c>
      <c r="F5" s="81" t="s">
        <v>5</v>
      </c>
      <c r="G5" s="80" t="s">
        <v>6</v>
      </c>
      <c r="H5" s="19"/>
    </row>
    <row r="6" spans="1:8" ht="13.5" thickBot="1">
      <c r="A6" s="195" t="s">
        <v>16</v>
      </c>
      <c r="B6" s="196"/>
      <c r="C6" s="85">
        <v>450000</v>
      </c>
      <c r="D6" s="86"/>
      <c r="E6" s="86"/>
      <c r="F6" s="85">
        <v>283415</v>
      </c>
      <c r="G6" s="86">
        <f>SUM(C6:F6)</f>
        <v>733415</v>
      </c>
      <c r="H6" s="20"/>
    </row>
    <row r="7" ht="4.5" customHeight="1"/>
    <row r="8" spans="1:4" ht="13.5" thickBot="1">
      <c r="A8" s="226" t="s">
        <v>207</v>
      </c>
      <c r="B8" s="226"/>
      <c r="C8" s="226"/>
      <c r="D8" s="226"/>
    </row>
    <row r="9" spans="7:8" ht="13.5" thickBot="1">
      <c r="G9" s="217" t="s">
        <v>206</v>
      </c>
      <c r="H9" s="218"/>
    </row>
    <row r="10" spans="1:8" ht="13.5" thickBot="1">
      <c r="A10" s="241" t="s">
        <v>12</v>
      </c>
      <c r="B10" s="242"/>
      <c r="C10" s="55">
        <v>450000</v>
      </c>
      <c r="D10" s="55"/>
      <c r="E10" s="57"/>
      <c r="F10" s="57"/>
      <c r="G10" s="239">
        <f>+C10/+C6*100</f>
        <v>100</v>
      </c>
      <c r="H10" s="240"/>
    </row>
    <row r="11" spans="1:8" ht="13.5" thickBot="1">
      <c r="A11" s="241" t="s">
        <v>18</v>
      </c>
      <c r="B11" s="242"/>
      <c r="C11" s="60"/>
      <c r="D11" s="60"/>
      <c r="E11" s="57"/>
      <c r="F11" s="57">
        <v>128830</v>
      </c>
      <c r="G11" s="239">
        <f>+F11/F6*100</f>
        <v>45.45630965192386</v>
      </c>
      <c r="H11" s="240"/>
    </row>
    <row r="12" spans="1:8" ht="13.5" thickBot="1">
      <c r="A12" s="241" t="s">
        <v>13</v>
      </c>
      <c r="B12" s="242"/>
      <c r="C12" s="60"/>
      <c r="D12" s="60"/>
      <c r="E12" s="57">
        <v>75200</v>
      </c>
      <c r="F12" s="57"/>
      <c r="G12" s="239"/>
      <c r="H12" s="240"/>
    </row>
    <row r="13" spans="1:8" ht="13.5" thickBot="1">
      <c r="A13" s="241" t="s">
        <v>134</v>
      </c>
      <c r="B13" s="242"/>
      <c r="C13" s="60"/>
      <c r="D13" s="60"/>
      <c r="E13" s="57">
        <v>42750</v>
      </c>
      <c r="F13" s="57"/>
      <c r="G13" s="239"/>
      <c r="H13" s="240"/>
    </row>
    <row r="14" spans="1:8" ht="13.5" thickBot="1">
      <c r="A14" s="241" t="s">
        <v>152</v>
      </c>
      <c r="B14" s="242"/>
      <c r="C14" s="60"/>
      <c r="D14" s="60"/>
      <c r="E14" s="57">
        <v>308100</v>
      </c>
      <c r="F14" s="57"/>
      <c r="G14" s="239"/>
      <c r="H14" s="240"/>
    </row>
    <row r="15" spans="1:8" ht="13.5" thickBot="1">
      <c r="A15" s="241" t="s">
        <v>27</v>
      </c>
      <c r="B15" s="242"/>
      <c r="C15" s="60">
        <f>SUM(C10:C14)</f>
        <v>450000</v>
      </c>
      <c r="D15" s="60">
        <f>SUM(D10:D14)</f>
        <v>0</v>
      </c>
      <c r="E15" s="60">
        <f>SUM(E10:E14)</f>
        <v>426050</v>
      </c>
      <c r="F15" s="60">
        <f>SUM(F10:F14)</f>
        <v>128830</v>
      </c>
      <c r="G15" s="239">
        <f>SUM(C15:F15)</f>
        <v>1004880</v>
      </c>
      <c r="H15" s="240"/>
    </row>
    <row r="16" ht="9.75" customHeight="1" thickBot="1"/>
    <row r="17" spans="1:11" ht="13.5" thickBot="1">
      <c r="A17" s="211" t="s">
        <v>320</v>
      </c>
      <c r="B17" s="211" t="s">
        <v>19</v>
      </c>
      <c r="C17" s="237" t="s">
        <v>8</v>
      </c>
      <c r="D17" s="238"/>
      <c r="E17" s="209" t="s">
        <v>11</v>
      </c>
      <c r="F17" s="209" t="s">
        <v>102</v>
      </c>
      <c r="G17" s="209" t="s">
        <v>157</v>
      </c>
      <c r="H17" s="183" t="s">
        <v>134</v>
      </c>
      <c r="I17" s="180" t="s">
        <v>103</v>
      </c>
      <c r="J17" s="211" t="s">
        <v>27</v>
      </c>
      <c r="K17" s="209" t="s">
        <v>319</v>
      </c>
    </row>
    <row r="18" spans="1:11" ht="12.75" customHeight="1">
      <c r="A18" s="212"/>
      <c r="B18" s="212"/>
      <c r="C18" s="234" t="s">
        <v>7</v>
      </c>
      <c r="D18" s="234" t="s">
        <v>103</v>
      </c>
      <c r="E18" s="210"/>
      <c r="F18" s="210"/>
      <c r="G18" s="210"/>
      <c r="H18" s="184"/>
      <c r="I18" s="181"/>
      <c r="J18" s="212"/>
      <c r="K18" s="210"/>
    </row>
    <row r="19" spans="1:11" ht="13.5" thickBot="1">
      <c r="A19" s="212"/>
      <c r="B19" s="177"/>
      <c r="C19" s="235"/>
      <c r="D19" s="236"/>
      <c r="E19" s="185"/>
      <c r="F19" s="185"/>
      <c r="G19" s="185"/>
      <c r="H19" s="179"/>
      <c r="I19" s="182"/>
      <c r="J19" s="177"/>
      <c r="K19" s="210"/>
    </row>
    <row r="20" spans="1:11" ht="12.75">
      <c r="A20" s="63">
        <v>545635</v>
      </c>
      <c r="B20" s="115" t="s">
        <v>236</v>
      </c>
      <c r="C20" s="119"/>
      <c r="D20" s="120"/>
      <c r="E20" s="121"/>
      <c r="F20" s="122"/>
      <c r="G20" s="121">
        <v>1370</v>
      </c>
      <c r="H20" s="123"/>
      <c r="I20" s="124"/>
      <c r="J20" s="68">
        <f aca="true" t="shared" si="0" ref="J20:J51">SUM(C20:I20)-E20</f>
        <v>1370</v>
      </c>
      <c r="K20" s="69">
        <f>J20-SUM(C20:D20)</f>
        <v>1370</v>
      </c>
    </row>
    <row r="21" spans="1:11" ht="12.75">
      <c r="A21" s="70">
        <v>289159</v>
      </c>
      <c r="B21" s="116" t="s">
        <v>148</v>
      </c>
      <c r="C21" s="71"/>
      <c r="D21" s="71"/>
      <c r="E21" s="67">
        <v>9222</v>
      </c>
      <c r="F21" s="67">
        <v>9200</v>
      </c>
      <c r="G21" s="67"/>
      <c r="H21" s="67">
        <v>6840</v>
      </c>
      <c r="I21" s="67">
        <v>7000</v>
      </c>
      <c r="J21" s="68">
        <f t="shared" si="0"/>
        <v>23040</v>
      </c>
      <c r="K21" s="67">
        <f aca="true" t="shared" si="1" ref="K21:K83">J21-SUM(C21:D21)</f>
        <v>23040</v>
      </c>
    </row>
    <row r="22" spans="1:11" ht="12.75">
      <c r="A22" s="70">
        <v>289167</v>
      </c>
      <c r="B22" s="116" t="s">
        <v>62</v>
      </c>
      <c r="C22" s="71"/>
      <c r="D22" s="71"/>
      <c r="E22" s="67"/>
      <c r="F22" s="67"/>
      <c r="G22" s="67">
        <v>2050</v>
      </c>
      <c r="H22" s="67">
        <v>1710</v>
      </c>
      <c r="I22" s="67"/>
      <c r="J22" s="68">
        <f t="shared" si="0"/>
        <v>3760</v>
      </c>
      <c r="K22" s="67">
        <f t="shared" si="1"/>
        <v>3760</v>
      </c>
    </row>
    <row r="23" spans="1:11" ht="12.75">
      <c r="A23" s="70">
        <v>289183</v>
      </c>
      <c r="B23" s="116" t="s">
        <v>63</v>
      </c>
      <c r="C23" s="71"/>
      <c r="D23" s="71"/>
      <c r="E23" s="67">
        <v>180</v>
      </c>
      <c r="F23" s="67">
        <v>200</v>
      </c>
      <c r="G23" s="67">
        <v>2050</v>
      </c>
      <c r="H23" s="67"/>
      <c r="I23" s="67"/>
      <c r="J23" s="68">
        <f t="shared" si="0"/>
        <v>2250</v>
      </c>
      <c r="K23" s="67">
        <f t="shared" si="1"/>
        <v>2250</v>
      </c>
    </row>
    <row r="24" spans="1:11" ht="12.75">
      <c r="A24" s="70">
        <v>376779</v>
      </c>
      <c r="B24" s="116" t="s">
        <v>195</v>
      </c>
      <c r="C24" s="71"/>
      <c r="D24" s="71"/>
      <c r="E24" s="67"/>
      <c r="F24" s="67"/>
      <c r="G24" s="67">
        <v>1710</v>
      </c>
      <c r="H24" s="67"/>
      <c r="I24" s="67"/>
      <c r="J24" s="68">
        <f t="shared" si="0"/>
        <v>1710</v>
      </c>
      <c r="K24" s="67">
        <f t="shared" si="1"/>
        <v>1710</v>
      </c>
    </row>
    <row r="25" spans="1:11" ht="12.75">
      <c r="A25" s="70">
        <v>289205</v>
      </c>
      <c r="B25" s="116" t="s">
        <v>64</v>
      </c>
      <c r="C25" s="71"/>
      <c r="D25" s="71"/>
      <c r="E25" s="67"/>
      <c r="F25" s="67"/>
      <c r="G25" s="67">
        <v>1025</v>
      </c>
      <c r="H25" s="67"/>
      <c r="I25" s="67"/>
      <c r="J25" s="68">
        <f t="shared" si="0"/>
        <v>1025</v>
      </c>
      <c r="K25" s="67">
        <f t="shared" si="1"/>
        <v>1025</v>
      </c>
    </row>
    <row r="26" spans="1:11" ht="12.75">
      <c r="A26" s="70">
        <v>376787</v>
      </c>
      <c r="B26" s="116" t="s">
        <v>237</v>
      </c>
      <c r="C26" s="71"/>
      <c r="D26" s="71"/>
      <c r="E26" s="67"/>
      <c r="F26" s="67"/>
      <c r="G26" s="67">
        <v>680</v>
      </c>
      <c r="H26" s="67"/>
      <c r="I26" s="67"/>
      <c r="J26" s="68">
        <f t="shared" si="0"/>
        <v>680</v>
      </c>
      <c r="K26" s="67">
        <f t="shared" si="1"/>
        <v>680</v>
      </c>
    </row>
    <row r="27" spans="1:11" ht="12.75">
      <c r="A27" s="70">
        <v>545643</v>
      </c>
      <c r="B27" s="116" t="s">
        <v>238</v>
      </c>
      <c r="C27" s="71"/>
      <c r="D27" s="71"/>
      <c r="E27" s="67"/>
      <c r="F27" s="67"/>
      <c r="G27" s="67">
        <v>680</v>
      </c>
      <c r="H27" s="67"/>
      <c r="I27" s="67"/>
      <c r="J27" s="68">
        <f t="shared" si="0"/>
        <v>680</v>
      </c>
      <c r="K27" s="67">
        <f t="shared" si="1"/>
        <v>680</v>
      </c>
    </row>
    <row r="28" spans="1:11" ht="12.75">
      <c r="A28" s="70">
        <v>289329</v>
      </c>
      <c r="B28" s="116" t="s">
        <v>65</v>
      </c>
      <c r="C28" s="71"/>
      <c r="D28" s="71"/>
      <c r="E28" s="67"/>
      <c r="F28" s="67"/>
      <c r="G28" s="67">
        <v>2050</v>
      </c>
      <c r="H28" s="67"/>
      <c r="I28" s="67"/>
      <c r="J28" s="68">
        <f t="shared" si="0"/>
        <v>2050</v>
      </c>
      <c r="K28" s="67">
        <f t="shared" si="1"/>
        <v>2050</v>
      </c>
    </row>
    <row r="29" spans="1:11" ht="12.75">
      <c r="A29" s="70">
        <v>376850</v>
      </c>
      <c r="B29" s="116" t="s">
        <v>239</v>
      </c>
      <c r="C29" s="71"/>
      <c r="D29" s="71"/>
      <c r="E29" s="67"/>
      <c r="F29" s="67"/>
      <c r="G29" s="67">
        <v>1710</v>
      </c>
      <c r="H29" s="67"/>
      <c r="I29" s="67"/>
      <c r="J29" s="68">
        <f t="shared" si="0"/>
        <v>1710</v>
      </c>
      <c r="K29" s="67">
        <f t="shared" si="1"/>
        <v>1710</v>
      </c>
    </row>
    <row r="30" spans="1:11" ht="12.75">
      <c r="A30" s="70">
        <v>289426</v>
      </c>
      <c r="B30" s="116" t="s">
        <v>66</v>
      </c>
      <c r="C30" s="71"/>
      <c r="D30" s="71"/>
      <c r="E30" s="67">
        <v>287</v>
      </c>
      <c r="F30" s="67">
        <v>300</v>
      </c>
      <c r="G30" s="67">
        <v>680</v>
      </c>
      <c r="H30" s="67">
        <v>3420</v>
      </c>
      <c r="I30" s="67"/>
      <c r="J30" s="68">
        <f t="shared" si="0"/>
        <v>4400</v>
      </c>
      <c r="K30" s="67">
        <f t="shared" si="1"/>
        <v>4400</v>
      </c>
    </row>
    <row r="31" spans="1:11" ht="12.75">
      <c r="A31" s="70">
        <v>377287</v>
      </c>
      <c r="B31" s="116" t="s">
        <v>240</v>
      </c>
      <c r="C31" s="71"/>
      <c r="D31" s="71"/>
      <c r="E31" s="67"/>
      <c r="F31" s="67"/>
      <c r="G31" s="67">
        <v>1025</v>
      </c>
      <c r="H31" s="67"/>
      <c r="I31" s="67"/>
      <c r="J31" s="68">
        <f t="shared" si="0"/>
        <v>1025</v>
      </c>
      <c r="K31" s="67">
        <f t="shared" si="1"/>
        <v>1025</v>
      </c>
    </row>
    <row r="32" spans="1:11" ht="12.75">
      <c r="A32" s="70">
        <v>377309</v>
      </c>
      <c r="B32" s="116" t="s">
        <v>241</v>
      </c>
      <c r="C32" s="71"/>
      <c r="D32" s="71"/>
      <c r="E32" s="67"/>
      <c r="F32" s="67"/>
      <c r="G32" s="67">
        <v>340</v>
      </c>
      <c r="H32" s="67"/>
      <c r="I32" s="67"/>
      <c r="J32" s="68">
        <f t="shared" si="0"/>
        <v>340</v>
      </c>
      <c r="K32" s="67">
        <f t="shared" si="1"/>
        <v>340</v>
      </c>
    </row>
    <row r="33" spans="1:11" ht="12.75">
      <c r="A33" s="70">
        <v>289493</v>
      </c>
      <c r="B33" s="116" t="s">
        <v>318</v>
      </c>
      <c r="C33" s="71"/>
      <c r="D33" s="71"/>
      <c r="E33" s="67"/>
      <c r="F33" s="67"/>
      <c r="G33" s="67">
        <v>685</v>
      </c>
      <c r="H33" s="67"/>
      <c r="I33" s="67"/>
      <c r="J33" s="68">
        <f t="shared" si="0"/>
        <v>685</v>
      </c>
      <c r="K33" s="67">
        <f t="shared" si="1"/>
        <v>685</v>
      </c>
    </row>
    <row r="34" spans="1:12" ht="12.75">
      <c r="A34" s="70">
        <v>289507</v>
      </c>
      <c r="B34" s="116" t="s">
        <v>67</v>
      </c>
      <c r="C34" s="71">
        <v>150000</v>
      </c>
      <c r="D34" s="71"/>
      <c r="E34" s="67">
        <v>31648</v>
      </c>
      <c r="F34" s="67">
        <v>31600</v>
      </c>
      <c r="G34" s="67">
        <v>13335</v>
      </c>
      <c r="H34" s="67">
        <v>3420</v>
      </c>
      <c r="I34" s="67">
        <v>110000</v>
      </c>
      <c r="J34" s="68">
        <f t="shared" si="0"/>
        <v>308355</v>
      </c>
      <c r="K34" s="67">
        <f t="shared" si="1"/>
        <v>158355</v>
      </c>
      <c r="L34" t="s">
        <v>112</v>
      </c>
    </row>
    <row r="35" spans="1:11" ht="12.75">
      <c r="A35" s="70">
        <v>377562</v>
      </c>
      <c r="B35" s="116" t="s">
        <v>242</v>
      </c>
      <c r="C35" s="71"/>
      <c r="D35" s="71"/>
      <c r="E35" s="67"/>
      <c r="F35" s="67"/>
      <c r="G35" s="67">
        <v>685</v>
      </c>
      <c r="H35" s="67"/>
      <c r="I35" s="67"/>
      <c r="J35" s="68">
        <f t="shared" si="0"/>
        <v>685</v>
      </c>
      <c r="K35" s="67">
        <f t="shared" si="1"/>
        <v>685</v>
      </c>
    </row>
    <row r="36" spans="1:11" ht="12.75">
      <c r="A36" s="70">
        <v>289531</v>
      </c>
      <c r="B36" s="116" t="s">
        <v>68</v>
      </c>
      <c r="C36" s="71"/>
      <c r="D36" s="71"/>
      <c r="E36" s="67">
        <v>6902</v>
      </c>
      <c r="F36" s="67">
        <v>6900</v>
      </c>
      <c r="G36" s="67">
        <v>2055</v>
      </c>
      <c r="H36" s="67"/>
      <c r="I36" s="67">
        <v>6500</v>
      </c>
      <c r="J36" s="68">
        <f t="shared" si="0"/>
        <v>15455</v>
      </c>
      <c r="K36" s="67">
        <f t="shared" si="1"/>
        <v>15455</v>
      </c>
    </row>
    <row r="37" spans="1:11" ht="12.75">
      <c r="A37" s="70">
        <v>377571</v>
      </c>
      <c r="B37" s="116" t="s">
        <v>243</v>
      </c>
      <c r="C37" s="71"/>
      <c r="D37" s="71"/>
      <c r="E37" s="67"/>
      <c r="F37" s="67"/>
      <c r="G37" s="67">
        <v>1705</v>
      </c>
      <c r="H37" s="67"/>
      <c r="I37" s="67"/>
      <c r="J37" s="68">
        <f t="shared" si="0"/>
        <v>1705</v>
      </c>
      <c r="K37" s="67">
        <f t="shared" si="1"/>
        <v>1705</v>
      </c>
    </row>
    <row r="38" spans="1:11" ht="12.75">
      <c r="A38" s="70">
        <v>377589</v>
      </c>
      <c r="B38" s="116" t="s">
        <v>178</v>
      </c>
      <c r="C38" s="71"/>
      <c r="D38" s="71"/>
      <c r="E38" s="67"/>
      <c r="F38" s="67"/>
      <c r="G38" s="67">
        <v>685</v>
      </c>
      <c r="H38" s="67"/>
      <c r="I38" s="67"/>
      <c r="J38" s="68">
        <f t="shared" si="0"/>
        <v>685</v>
      </c>
      <c r="K38" s="67">
        <f t="shared" si="1"/>
        <v>685</v>
      </c>
    </row>
    <row r="39" spans="1:11" ht="12.75">
      <c r="A39" s="70">
        <v>377601</v>
      </c>
      <c r="B39" s="116" t="s">
        <v>244</v>
      </c>
      <c r="C39" s="71"/>
      <c r="D39" s="71"/>
      <c r="E39" s="67"/>
      <c r="F39" s="67"/>
      <c r="G39" s="67">
        <v>1025</v>
      </c>
      <c r="H39" s="67"/>
      <c r="I39" s="67"/>
      <c r="J39" s="68">
        <f t="shared" si="0"/>
        <v>1025</v>
      </c>
      <c r="K39" s="67">
        <f t="shared" si="1"/>
        <v>1025</v>
      </c>
    </row>
    <row r="40" spans="1:11" ht="12.75">
      <c r="A40" s="70">
        <v>377627</v>
      </c>
      <c r="B40" s="116" t="s">
        <v>245</v>
      </c>
      <c r="C40" s="71"/>
      <c r="D40" s="71"/>
      <c r="E40" s="67"/>
      <c r="F40" s="67"/>
      <c r="G40" s="67">
        <v>1705</v>
      </c>
      <c r="H40" s="67"/>
      <c r="I40" s="67"/>
      <c r="J40" s="68">
        <f t="shared" si="0"/>
        <v>1705</v>
      </c>
      <c r="K40" s="67">
        <f t="shared" si="1"/>
        <v>1705</v>
      </c>
    </row>
    <row r="41" spans="1:11" ht="12.75">
      <c r="A41" s="70">
        <v>377716</v>
      </c>
      <c r="B41" s="116" t="s">
        <v>196</v>
      </c>
      <c r="C41" s="71"/>
      <c r="D41" s="71"/>
      <c r="E41" s="67"/>
      <c r="F41" s="67"/>
      <c r="G41" s="67">
        <v>1025</v>
      </c>
      <c r="H41" s="67"/>
      <c r="I41" s="67"/>
      <c r="J41" s="68">
        <f t="shared" si="0"/>
        <v>1025</v>
      </c>
      <c r="K41" s="67">
        <f t="shared" si="1"/>
        <v>1025</v>
      </c>
    </row>
    <row r="42" spans="1:11" ht="12.75">
      <c r="A42" s="70">
        <v>289655</v>
      </c>
      <c r="B42" s="116" t="s">
        <v>246</v>
      </c>
      <c r="C42" s="71"/>
      <c r="D42" s="71"/>
      <c r="E42" s="67"/>
      <c r="F42" s="67"/>
      <c r="G42" s="67">
        <v>1370</v>
      </c>
      <c r="H42" s="67"/>
      <c r="I42" s="67"/>
      <c r="J42" s="68">
        <f t="shared" si="0"/>
        <v>1370</v>
      </c>
      <c r="K42" s="67">
        <f t="shared" si="1"/>
        <v>1370</v>
      </c>
    </row>
    <row r="43" spans="1:11" ht="12.75">
      <c r="A43" s="70">
        <v>289698</v>
      </c>
      <c r="B43" s="116" t="s">
        <v>69</v>
      </c>
      <c r="C43" s="71"/>
      <c r="D43" s="71"/>
      <c r="E43" s="67"/>
      <c r="F43" s="67"/>
      <c r="G43" s="67">
        <v>1370</v>
      </c>
      <c r="H43" s="67">
        <v>3420</v>
      </c>
      <c r="I43" s="67">
        <v>30000</v>
      </c>
      <c r="J43" s="68">
        <f t="shared" si="0"/>
        <v>34790</v>
      </c>
      <c r="K43" s="67">
        <f t="shared" si="1"/>
        <v>34790</v>
      </c>
    </row>
    <row r="44" spans="1:11" ht="12.75">
      <c r="A44" s="70">
        <v>378011</v>
      </c>
      <c r="B44" s="116" t="s">
        <v>266</v>
      </c>
      <c r="C44" s="71"/>
      <c r="D44" s="71"/>
      <c r="E44" s="67">
        <v>368</v>
      </c>
      <c r="F44" s="67">
        <v>400</v>
      </c>
      <c r="G44" s="67"/>
      <c r="H44" s="67"/>
      <c r="I44" s="67"/>
      <c r="J44" s="68">
        <f t="shared" si="0"/>
        <v>400</v>
      </c>
      <c r="K44" s="67">
        <f t="shared" si="1"/>
        <v>400</v>
      </c>
    </row>
    <row r="45" spans="1:11" ht="12.75">
      <c r="A45" s="70">
        <v>378038</v>
      </c>
      <c r="B45" s="116" t="s">
        <v>158</v>
      </c>
      <c r="C45" s="71"/>
      <c r="D45" s="71"/>
      <c r="E45" s="67"/>
      <c r="F45" s="67"/>
      <c r="G45" s="67">
        <v>1025</v>
      </c>
      <c r="H45" s="67"/>
      <c r="I45" s="67"/>
      <c r="J45" s="68">
        <f t="shared" si="0"/>
        <v>1025</v>
      </c>
      <c r="K45" s="67">
        <f t="shared" si="1"/>
        <v>1025</v>
      </c>
    </row>
    <row r="46" spans="1:11" ht="12.75">
      <c r="A46" s="70">
        <v>289752</v>
      </c>
      <c r="B46" s="116" t="s">
        <v>70</v>
      </c>
      <c r="C46" s="71"/>
      <c r="D46" s="71"/>
      <c r="E46" s="67">
        <v>1416</v>
      </c>
      <c r="F46" s="67">
        <v>1400</v>
      </c>
      <c r="G46" s="67">
        <v>2040</v>
      </c>
      <c r="H46" s="67"/>
      <c r="I46" s="67"/>
      <c r="J46" s="68">
        <f t="shared" si="0"/>
        <v>3440</v>
      </c>
      <c r="K46" s="67">
        <f t="shared" si="1"/>
        <v>3440</v>
      </c>
    </row>
    <row r="47" spans="1:11" ht="12.75">
      <c r="A47" s="70">
        <v>289795</v>
      </c>
      <c r="B47" s="116" t="s">
        <v>202</v>
      </c>
      <c r="C47" s="71"/>
      <c r="D47" s="71"/>
      <c r="E47" s="67"/>
      <c r="F47" s="67"/>
      <c r="G47" s="67">
        <v>8550</v>
      </c>
      <c r="H47" s="67"/>
      <c r="I47" s="67"/>
      <c r="J47" s="68">
        <f t="shared" si="0"/>
        <v>8550</v>
      </c>
      <c r="K47" s="67">
        <f t="shared" si="1"/>
        <v>8550</v>
      </c>
    </row>
    <row r="48" spans="1:11" ht="12.75">
      <c r="A48" s="70">
        <v>378062</v>
      </c>
      <c r="B48" s="116" t="s">
        <v>247</v>
      </c>
      <c r="C48" s="71"/>
      <c r="D48" s="71"/>
      <c r="E48" s="67"/>
      <c r="F48" s="67"/>
      <c r="G48" s="67">
        <v>2730</v>
      </c>
      <c r="H48" s="67"/>
      <c r="I48" s="67"/>
      <c r="J48" s="68">
        <f t="shared" si="0"/>
        <v>2730</v>
      </c>
      <c r="K48" s="67">
        <f t="shared" si="1"/>
        <v>2730</v>
      </c>
    </row>
    <row r="49" spans="1:11" ht="12.75">
      <c r="A49" s="70">
        <v>378127</v>
      </c>
      <c r="B49" s="116" t="s">
        <v>248</v>
      </c>
      <c r="C49" s="71"/>
      <c r="D49" s="71"/>
      <c r="E49" s="67"/>
      <c r="F49" s="67"/>
      <c r="G49" s="67">
        <v>340</v>
      </c>
      <c r="H49" s="67"/>
      <c r="I49" s="67"/>
      <c r="J49" s="68">
        <f t="shared" si="0"/>
        <v>340</v>
      </c>
      <c r="K49" s="67">
        <f t="shared" si="1"/>
        <v>340</v>
      </c>
    </row>
    <row r="50" spans="1:11" ht="12.75">
      <c r="A50" s="70">
        <v>378178</v>
      </c>
      <c r="B50" s="116" t="s">
        <v>159</v>
      </c>
      <c r="C50" s="71"/>
      <c r="D50" s="71"/>
      <c r="E50" s="67"/>
      <c r="F50" s="67"/>
      <c r="G50" s="67">
        <v>1025</v>
      </c>
      <c r="H50" s="67"/>
      <c r="I50" s="67"/>
      <c r="J50" s="68">
        <f t="shared" si="0"/>
        <v>1025</v>
      </c>
      <c r="K50" s="67">
        <f t="shared" si="1"/>
        <v>1025</v>
      </c>
    </row>
    <row r="51" spans="1:11" ht="12.75">
      <c r="A51" s="70">
        <v>289922</v>
      </c>
      <c r="B51" s="116" t="s">
        <v>149</v>
      </c>
      <c r="C51" s="71"/>
      <c r="D51" s="71"/>
      <c r="E51" s="67"/>
      <c r="F51" s="67"/>
      <c r="G51" s="67">
        <v>1710</v>
      </c>
      <c r="H51" s="67">
        <v>1710</v>
      </c>
      <c r="I51" s="67"/>
      <c r="J51" s="68">
        <f t="shared" si="0"/>
        <v>3420</v>
      </c>
      <c r="K51" s="67">
        <f t="shared" si="1"/>
        <v>3420</v>
      </c>
    </row>
    <row r="52" spans="1:12" ht="12.75">
      <c r="A52" s="70">
        <v>289931</v>
      </c>
      <c r="B52" s="116" t="s">
        <v>71</v>
      </c>
      <c r="C52" s="71">
        <v>150000</v>
      </c>
      <c r="D52" s="71"/>
      <c r="E52" s="67">
        <v>9019</v>
      </c>
      <c r="F52" s="67">
        <v>9000</v>
      </c>
      <c r="G52" s="67">
        <v>1370</v>
      </c>
      <c r="H52" s="67"/>
      <c r="I52" s="67"/>
      <c r="J52" s="68">
        <f aca="true" t="shared" si="2" ref="J52:J83">SUM(C52:I52)-E52</f>
        <v>160370</v>
      </c>
      <c r="K52" s="67">
        <f t="shared" si="1"/>
        <v>10370</v>
      </c>
      <c r="L52" t="s">
        <v>112</v>
      </c>
    </row>
    <row r="53" spans="1:11" ht="12.75">
      <c r="A53" s="70">
        <v>378208</v>
      </c>
      <c r="B53" s="116" t="s">
        <v>249</v>
      </c>
      <c r="C53" s="71"/>
      <c r="D53" s="71"/>
      <c r="E53" s="67"/>
      <c r="F53" s="67"/>
      <c r="G53" s="67">
        <v>1025</v>
      </c>
      <c r="H53" s="67"/>
      <c r="I53" s="67"/>
      <c r="J53" s="68">
        <f t="shared" si="2"/>
        <v>1025</v>
      </c>
      <c r="K53" s="67">
        <f t="shared" si="1"/>
        <v>1025</v>
      </c>
    </row>
    <row r="54" spans="1:11" ht="12.75">
      <c r="A54" s="70">
        <v>545651</v>
      </c>
      <c r="B54" s="116" t="s">
        <v>197</v>
      </c>
      <c r="C54" s="71"/>
      <c r="D54" s="71"/>
      <c r="E54" s="67"/>
      <c r="F54" s="67"/>
      <c r="G54" s="67">
        <v>1705</v>
      </c>
      <c r="H54" s="67"/>
      <c r="I54" s="67"/>
      <c r="J54" s="68">
        <f t="shared" si="2"/>
        <v>1705</v>
      </c>
      <c r="K54" s="67">
        <f t="shared" si="1"/>
        <v>1705</v>
      </c>
    </row>
    <row r="55" spans="1:11" ht="12.75">
      <c r="A55" s="70">
        <v>378275</v>
      </c>
      <c r="B55" s="116" t="s">
        <v>250</v>
      </c>
      <c r="C55" s="71"/>
      <c r="D55" s="71"/>
      <c r="E55" s="67"/>
      <c r="F55" s="67"/>
      <c r="G55" s="67">
        <v>680</v>
      </c>
      <c r="H55" s="67"/>
      <c r="I55" s="67"/>
      <c r="J55" s="68">
        <f t="shared" si="2"/>
        <v>680</v>
      </c>
      <c r="K55" s="67">
        <f t="shared" si="1"/>
        <v>680</v>
      </c>
    </row>
    <row r="56" spans="1:11" ht="12.75">
      <c r="A56" s="70">
        <v>378283</v>
      </c>
      <c r="B56" s="116" t="s">
        <v>251</v>
      </c>
      <c r="C56" s="71"/>
      <c r="D56" s="71"/>
      <c r="E56" s="67"/>
      <c r="F56" s="67"/>
      <c r="G56" s="67">
        <v>1365</v>
      </c>
      <c r="H56" s="67"/>
      <c r="I56" s="67"/>
      <c r="J56" s="68">
        <f t="shared" si="2"/>
        <v>1365</v>
      </c>
      <c r="K56" s="67">
        <f t="shared" si="1"/>
        <v>1365</v>
      </c>
    </row>
    <row r="57" spans="1:11" ht="12.75">
      <c r="A57" s="70">
        <v>290050</v>
      </c>
      <c r="B57" s="116" t="s">
        <v>72</v>
      </c>
      <c r="C57" s="71"/>
      <c r="D57" s="71"/>
      <c r="E57" s="67">
        <v>1421</v>
      </c>
      <c r="F57" s="67">
        <v>1400</v>
      </c>
      <c r="G57" s="67">
        <v>3075</v>
      </c>
      <c r="H57" s="67"/>
      <c r="I57" s="67">
        <v>50000</v>
      </c>
      <c r="J57" s="68">
        <f t="shared" si="2"/>
        <v>54475</v>
      </c>
      <c r="K57" s="67">
        <f t="shared" si="1"/>
        <v>54475</v>
      </c>
    </row>
    <row r="58" spans="1:11" ht="12.75">
      <c r="A58" s="70">
        <v>290068</v>
      </c>
      <c r="B58" s="116" t="s">
        <v>73</v>
      </c>
      <c r="C58" s="71"/>
      <c r="D58" s="71"/>
      <c r="E58" s="67"/>
      <c r="F58" s="67"/>
      <c r="G58" s="67">
        <v>4105</v>
      </c>
      <c r="H58" s="67"/>
      <c r="I58" s="67"/>
      <c r="J58" s="68">
        <f t="shared" si="2"/>
        <v>4105</v>
      </c>
      <c r="K58" s="67">
        <f t="shared" si="1"/>
        <v>4105</v>
      </c>
    </row>
    <row r="59" spans="1:11" ht="12.75">
      <c r="A59" s="70">
        <v>378313</v>
      </c>
      <c r="B59" s="116" t="s">
        <v>198</v>
      </c>
      <c r="C59" s="71"/>
      <c r="D59" s="71"/>
      <c r="E59" s="67"/>
      <c r="F59" s="67"/>
      <c r="G59" s="67">
        <v>2050</v>
      </c>
      <c r="H59" s="67"/>
      <c r="I59" s="67"/>
      <c r="J59" s="68">
        <f t="shared" si="2"/>
        <v>2050</v>
      </c>
      <c r="K59" s="67">
        <f t="shared" si="1"/>
        <v>2050</v>
      </c>
    </row>
    <row r="60" spans="1:11" ht="12.75">
      <c r="A60" s="70">
        <v>378470</v>
      </c>
      <c r="B60" s="116" t="s">
        <v>199</v>
      </c>
      <c r="C60" s="71"/>
      <c r="D60" s="71"/>
      <c r="E60" s="67"/>
      <c r="F60" s="67"/>
      <c r="G60" s="67">
        <v>2395</v>
      </c>
      <c r="H60" s="67"/>
      <c r="I60" s="67"/>
      <c r="J60" s="68">
        <f t="shared" si="2"/>
        <v>2395</v>
      </c>
      <c r="K60" s="67">
        <f t="shared" si="1"/>
        <v>2395</v>
      </c>
    </row>
    <row r="61" spans="1:11" ht="12.75">
      <c r="A61" s="70">
        <v>290149</v>
      </c>
      <c r="B61" s="116" t="s">
        <v>74</v>
      </c>
      <c r="C61" s="71"/>
      <c r="D61" s="71"/>
      <c r="E61" s="67">
        <v>630</v>
      </c>
      <c r="F61" s="67">
        <v>600</v>
      </c>
      <c r="G61" s="67">
        <v>2735</v>
      </c>
      <c r="H61" s="67">
        <v>3420</v>
      </c>
      <c r="I61" s="67"/>
      <c r="J61" s="68">
        <f t="shared" si="2"/>
        <v>6755</v>
      </c>
      <c r="K61" s="67">
        <f t="shared" si="1"/>
        <v>6755</v>
      </c>
    </row>
    <row r="62" spans="1:11" ht="12.75">
      <c r="A62" s="70">
        <v>378356</v>
      </c>
      <c r="B62" s="116" t="s">
        <v>75</v>
      </c>
      <c r="C62" s="71"/>
      <c r="D62" s="71"/>
      <c r="E62" s="67">
        <v>2668</v>
      </c>
      <c r="F62" s="67">
        <v>2700</v>
      </c>
      <c r="G62" s="67">
        <v>2735</v>
      </c>
      <c r="H62" s="67"/>
      <c r="I62" s="67"/>
      <c r="J62" s="68">
        <f t="shared" si="2"/>
        <v>5435</v>
      </c>
      <c r="K62" s="67">
        <f t="shared" si="1"/>
        <v>5435</v>
      </c>
    </row>
    <row r="63" spans="1:11" ht="12.75">
      <c r="A63" s="70">
        <v>290181</v>
      </c>
      <c r="B63" s="116" t="s">
        <v>76</v>
      </c>
      <c r="C63" s="71"/>
      <c r="D63" s="71"/>
      <c r="E63" s="67"/>
      <c r="F63" s="67"/>
      <c r="G63" s="67">
        <v>5810</v>
      </c>
      <c r="H63" s="67"/>
      <c r="I63" s="67"/>
      <c r="J63" s="68">
        <f t="shared" si="2"/>
        <v>5810</v>
      </c>
      <c r="K63" s="67">
        <f t="shared" si="1"/>
        <v>5810</v>
      </c>
    </row>
    <row r="64" spans="1:11" ht="12.75">
      <c r="A64" s="70">
        <v>290203</v>
      </c>
      <c r="B64" s="116" t="s">
        <v>77</v>
      </c>
      <c r="C64" s="71"/>
      <c r="D64" s="71"/>
      <c r="E64" s="67">
        <v>1606</v>
      </c>
      <c r="F64" s="67">
        <v>1600</v>
      </c>
      <c r="G64" s="67">
        <v>3080</v>
      </c>
      <c r="H64" s="67">
        <v>6840</v>
      </c>
      <c r="I64" s="67">
        <v>30000</v>
      </c>
      <c r="J64" s="68">
        <f t="shared" si="2"/>
        <v>41520</v>
      </c>
      <c r="K64" s="67">
        <f t="shared" si="1"/>
        <v>41520</v>
      </c>
    </row>
    <row r="65" spans="1:11" ht="12.75">
      <c r="A65" s="70">
        <v>290254</v>
      </c>
      <c r="B65" s="116" t="s">
        <v>252</v>
      </c>
      <c r="C65" s="71"/>
      <c r="D65" s="71"/>
      <c r="E65" s="67"/>
      <c r="F65" s="67"/>
      <c r="G65" s="67">
        <v>2055</v>
      </c>
      <c r="H65" s="67"/>
      <c r="I65" s="67"/>
      <c r="J65" s="68">
        <f t="shared" si="2"/>
        <v>2055</v>
      </c>
      <c r="K65" s="67">
        <f t="shared" si="1"/>
        <v>2055</v>
      </c>
    </row>
    <row r="66" spans="1:11" ht="12.75">
      <c r="A66" s="70">
        <v>290335</v>
      </c>
      <c r="B66" s="116" t="s">
        <v>253</v>
      </c>
      <c r="C66" s="71"/>
      <c r="D66" s="71"/>
      <c r="E66" s="67"/>
      <c r="F66" s="67"/>
      <c r="G66" s="67">
        <v>1705</v>
      </c>
      <c r="H66" s="67"/>
      <c r="I66" s="67"/>
      <c r="J66" s="68">
        <f t="shared" si="2"/>
        <v>1705</v>
      </c>
      <c r="K66" s="67">
        <f t="shared" si="1"/>
        <v>1705</v>
      </c>
    </row>
    <row r="67" spans="1:11" ht="12.75">
      <c r="A67" s="70">
        <v>290360</v>
      </c>
      <c r="B67" s="116" t="s">
        <v>78</v>
      </c>
      <c r="C67" s="71"/>
      <c r="D67" s="71"/>
      <c r="E67" s="67"/>
      <c r="F67" s="67"/>
      <c r="G67" s="67">
        <v>340</v>
      </c>
      <c r="H67" s="67"/>
      <c r="I67" s="67">
        <v>24600</v>
      </c>
      <c r="J67" s="68">
        <f t="shared" si="2"/>
        <v>24940</v>
      </c>
      <c r="K67" s="67">
        <f t="shared" si="1"/>
        <v>24940</v>
      </c>
    </row>
    <row r="68" spans="1:11" ht="12.75">
      <c r="A68" s="70">
        <v>290378</v>
      </c>
      <c r="B68" s="116" t="s">
        <v>79</v>
      </c>
      <c r="C68" s="71"/>
      <c r="D68" s="71"/>
      <c r="E68" s="67"/>
      <c r="F68" s="67"/>
      <c r="G68" s="67">
        <v>3420</v>
      </c>
      <c r="H68" s="67"/>
      <c r="I68" s="67"/>
      <c r="J68" s="68">
        <f t="shared" si="2"/>
        <v>3420</v>
      </c>
      <c r="K68" s="67">
        <f t="shared" si="1"/>
        <v>3420</v>
      </c>
    </row>
    <row r="69" spans="1:11" ht="12.75">
      <c r="A69" s="70">
        <v>290386</v>
      </c>
      <c r="B69" s="116" t="s">
        <v>80</v>
      </c>
      <c r="C69" s="71"/>
      <c r="D69" s="71"/>
      <c r="E69" s="67">
        <v>658</v>
      </c>
      <c r="F69" s="67">
        <v>700</v>
      </c>
      <c r="G69" s="67">
        <v>2390</v>
      </c>
      <c r="H69" s="67"/>
      <c r="I69" s="67"/>
      <c r="J69" s="68">
        <f t="shared" si="2"/>
        <v>3090</v>
      </c>
      <c r="K69" s="67">
        <f t="shared" si="1"/>
        <v>3090</v>
      </c>
    </row>
    <row r="70" spans="1:11" ht="12.75">
      <c r="A70" s="70">
        <v>378623</v>
      </c>
      <c r="B70" s="116" t="s">
        <v>203</v>
      </c>
      <c r="C70" s="71"/>
      <c r="D70" s="71"/>
      <c r="E70" s="67">
        <v>566</v>
      </c>
      <c r="F70" s="67">
        <v>600</v>
      </c>
      <c r="G70" s="67"/>
      <c r="H70" s="67"/>
      <c r="I70" s="67"/>
      <c r="J70" s="68">
        <f t="shared" si="2"/>
        <v>600</v>
      </c>
      <c r="K70" s="67">
        <f t="shared" si="1"/>
        <v>600</v>
      </c>
    </row>
    <row r="71" spans="1:11" ht="12.75">
      <c r="A71" s="70">
        <v>290491</v>
      </c>
      <c r="B71" s="116" t="s">
        <v>81</v>
      </c>
      <c r="C71" s="71"/>
      <c r="D71" s="71"/>
      <c r="E71" s="67">
        <v>133</v>
      </c>
      <c r="F71" s="67">
        <v>100</v>
      </c>
      <c r="G71" s="67">
        <v>680</v>
      </c>
      <c r="H71" s="67"/>
      <c r="I71" s="67"/>
      <c r="J71" s="68">
        <f t="shared" si="2"/>
        <v>780</v>
      </c>
      <c r="K71" s="67">
        <f t="shared" si="1"/>
        <v>780</v>
      </c>
    </row>
    <row r="72" spans="1:11" ht="12.75">
      <c r="A72" s="70">
        <v>290513</v>
      </c>
      <c r="B72" s="116" t="s">
        <v>82</v>
      </c>
      <c r="C72" s="71"/>
      <c r="D72" s="71"/>
      <c r="E72" s="67"/>
      <c r="F72" s="67"/>
      <c r="G72" s="67">
        <v>1710</v>
      </c>
      <c r="H72" s="67"/>
      <c r="I72" s="67"/>
      <c r="J72" s="68">
        <f t="shared" si="2"/>
        <v>1710</v>
      </c>
      <c r="K72" s="67">
        <f t="shared" si="1"/>
        <v>1710</v>
      </c>
    </row>
    <row r="73" spans="1:11" ht="12.75">
      <c r="A73" s="70">
        <v>290548</v>
      </c>
      <c r="B73" s="116" t="s">
        <v>83</v>
      </c>
      <c r="C73" s="71"/>
      <c r="D73" s="71"/>
      <c r="E73" s="67">
        <v>225</v>
      </c>
      <c r="F73" s="67">
        <v>200</v>
      </c>
      <c r="G73" s="67">
        <v>1705</v>
      </c>
      <c r="H73" s="67"/>
      <c r="I73" s="67"/>
      <c r="J73" s="68">
        <f t="shared" si="2"/>
        <v>1905</v>
      </c>
      <c r="K73" s="67">
        <f t="shared" si="1"/>
        <v>1905</v>
      </c>
    </row>
    <row r="74" spans="1:11" ht="12.75">
      <c r="A74" s="70">
        <v>290556</v>
      </c>
      <c r="B74" s="116" t="s">
        <v>254</v>
      </c>
      <c r="C74" s="71"/>
      <c r="D74" s="71"/>
      <c r="E74" s="67"/>
      <c r="F74" s="67"/>
      <c r="G74" s="67">
        <v>1025</v>
      </c>
      <c r="H74" s="67"/>
      <c r="I74" s="67"/>
      <c r="J74" s="68">
        <f t="shared" si="2"/>
        <v>1025</v>
      </c>
      <c r="K74" s="67">
        <f t="shared" si="1"/>
        <v>1025</v>
      </c>
    </row>
    <row r="75" spans="1:11" ht="12.75">
      <c r="A75" s="70">
        <v>290599</v>
      </c>
      <c r="B75" s="116" t="s">
        <v>114</v>
      </c>
      <c r="C75" s="71"/>
      <c r="D75" s="71"/>
      <c r="E75" s="67">
        <v>21</v>
      </c>
      <c r="F75" s="67">
        <v>0</v>
      </c>
      <c r="G75" s="67">
        <v>3075</v>
      </c>
      <c r="H75" s="67">
        <v>1710</v>
      </c>
      <c r="I75" s="67"/>
      <c r="J75" s="68">
        <f t="shared" si="2"/>
        <v>4785</v>
      </c>
      <c r="K75" s="67">
        <f t="shared" si="1"/>
        <v>4785</v>
      </c>
    </row>
    <row r="76" spans="1:11" ht="12.75">
      <c r="A76" s="70">
        <v>290602</v>
      </c>
      <c r="B76" s="116" t="s">
        <v>115</v>
      </c>
      <c r="C76" s="71"/>
      <c r="D76" s="71"/>
      <c r="E76" s="67">
        <v>225</v>
      </c>
      <c r="F76" s="67">
        <v>200</v>
      </c>
      <c r="G76" s="67">
        <v>3075</v>
      </c>
      <c r="H76" s="67">
        <v>3420</v>
      </c>
      <c r="I76" s="67"/>
      <c r="J76" s="68">
        <f t="shared" si="2"/>
        <v>6695</v>
      </c>
      <c r="K76" s="67">
        <f t="shared" si="1"/>
        <v>6695</v>
      </c>
    </row>
    <row r="77" spans="1:11" ht="12.75">
      <c r="A77" s="70">
        <v>545627</v>
      </c>
      <c r="B77" s="116" t="s">
        <v>255</v>
      </c>
      <c r="C77" s="71"/>
      <c r="D77" s="71"/>
      <c r="E77" s="67"/>
      <c r="F77" s="67"/>
      <c r="G77" s="67">
        <v>1710</v>
      </c>
      <c r="H77" s="67"/>
      <c r="I77" s="67"/>
      <c r="J77" s="68">
        <f t="shared" si="2"/>
        <v>1710</v>
      </c>
      <c r="K77" s="67">
        <f t="shared" si="1"/>
        <v>1710</v>
      </c>
    </row>
    <row r="78" spans="1:11" ht="12.75">
      <c r="A78" s="70">
        <v>290629</v>
      </c>
      <c r="B78" s="116" t="s">
        <v>16</v>
      </c>
      <c r="C78" s="71"/>
      <c r="D78" s="71"/>
      <c r="E78" s="67"/>
      <c r="F78" s="67"/>
      <c r="G78" s="67">
        <v>1025</v>
      </c>
      <c r="H78" s="67"/>
      <c r="I78" s="67"/>
      <c r="J78" s="68">
        <f t="shared" si="2"/>
        <v>1025</v>
      </c>
      <c r="K78" s="67">
        <f t="shared" si="1"/>
        <v>1025</v>
      </c>
    </row>
    <row r="79" spans="1:11" ht="12.75">
      <c r="A79" s="70">
        <v>290637</v>
      </c>
      <c r="B79" s="116" t="s">
        <v>256</v>
      </c>
      <c r="C79" s="71"/>
      <c r="D79" s="71"/>
      <c r="E79" s="67"/>
      <c r="F79" s="67"/>
      <c r="G79" s="67">
        <v>1025</v>
      </c>
      <c r="H79" s="67"/>
      <c r="I79" s="67"/>
      <c r="J79" s="68">
        <f t="shared" si="2"/>
        <v>1025</v>
      </c>
      <c r="K79" s="67">
        <f t="shared" si="1"/>
        <v>1025</v>
      </c>
    </row>
    <row r="80" spans="1:11" ht="12.75">
      <c r="A80" s="70">
        <v>599174</v>
      </c>
      <c r="B80" s="116" t="s">
        <v>200</v>
      </c>
      <c r="C80" s="71"/>
      <c r="D80" s="71"/>
      <c r="E80" s="67"/>
      <c r="F80" s="67"/>
      <c r="G80" s="67">
        <v>2045</v>
      </c>
      <c r="H80" s="67"/>
      <c r="I80" s="67"/>
      <c r="J80" s="68">
        <f t="shared" si="2"/>
        <v>2045</v>
      </c>
      <c r="K80" s="67">
        <f t="shared" si="1"/>
        <v>2045</v>
      </c>
    </row>
    <row r="81" spans="1:11" ht="12.75">
      <c r="A81" s="70">
        <v>290661</v>
      </c>
      <c r="B81" s="116" t="s">
        <v>85</v>
      </c>
      <c r="C81" s="71"/>
      <c r="D81" s="71"/>
      <c r="E81" s="67"/>
      <c r="F81" s="67"/>
      <c r="G81" s="67">
        <v>9230</v>
      </c>
      <c r="H81" s="67"/>
      <c r="I81" s="67"/>
      <c r="J81" s="68">
        <f t="shared" si="2"/>
        <v>9230</v>
      </c>
      <c r="K81" s="67">
        <f t="shared" si="1"/>
        <v>9230</v>
      </c>
    </row>
    <row r="82" spans="1:11" ht="12.75">
      <c r="A82" s="70">
        <v>599191</v>
      </c>
      <c r="B82" s="117" t="s">
        <v>201</v>
      </c>
      <c r="C82" s="104"/>
      <c r="D82" s="104"/>
      <c r="E82" s="105"/>
      <c r="F82" s="105"/>
      <c r="G82" s="105">
        <v>2050</v>
      </c>
      <c r="H82" s="105"/>
      <c r="I82" s="105"/>
      <c r="J82" s="68">
        <f t="shared" si="2"/>
        <v>2050</v>
      </c>
      <c r="K82" s="67">
        <f t="shared" si="1"/>
        <v>2050</v>
      </c>
    </row>
    <row r="83" spans="1:12" ht="13.5" thickBot="1">
      <c r="A83" s="93">
        <v>290751</v>
      </c>
      <c r="B83" s="118" t="s">
        <v>86</v>
      </c>
      <c r="C83" s="106">
        <v>150000</v>
      </c>
      <c r="D83" s="106"/>
      <c r="E83" s="73">
        <v>8143</v>
      </c>
      <c r="F83" s="73">
        <v>8100</v>
      </c>
      <c r="G83" s="73"/>
      <c r="H83" s="73">
        <v>6840</v>
      </c>
      <c r="I83" s="73">
        <v>50000</v>
      </c>
      <c r="J83" s="68">
        <f t="shared" si="2"/>
        <v>214940</v>
      </c>
      <c r="K83" s="105">
        <f t="shared" si="1"/>
        <v>64940</v>
      </c>
      <c r="L83" t="s">
        <v>112</v>
      </c>
    </row>
    <row r="84" spans="1:11" ht="13.5" thickBot="1">
      <c r="A84" s="83"/>
      <c r="B84" s="90" t="s">
        <v>27</v>
      </c>
      <c r="C84" s="75">
        <f>SUM(C21:C83)</f>
        <v>450000</v>
      </c>
      <c r="D84" s="75">
        <v>0</v>
      </c>
      <c r="E84" s="76">
        <f>SUM(E21:E83)</f>
        <v>75338</v>
      </c>
      <c r="F84" s="76">
        <f>SUM(F21:F83)</f>
        <v>75200</v>
      </c>
      <c r="G84" s="76">
        <f>SUM(G20:G83)</f>
        <v>128830</v>
      </c>
      <c r="H84" s="76">
        <f>SUM(H21:H83)</f>
        <v>42750</v>
      </c>
      <c r="I84" s="76">
        <f>SUM(I21:I83)</f>
        <v>308100</v>
      </c>
      <c r="J84" s="108">
        <f>SUM(C84:I84)-E84</f>
        <v>1004880</v>
      </c>
      <c r="K84" s="76">
        <f>SUM(K20:K83)</f>
        <v>554880</v>
      </c>
    </row>
    <row r="85" ht="12.75">
      <c r="B85" t="s">
        <v>101</v>
      </c>
    </row>
    <row r="86" ht="12.75">
      <c r="B86" t="s">
        <v>315</v>
      </c>
    </row>
    <row r="87" spans="2:3" ht="12.75">
      <c r="B87" s="13"/>
      <c r="C87" t="s">
        <v>316</v>
      </c>
    </row>
  </sheetData>
  <mergeCells count="33">
    <mergeCell ref="G12:H12"/>
    <mergeCell ref="G15:H15"/>
    <mergeCell ref="A15:B15"/>
    <mergeCell ref="A12:B12"/>
    <mergeCell ref="A1:G1"/>
    <mergeCell ref="A10:B10"/>
    <mergeCell ref="A11:B11"/>
    <mergeCell ref="A8:D8"/>
    <mergeCell ref="C3:D3"/>
    <mergeCell ref="E3:E4"/>
    <mergeCell ref="G9:H9"/>
    <mergeCell ref="G10:H10"/>
    <mergeCell ref="G11:H11"/>
    <mergeCell ref="A17:A19"/>
    <mergeCell ref="K17:K19"/>
    <mergeCell ref="H17:H19"/>
    <mergeCell ref="I17:I19"/>
    <mergeCell ref="J17:J19"/>
    <mergeCell ref="C18:C19"/>
    <mergeCell ref="D18:D19"/>
    <mergeCell ref="C17:D17"/>
    <mergeCell ref="F17:F19"/>
    <mergeCell ref="G17:G19"/>
    <mergeCell ref="B17:B19"/>
    <mergeCell ref="E17:E19"/>
    <mergeCell ref="F3:F4"/>
    <mergeCell ref="G3:G4"/>
    <mergeCell ref="A5:B5"/>
    <mergeCell ref="A6:B6"/>
    <mergeCell ref="G13:H13"/>
    <mergeCell ref="G14:H14"/>
    <mergeCell ref="A13:B13"/>
    <mergeCell ref="A14:B14"/>
  </mergeCells>
  <printOptions/>
  <pageMargins left="0.984251968503937" right="0.3937007874015748" top="0.67" bottom="0.38" header="0.3937007874015748" footer="0.39"/>
  <pageSetup horizontalDpi="300" verticalDpi="300" orientation="portrait" paperSize="9" scale="70" r:id="rId1"/>
  <headerFooter alignWithMargins="0">
    <oddHeader>&amp;LVyučtování JSDH 2007 Třebíč
Stránka&amp;P, Listů&amp;N&amp;R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showGridLines="0" workbookViewId="0" topLeftCell="A1">
      <selection activeCell="H81" sqref="H81"/>
    </sheetView>
  </sheetViews>
  <sheetFormatPr defaultColWidth="9.00390625" defaultRowHeight="12.75"/>
  <cols>
    <col min="1" max="1" width="9.75390625" style="0" customWidth="1"/>
    <col min="2" max="2" width="18.75390625" style="0" customWidth="1"/>
    <col min="3" max="4" width="12.75390625" style="0" customWidth="1"/>
    <col min="5" max="11" width="9.75390625" style="0" customWidth="1"/>
    <col min="12" max="12" width="2.875" style="0" customWidth="1"/>
  </cols>
  <sheetData>
    <row r="1" spans="1:7" ht="15.75">
      <c r="A1" s="186" t="s">
        <v>208</v>
      </c>
      <c r="B1" s="186"/>
      <c r="C1" s="186"/>
      <c r="D1" s="186"/>
      <c r="E1" s="186"/>
      <c r="F1" s="186"/>
      <c r="G1" s="186"/>
    </row>
    <row r="2" spans="1:7" ht="7.5" customHeight="1" thickBot="1">
      <c r="A2" s="133"/>
      <c r="B2" s="133"/>
      <c r="C2" s="133"/>
      <c r="D2" s="133"/>
      <c r="E2" s="133"/>
      <c r="F2" s="133"/>
      <c r="G2" s="133"/>
    </row>
    <row r="3" spans="1:8" ht="13.5" thickBot="1">
      <c r="A3" s="127"/>
      <c r="B3" s="251"/>
      <c r="C3" s="206" t="s">
        <v>8</v>
      </c>
      <c r="D3" s="231"/>
      <c r="E3" s="188" t="s">
        <v>11</v>
      </c>
      <c r="F3" s="198" t="s">
        <v>10</v>
      </c>
      <c r="G3" s="188" t="s">
        <v>9</v>
      </c>
      <c r="H3" s="17"/>
    </row>
    <row r="4" spans="1:8" ht="26.25" thickBot="1">
      <c r="A4" s="127"/>
      <c r="B4" s="251"/>
      <c r="C4" s="51" t="s">
        <v>7</v>
      </c>
      <c r="D4" s="52" t="s">
        <v>103</v>
      </c>
      <c r="E4" s="189"/>
      <c r="F4" s="199"/>
      <c r="G4" s="189"/>
      <c r="H4" s="17"/>
    </row>
    <row r="5" spans="1:8" ht="13.5" thickBot="1">
      <c r="A5" s="193" t="s">
        <v>1</v>
      </c>
      <c r="B5" s="194"/>
      <c r="C5" s="84" t="s">
        <v>2</v>
      </c>
      <c r="D5" s="80" t="s">
        <v>3</v>
      </c>
      <c r="E5" s="80" t="s">
        <v>4</v>
      </c>
      <c r="F5" s="81" t="s">
        <v>5</v>
      </c>
      <c r="G5" s="80" t="s">
        <v>6</v>
      </c>
      <c r="H5" s="19"/>
    </row>
    <row r="6" spans="1:8" ht="13.5" thickBot="1">
      <c r="A6" s="195" t="s">
        <v>17</v>
      </c>
      <c r="B6" s="196"/>
      <c r="C6" s="85">
        <v>300000</v>
      </c>
      <c r="D6" s="86"/>
      <c r="E6" s="86"/>
      <c r="F6" s="85">
        <v>195780</v>
      </c>
      <c r="G6" s="86">
        <f>SUM(C6:F6)</f>
        <v>495780</v>
      </c>
      <c r="H6" s="20"/>
    </row>
    <row r="7" ht="6.75" customHeight="1"/>
    <row r="8" spans="1:6" ht="13.5" thickBot="1">
      <c r="A8" s="226" t="s">
        <v>207</v>
      </c>
      <c r="B8" s="226"/>
      <c r="C8" s="226"/>
      <c r="D8" s="226"/>
      <c r="E8" s="1"/>
      <c r="F8" s="1"/>
    </row>
    <row r="9" spans="2:8" ht="13.5" thickBot="1">
      <c r="B9" s="1"/>
      <c r="C9" s="1"/>
      <c r="D9" s="1"/>
      <c r="E9" s="1"/>
      <c r="F9" s="15"/>
      <c r="G9" s="252" t="s">
        <v>206</v>
      </c>
      <c r="H9" s="253"/>
    </row>
    <row r="10" spans="1:8" ht="13.5" thickBot="1">
      <c r="A10" s="241" t="s">
        <v>12</v>
      </c>
      <c r="B10" s="242"/>
      <c r="C10" s="55">
        <v>300000</v>
      </c>
      <c r="D10" s="55"/>
      <c r="E10" s="57"/>
      <c r="F10" s="57"/>
      <c r="G10" s="178">
        <f>+C10/+C6*100</f>
        <v>100</v>
      </c>
      <c r="H10" s="216"/>
    </row>
    <row r="11" spans="1:8" ht="13.5" thickBot="1">
      <c r="A11" s="241" t="s">
        <v>18</v>
      </c>
      <c r="B11" s="242"/>
      <c r="C11" s="60"/>
      <c r="D11" s="60"/>
      <c r="E11" s="57"/>
      <c r="F11" s="57">
        <v>168810</v>
      </c>
      <c r="G11" s="178">
        <f>+F11/F6*100</f>
        <v>86.2243334354888</v>
      </c>
      <c r="H11" s="216"/>
    </row>
    <row r="12" spans="1:8" ht="13.5" thickBot="1">
      <c r="A12" s="241" t="s">
        <v>13</v>
      </c>
      <c r="B12" s="242"/>
      <c r="C12" s="60"/>
      <c r="D12" s="60"/>
      <c r="E12" s="57">
        <v>113200</v>
      </c>
      <c r="F12" s="57"/>
      <c r="G12" s="178"/>
      <c r="H12" s="216"/>
    </row>
    <row r="13" spans="1:8" ht="13.5" thickBot="1">
      <c r="A13" s="241" t="s">
        <v>134</v>
      </c>
      <c r="B13" s="242"/>
      <c r="C13" s="60"/>
      <c r="D13" s="60"/>
      <c r="E13" s="57">
        <v>0</v>
      </c>
      <c r="F13" s="57"/>
      <c r="G13" s="178"/>
      <c r="H13" s="216"/>
    </row>
    <row r="14" spans="1:8" ht="13.5" thickBot="1">
      <c r="A14" s="241" t="s">
        <v>152</v>
      </c>
      <c r="B14" s="242"/>
      <c r="C14" s="60"/>
      <c r="D14" s="60"/>
      <c r="E14" s="57">
        <v>295700</v>
      </c>
      <c r="F14" s="57"/>
      <c r="G14" s="178"/>
      <c r="H14" s="216"/>
    </row>
    <row r="15" spans="1:8" ht="13.5" thickBot="1">
      <c r="A15" s="241" t="s">
        <v>27</v>
      </c>
      <c r="B15" s="242"/>
      <c r="C15" s="60">
        <f>SUM(C10:C14)</f>
        <v>300000</v>
      </c>
      <c r="D15" s="60">
        <f>SUM(D10:D14)</f>
        <v>0</v>
      </c>
      <c r="E15" s="60">
        <f>SUM(E10:E14)</f>
        <v>408900</v>
      </c>
      <c r="F15" s="60">
        <f>SUM(F10:F14)</f>
        <v>168810</v>
      </c>
      <c r="G15" s="178">
        <f>SUM(C15:F15)</f>
        <v>877710</v>
      </c>
      <c r="H15" s="216"/>
    </row>
    <row r="16" ht="13.5" thickBot="1"/>
    <row r="17" spans="1:11" ht="13.5" thickBot="1">
      <c r="A17" s="211" t="s">
        <v>320</v>
      </c>
      <c r="B17" s="211" t="s">
        <v>19</v>
      </c>
      <c r="C17" s="237" t="s">
        <v>8</v>
      </c>
      <c r="D17" s="238"/>
      <c r="E17" s="209" t="s">
        <v>11</v>
      </c>
      <c r="F17" s="209" t="s">
        <v>102</v>
      </c>
      <c r="G17" s="209" t="s">
        <v>157</v>
      </c>
      <c r="H17" s="183" t="s">
        <v>134</v>
      </c>
      <c r="I17" s="180" t="s">
        <v>103</v>
      </c>
      <c r="J17" s="211" t="s">
        <v>27</v>
      </c>
      <c r="K17" s="209" t="s">
        <v>319</v>
      </c>
    </row>
    <row r="18" spans="1:11" ht="12.75" customHeight="1">
      <c r="A18" s="212"/>
      <c r="B18" s="212"/>
      <c r="C18" s="234" t="s">
        <v>7</v>
      </c>
      <c r="D18" s="234" t="s">
        <v>103</v>
      </c>
      <c r="E18" s="210"/>
      <c r="F18" s="210"/>
      <c r="G18" s="210"/>
      <c r="H18" s="184"/>
      <c r="I18" s="181"/>
      <c r="J18" s="212"/>
      <c r="K18" s="210"/>
    </row>
    <row r="19" spans="1:11" ht="13.5" thickBot="1">
      <c r="A19" s="212"/>
      <c r="B19" s="177"/>
      <c r="C19" s="235"/>
      <c r="D19" s="236"/>
      <c r="E19" s="185"/>
      <c r="F19" s="185"/>
      <c r="G19" s="185"/>
      <c r="H19" s="179"/>
      <c r="I19" s="182"/>
      <c r="J19" s="177"/>
      <c r="K19" s="210"/>
    </row>
    <row r="20" spans="1:11" ht="12.75">
      <c r="A20" s="63">
        <v>293971</v>
      </c>
      <c r="B20" s="128" t="s">
        <v>37</v>
      </c>
      <c r="C20" s="65"/>
      <c r="D20" s="65"/>
      <c r="E20" s="129">
        <v>18016</v>
      </c>
      <c r="F20" s="129">
        <v>18000</v>
      </c>
      <c r="G20" s="129">
        <v>8205</v>
      </c>
      <c r="H20" s="129"/>
      <c r="I20" s="129">
        <v>14000</v>
      </c>
      <c r="J20" s="68">
        <f aca="true" t="shared" si="0" ref="J20:J48">SUM(C20:I20)-E20</f>
        <v>40205</v>
      </c>
      <c r="K20" s="69">
        <f>J20-SUM(C20:D20)</f>
        <v>40205</v>
      </c>
    </row>
    <row r="21" spans="1:11" ht="12.75">
      <c r="A21" s="70">
        <v>545376</v>
      </c>
      <c r="B21" s="128" t="s">
        <v>267</v>
      </c>
      <c r="C21" s="65"/>
      <c r="D21" s="65"/>
      <c r="E21" s="129"/>
      <c r="F21" s="129"/>
      <c r="G21" s="129">
        <v>680</v>
      </c>
      <c r="H21" s="129"/>
      <c r="I21" s="129"/>
      <c r="J21" s="68">
        <f t="shared" si="0"/>
        <v>680</v>
      </c>
      <c r="K21" s="67">
        <f aca="true" t="shared" si="1" ref="K21:K76">J21-SUM(C21:D21)</f>
        <v>680</v>
      </c>
    </row>
    <row r="22" spans="1:11" ht="12.75">
      <c r="A22" s="70">
        <v>294004</v>
      </c>
      <c r="B22" s="116" t="s">
        <v>38</v>
      </c>
      <c r="C22" s="71"/>
      <c r="D22" s="71"/>
      <c r="E22" s="67">
        <v>611</v>
      </c>
      <c r="F22" s="67">
        <v>600</v>
      </c>
      <c r="G22" s="67">
        <v>3415</v>
      </c>
      <c r="H22" s="67"/>
      <c r="I22" s="67">
        <v>8000</v>
      </c>
      <c r="J22" s="68">
        <f t="shared" si="0"/>
        <v>12015</v>
      </c>
      <c r="K22" s="67">
        <f t="shared" si="1"/>
        <v>12015</v>
      </c>
    </row>
    <row r="23" spans="1:11" ht="12.75">
      <c r="A23" s="70">
        <v>599913</v>
      </c>
      <c r="B23" s="116" t="s">
        <v>325</v>
      </c>
      <c r="C23" s="71"/>
      <c r="D23" s="71"/>
      <c r="E23" s="67"/>
      <c r="F23" s="67"/>
      <c r="G23" s="67">
        <v>680</v>
      </c>
      <c r="H23" s="67"/>
      <c r="I23" s="67"/>
      <c r="J23" s="68">
        <f t="shared" si="0"/>
        <v>680</v>
      </c>
      <c r="K23" s="67">
        <f t="shared" si="1"/>
        <v>680</v>
      </c>
    </row>
    <row r="24" spans="1:11" ht="12.75">
      <c r="A24" s="70">
        <v>295167</v>
      </c>
      <c r="B24" s="116" t="s">
        <v>326</v>
      </c>
      <c r="C24" s="71"/>
      <c r="D24" s="71"/>
      <c r="E24" s="67"/>
      <c r="F24" s="67"/>
      <c r="G24" s="67">
        <v>1025</v>
      </c>
      <c r="H24" s="67"/>
      <c r="I24" s="67"/>
      <c r="J24" s="68">
        <f t="shared" si="0"/>
        <v>1025</v>
      </c>
      <c r="K24" s="67">
        <f t="shared" si="1"/>
        <v>1025</v>
      </c>
    </row>
    <row r="25" spans="1:11" ht="12.75">
      <c r="A25" s="70">
        <v>294136</v>
      </c>
      <c r="B25" s="116" t="s">
        <v>39</v>
      </c>
      <c r="C25" s="71"/>
      <c r="D25" s="71"/>
      <c r="E25" s="67">
        <v>3622</v>
      </c>
      <c r="F25" s="67">
        <v>3600</v>
      </c>
      <c r="G25" s="67">
        <v>4100</v>
      </c>
      <c r="H25" s="67"/>
      <c r="I25" s="67">
        <v>16000</v>
      </c>
      <c r="J25" s="68">
        <f t="shared" si="0"/>
        <v>23700</v>
      </c>
      <c r="K25" s="67">
        <f t="shared" si="1"/>
        <v>23700</v>
      </c>
    </row>
    <row r="26" spans="1:11" ht="12.75">
      <c r="A26" s="70">
        <v>294179</v>
      </c>
      <c r="B26" s="116" t="s">
        <v>40</v>
      </c>
      <c r="C26" s="71"/>
      <c r="D26" s="71"/>
      <c r="E26" s="67"/>
      <c r="F26" s="67"/>
      <c r="G26" s="67">
        <v>7525</v>
      </c>
      <c r="H26" s="67"/>
      <c r="I26" s="67">
        <v>5000</v>
      </c>
      <c r="J26" s="68">
        <f t="shared" si="0"/>
        <v>12525</v>
      </c>
      <c r="K26" s="67">
        <f t="shared" si="1"/>
        <v>12525</v>
      </c>
    </row>
    <row r="27" spans="1:11" ht="12.75">
      <c r="A27" s="70">
        <v>544175</v>
      </c>
      <c r="B27" s="116" t="s">
        <v>268</v>
      </c>
      <c r="C27" s="71"/>
      <c r="D27" s="71"/>
      <c r="E27" s="67"/>
      <c r="F27" s="67"/>
      <c r="G27" s="67">
        <v>1025</v>
      </c>
      <c r="H27" s="67"/>
      <c r="I27" s="67"/>
      <c r="J27" s="68">
        <f t="shared" si="0"/>
        <v>1025</v>
      </c>
      <c r="K27" s="67">
        <f t="shared" si="1"/>
        <v>1025</v>
      </c>
    </row>
    <row r="28" spans="1:11" ht="12.75">
      <c r="A28" s="70">
        <v>294233</v>
      </c>
      <c r="B28" s="116" t="s">
        <v>151</v>
      </c>
      <c r="C28" s="71"/>
      <c r="D28" s="71"/>
      <c r="E28" s="67">
        <v>339</v>
      </c>
      <c r="F28" s="67">
        <v>300</v>
      </c>
      <c r="G28" s="67">
        <v>3415</v>
      </c>
      <c r="H28" s="67"/>
      <c r="I28" s="67">
        <v>6000</v>
      </c>
      <c r="J28" s="68">
        <f t="shared" si="0"/>
        <v>9715</v>
      </c>
      <c r="K28" s="67">
        <f t="shared" si="1"/>
        <v>9715</v>
      </c>
    </row>
    <row r="29" spans="1:11" ht="12.75">
      <c r="A29" s="70">
        <v>294306</v>
      </c>
      <c r="B29" s="116" t="s">
        <v>22</v>
      </c>
      <c r="C29" s="71"/>
      <c r="D29" s="71"/>
      <c r="E29" s="67"/>
      <c r="F29" s="67"/>
      <c r="G29" s="67">
        <v>4440</v>
      </c>
      <c r="H29" s="67"/>
      <c r="I29" s="67">
        <v>5000</v>
      </c>
      <c r="J29" s="68">
        <f t="shared" si="0"/>
        <v>9440</v>
      </c>
      <c r="K29" s="67">
        <f t="shared" si="1"/>
        <v>9440</v>
      </c>
    </row>
    <row r="30" spans="1:11" ht="12.75">
      <c r="A30" s="70">
        <v>599387</v>
      </c>
      <c r="B30" s="116" t="s">
        <v>204</v>
      </c>
      <c r="C30" s="71"/>
      <c r="D30" s="71"/>
      <c r="E30" s="67"/>
      <c r="F30" s="67"/>
      <c r="G30" s="67">
        <v>680</v>
      </c>
      <c r="H30" s="67"/>
      <c r="I30" s="67"/>
      <c r="J30" s="68">
        <f t="shared" si="0"/>
        <v>680</v>
      </c>
      <c r="K30" s="67">
        <f t="shared" si="1"/>
        <v>680</v>
      </c>
    </row>
    <row r="31" spans="1:11" ht="12.75">
      <c r="A31" s="70">
        <v>560031</v>
      </c>
      <c r="B31" s="116" t="s">
        <v>269</v>
      </c>
      <c r="C31" s="71"/>
      <c r="D31" s="71"/>
      <c r="E31" s="67"/>
      <c r="F31" s="67"/>
      <c r="G31" s="67">
        <v>1025</v>
      </c>
      <c r="H31" s="67"/>
      <c r="I31" s="67"/>
      <c r="J31" s="68">
        <f t="shared" si="0"/>
        <v>1025</v>
      </c>
      <c r="K31" s="67">
        <f t="shared" si="1"/>
        <v>1025</v>
      </c>
    </row>
    <row r="32" spans="1:11" ht="25.5">
      <c r="A32" s="70">
        <v>294284</v>
      </c>
      <c r="B32" s="64" t="s">
        <v>327</v>
      </c>
      <c r="C32" s="71"/>
      <c r="D32" s="71"/>
      <c r="E32" s="67"/>
      <c r="F32" s="67"/>
      <c r="G32" s="67">
        <v>340</v>
      </c>
      <c r="H32" s="67"/>
      <c r="I32" s="67"/>
      <c r="J32" s="68">
        <f t="shared" si="0"/>
        <v>340</v>
      </c>
      <c r="K32" s="67">
        <f t="shared" si="1"/>
        <v>340</v>
      </c>
    </row>
    <row r="33" spans="1:11" ht="12.75">
      <c r="A33" s="70">
        <v>294471</v>
      </c>
      <c r="B33" s="116" t="s">
        <v>41</v>
      </c>
      <c r="C33" s="71"/>
      <c r="D33" s="71"/>
      <c r="E33" s="67">
        <v>2082</v>
      </c>
      <c r="F33" s="67">
        <v>2100</v>
      </c>
      <c r="G33" s="67">
        <v>6155</v>
      </c>
      <c r="H33" s="67"/>
      <c r="I33" s="67">
        <v>9000</v>
      </c>
      <c r="J33" s="68">
        <f t="shared" si="0"/>
        <v>17255</v>
      </c>
      <c r="K33" s="67">
        <f t="shared" si="1"/>
        <v>17255</v>
      </c>
    </row>
    <row r="34" spans="1:11" ht="25.5">
      <c r="A34" s="70">
        <v>295621</v>
      </c>
      <c r="B34" s="64" t="s">
        <v>333</v>
      </c>
      <c r="C34" s="71"/>
      <c r="D34" s="71"/>
      <c r="E34" s="67"/>
      <c r="F34" s="67"/>
      <c r="G34" s="67">
        <v>1025</v>
      </c>
      <c r="H34" s="67"/>
      <c r="I34" s="67"/>
      <c r="J34" s="68">
        <f t="shared" si="0"/>
        <v>1025</v>
      </c>
      <c r="K34" s="67">
        <f t="shared" si="1"/>
        <v>1025</v>
      </c>
    </row>
    <row r="35" spans="1:11" ht="12.75">
      <c r="A35" s="70">
        <v>545210</v>
      </c>
      <c r="B35" s="116" t="s">
        <v>270</v>
      </c>
      <c r="C35" s="71"/>
      <c r="D35" s="71"/>
      <c r="E35" s="67"/>
      <c r="F35" s="67"/>
      <c r="G35" s="67">
        <v>340</v>
      </c>
      <c r="H35" s="67"/>
      <c r="I35" s="67"/>
      <c r="J35" s="68">
        <f t="shared" si="0"/>
        <v>340</v>
      </c>
      <c r="K35" s="67">
        <f t="shared" si="1"/>
        <v>340</v>
      </c>
    </row>
    <row r="36" spans="1:11" ht="12.75">
      <c r="A36" s="70">
        <v>294616</v>
      </c>
      <c r="B36" s="116" t="s">
        <v>42</v>
      </c>
      <c r="C36" s="71"/>
      <c r="D36" s="71"/>
      <c r="E36" s="67">
        <v>4516</v>
      </c>
      <c r="F36" s="67">
        <v>4500</v>
      </c>
      <c r="G36" s="67">
        <v>3760</v>
      </c>
      <c r="H36" s="67"/>
      <c r="I36" s="67">
        <v>12200</v>
      </c>
      <c r="J36" s="68">
        <f t="shared" si="0"/>
        <v>20460</v>
      </c>
      <c r="K36" s="67">
        <f t="shared" si="1"/>
        <v>20460</v>
      </c>
    </row>
    <row r="37" spans="1:11" ht="12.75">
      <c r="A37" s="70">
        <v>842648</v>
      </c>
      <c r="B37" s="116" t="s">
        <v>271</v>
      </c>
      <c r="C37" s="71"/>
      <c r="D37" s="71"/>
      <c r="E37" s="67"/>
      <c r="F37" s="67"/>
      <c r="G37" s="67">
        <v>2050</v>
      </c>
      <c r="H37" s="67"/>
      <c r="I37" s="67"/>
      <c r="J37" s="68">
        <f t="shared" si="0"/>
        <v>2050</v>
      </c>
      <c r="K37" s="67">
        <f t="shared" si="1"/>
        <v>2050</v>
      </c>
    </row>
    <row r="38" spans="1:11" ht="12.75">
      <c r="A38" s="70">
        <v>599514</v>
      </c>
      <c r="B38" s="116" t="s">
        <v>61</v>
      </c>
      <c r="C38" s="71"/>
      <c r="D38" s="71"/>
      <c r="E38" s="67">
        <v>1708</v>
      </c>
      <c r="F38" s="67">
        <v>1700</v>
      </c>
      <c r="G38" s="67"/>
      <c r="H38" s="67"/>
      <c r="I38" s="67"/>
      <c r="J38" s="68">
        <f t="shared" si="0"/>
        <v>1700</v>
      </c>
      <c r="K38" s="67">
        <f t="shared" si="1"/>
        <v>1700</v>
      </c>
    </row>
    <row r="39" spans="1:11" ht="25.5">
      <c r="A39" s="70">
        <v>295493</v>
      </c>
      <c r="B39" s="64" t="s">
        <v>328</v>
      </c>
      <c r="C39" s="71"/>
      <c r="D39" s="71"/>
      <c r="E39" s="67"/>
      <c r="F39" s="67"/>
      <c r="G39" s="67">
        <v>1365</v>
      </c>
      <c r="H39" s="67"/>
      <c r="I39" s="67"/>
      <c r="J39" s="68">
        <f t="shared" si="0"/>
        <v>1365</v>
      </c>
      <c r="K39" s="67">
        <f t="shared" si="1"/>
        <v>1365</v>
      </c>
    </row>
    <row r="40" spans="1:11" ht="12.75">
      <c r="A40" s="70">
        <v>294799</v>
      </c>
      <c r="B40" s="116" t="s">
        <v>43</v>
      </c>
      <c r="C40" s="71"/>
      <c r="D40" s="71"/>
      <c r="E40" s="67">
        <v>5146</v>
      </c>
      <c r="F40" s="67">
        <v>5100</v>
      </c>
      <c r="G40" s="67">
        <v>9925</v>
      </c>
      <c r="H40" s="67"/>
      <c r="I40" s="67">
        <v>12000</v>
      </c>
      <c r="J40" s="68">
        <f t="shared" si="0"/>
        <v>27025</v>
      </c>
      <c r="K40" s="67">
        <f t="shared" si="1"/>
        <v>27025</v>
      </c>
    </row>
    <row r="41" spans="1:11" ht="12.75">
      <c r="A41" s="70">
        <v>599573</v>
      </c>
      <c r="B41" s="116" t="s">
        <v>272</v>
      </c>
      <c r="C41" s="71"/>
      <c r="D41" s="71"/>
      <c r="E41" s="67"/>
      <c r="F41" s="67"/>
      <c r="G41" s="67">
        <v>1025</v>
      </c>
      <c r="H41" s="67"/>
      <c r="I41" s="67"/>
      <c r="J41" s="68">
        <f t="shared" si="0"/>
        <v>1025</v>
      </c>
      <c r="K41" s="67">
        <f t="shared" si="1"/>
        <v>1025</v>
      </c>
    </row>
    <row r="42" spans="1:11" ht="12.75">
      <c r="A42" s="70">
        <v>842231</v>
      </c>
      <c r="B42" s="116" t="s">
        <v>273</v>
      </c>
      <c r="C42" s="71"/>
      <c r="D42" s="71"/>
      <c r="E42" s="67">
        <v>326</v>
      </c>
      <c r="F42" s="67">
        <v>300</v>
      </c>
      <c r="G42" s="67">
        <v>1025</v>
      </c>
      <c r="H42" s="67"/>
      <c r="I42" s="67"/>
      <c r="J42" s="68">
        <f t="shared" si="0"/>
        <v>1325</v>
      </c>
      <c r="K42" s="67">
        <f t="shared" si="1"/>
        <v>1325</v>
      </c>
    </row>
    <row r="43" spans="1:12" ht="12.75">
      <c r="A43" s="70">
        <v>294900</v>
      </c>
      <c r="B43" s="116" t="s">
        <v>44</v>
      </c>
      <c r="C43" s="71">
        <v>150000</v>
      </c>
      <c r="D43" s="71"/>
      <c r="E43" s="67">
        <v>21223</v>
      </c>
      <c r="F43" s="67">
        <v>21200</v>
      </c>
      <c r="G43" s="67">
        <v>5125</v>
      </c>
      <c r="H43" s="67"/>
      <c r="I43" s="67">
        <v>22000</v>
      </c>
      <c r="J43" s="68">
        <f t="shared" si="0"/>
        <v>198325</v>
      </c>
      <c r="K43" s="67">
        <f t="shared" si="1"/>
        <v>48325</v>
      </c>
      <c r="L43" t="s">
        <v>112</v>
      </c>
    </row>
    <row r="44" spans="1:11" ht="12.75">
      <c r="A44" s="70">
        <v>294926</v>
      </c>
      <c r="B44" s="116" t="s">
        <v>45</v>
      </c>
      <c r="C44" s="71"/>
      <c r="D44" s="71"/>
      <c r="E44" s="67">
        <v>1947</v>
      </c>
      <c r="F44" s="67">
        <v>1900</v>
      </c>
      <c r="G44" s="67">
        <v>3415</v>
      </c>
      <c r="H44" s="67"/>
      <c r="I44" s="67">
        <v>7000</v>
      </c>
      <c r="J44" s="68">
        <f t="shared" si="0"/>
        <v>12315</v>
      </c>
      <c r="K44" s="67">
        <f t="shared" si="1"/>
        <v>12315</v>
      </c>
    </row>
    <row r="45" spans="1:11" ht="12.75">
      <c r="A45" s="70">
        <v>295621</v>
      </c>
      <c r="B45" s="116" t="s">
        <v>329</v>
      </c>
      <c r="C45" s="71"/>
      <c r="D45" s="71"/>
      <c r="E45" s="67"/>
      <c r="F45" s="67"/>
      <c r="G45" s="67">
        <v>1025</v>
      </c>
      <c r="H45" s="67"/>
      <c r="I45" s="67"/>
      <c r="J45" s="68">
        <f t="shared" si="0"/>
        <v>1025</v>
      </c>
      <c r="K45" s="67">
        <f t="shared" si="1"/>
        <v>1025</v>
      </c>
    </row>
    <row r="46" spans="1:11" ht="12.75">
      <c r="A46" s="70">
        <v>84409</v>
      </c>
      <c r="B46" s="116" t="s">
        <v>131</v>
      </c>
      <c r="C46" s="71"/>
      <c r="D46" s="71"/>
      <c r="E46" s="67">
        <v>439</v>
      </c>
      <c r="F46" s="67">
        <v>400</v>
      </c>
      <c r="G46" s="67">
        <v>10605</v>
      </c>
      <c r="H46" s="67"/>
      <c r="I46" s="67">
        <v>22000</v>
      </c>
      <c r="J46" s="68">
        <f t="shared" si="0"/>
        <v>33005</v>
      </c>
      <c r="K46" s="67">
        <f t="shared" si="1"/>
        <v>33005</v>
      </c>
    </row>
    <row r="47" spans="1:11" ht="12.75">
      <c r="A47" s="70">
        <v>295035</v>
      </c>
      <c r="B47" s="116" t="s">
        <v>46</v>
      </c>
      <c r="C47" s="71"/>
      <c r="D47" s="71"/>
      <c r="E47" s="67">
        <v>5334</v>
      </c>
      <c r="F47" s="67">
        <v>5300</v>
      </c>
      <c r="G47" s="67">
        <v>4100</v>
      </c>
      <c r="H47" s="67"/>
      <c r="I47" s="67">
        <v>14000</v>
      </c>
      <c r="J47" s="68">
        <f t="shared" si="0"/>
        <v>23400</v>
      </c>
      <c r="K47" s="67">
        <f t="shared" si="1"/>
        <v>23400</v>
      </c>
    </row>
    <row r="48" spans="1:11" ht="12.75">
      <c r="A48" s="70">
        <v>599654</v>
      </c>
      <c r="B48" s="116" t="s">
        <v>312</v>
      </c>
      <c r="C48" s="71"/>
      <c r="D48" s="71"/>
      <c r="E48" s="67"/>
      <c r="F48" s="67"/>
      <c r="G48" s="67">
        <v>1025</v>
      </c>
      <c r="H48" s="67"/>
      <c r="I48" s="67"/>
      <c r="J48" s="68">
        <f t="shared" si="0"/>
        <v>1025</v>
      </c>
      <c r="K48" s="67">
        <f t="shared" si="1"/>
        <v>1025</v>
      </c>
    </row>
    <row r="49" spans="1:11" ht="25.5">
      <c r="A49" s="70">
        <v>294900</v>
      </c>
      <c r="B49" s="64" t="s">
        <v>330</v>
      </c>
      <c r="C49" s="71"/>
      <c r="D49" s="71"/>
      <c r="E49" s="67"/>
      <c r="F49" s="67"/>
      <c r="G49" s="67">
        <v>1705</v>
      </c>
      <c r="H49" s="67"/>
      <c r="I49" s="67"/>
      <c r="J49" s="68">
        <f aca="true" t="shared" si="2" ref="J49:J75">SUM(C49:I49)-E49</f>
        <v>1705</v>
      </c>
      <c r="K49" s="67">
        <f t="shared" si="1"/>
        <v>1705</v>
      </c>
    </row>
    <row r="50" spans="1:11" ht="12.75">
      <c r="A50" s="70">
        <v>840670</v>
      </c>
      <c r="B50" s="116" t="s">
        <v>47</v>
      </c>
      <c r="C50" s="71"/>
      <c r="D50" s="71"/>
      <c r="E50" s="67"/>
      <c r="F50" s="67"/>
      <c r="G50" s="67">
        <v>2395</v>
      </c>
      <c r="H50" s="67"/>
      <c r="I50" s="67">
        <v>10000</v>
      </c>
      <c r="J50" s="68">
        <f t="shared" si="2"/>
        <v>12395</v>
      </c>
      <c r="K50" s="67">
        <f t="shared" si="1"/>
        <v>12395</v>
      </c>
    </row>
    <row r="51" spans="1:11" ht="12.75">
      <c r="A51" s="70">
        <v>295167</v>
      </c>
      <c r="B51" s="116" t="s">
        <v>274</v>
      </c>
      <c r="C51" s="71"/>
      <c r="D51" s="71"/>
      <c r="E51" s="67"/>
      <c r="F51" s="67"/>
      <c r="G51" s="67">
        <v>3075</v>
      </c>
      <c r="H51" s="67"/>
      <c r="I51" s="67"/>
      <c r="J51" s="68">
        <f t="shared" si="2"/>
        <v>3075</v>
      </c>
      <c r="K51" s="67">
        <f t="shared" si="1"/>
        <v>3075</v>
      </c>
    </row>
    <row r="52" spans="1:11" ht="12.75">
      <c r="A52" s="70">
        <v>295248</v>
      </c>
      <c r="B52" s="116" t="s">
        <v>48</v>
      </c>
      <c r="C52" s="71"/>
      <c r="D52" s="71"/>
      <c r="E52" s="67">
        <v>652</v>
      </c>
      <c r="F52" s="67">
        <v>700</v>
      </c>
      <c r="G52" s="67">
        <v>5465</v>
      </c>
      <c r="H52" s="67"/>
      <c r="I52" s="67">
        <v>10000</v>
      </c>
      <c r="J52" s="68">
        <f t="shared" si="2"/>
        <v>16165</v>
      </c>
      <c r="K52" s="67">
        <f t="shared" si="1"/>
        <v>16165</v>
      </c>
    </row>
    <row r="53" spans="1:11" ht="12.75">
      <c r="A53" s="70">
        <v>545422</v>
      </c>
      <c r="B53" s="116" t="s">
        <v>275</v>
      </c>
      <c r="C53" s="71"/>
      <c r="D53" s="71"/>
      <c r="E53" s="67"/>
      <c r="F53" s="67"/>
      <c r="G53" s="67">
        <v>340</v>
      </c>
      <c r="H53" s="67"/>
      <c r="I53" s="67"/>
      <c r="J53" s="68">
        <f t="shared" si="2"/>
        <v>340</v>
      </c>
      <c r="K53" s="67">
        <f t="shared" si="1"/>
        <v>340</v>
      </c>
    </row>
    <row r="54" spans="1:11" ht="12.75">
      <c r="A54" s="70">
        <v>295329</v>
      </c>
      <c r="B54" s="116" t="s">
        <v>49</v>
      </c>
      <c r="C54" s="71"/>
      <c r="D54" s="71"/>
      <c r="E54" s="67">
        <v>5935</v>
      </c>
      <c r="F54" s="67">
        <v>5900</v>
      </c>
      <c r="G54" s="67">
        <v>4100</v>
      </c>
      <c r="H54" s="67"/>
      <c r="I54" s="67">
        <v>12000</v>
      </c>
      <c r="J54" s="68">
        <f t="shared" si="2"/>
        <v>22000</v>
      </c>
      <c r="K54" s="67">
        <f t="shared" si="1"/>
        <v>22000</v>
      </c>
    </row>
    <row r="55" spans="1:11" ht="12.75">
      <c r="A55" s="70">
        <v>295353</v>
      </c>
      <c r="B55" s="116" t="s">
        <v>276</v>
      </c>
      <c r="C55" s="71"/>
      <c r="D55" s="71"/>
      <c r="E55" s="67"/>
      <c r="F55" s="67"/>
      <c r="G55" s="67">
        <v>1025</v>
      </c>
      <c r="H55" s="67"/>
      <c r="I55" s="67"/>
      <c r="J55" s="68">
        <f t="shared" si="2"/>
        <v>1025</v>
      </c>
      <c r="K55" s="67">
        <f t="shared" si="1"/>
        <v>1025</v>
      </c>
    </row>
    <row r="56" spans="1:11" ht="12.75">
      <c r="A56" s="70">
        <v>374466</v>
      </c>
      <c r="B56" s="116" t="s">
        <v>277</v>
      </c>
      <c r="C56" s="71"/>
      <c r="D56" s="71"/>
      <c r="E56" s="67"/>
      <c r="F56" s="67"/>
      <c r="G56" s="67">
        <v>1710</v>
      </c>
      <c r="H56" s="67"/>
      <c r="I56" s="67"/>
      <c r="J56" s="68">
        <f t="shared" si="2"/>
        <v>1710</v>
      </c>
      <c r="K56" s="67">
        <f t="shared" si="1"/>
        <v>1710</v>
      </c>
    </row>
    <row r="57" spans="1:11" ht="12.75">
      <c r="A57" s="70">
        <v>295451</v>
      </c>
      <c r="B57" s="116" t="s">
        <v>50</v>
      </c>
      <c r="C57" s="71"/>
      <c r="D57" s="71"/>
      <c r="E57" s="67">
        <v>3242</v>
      </c>
      <c r="F57" s="67">
        <v>3200</v>
      </c>
      <c r="G57" s="67">
        <v>2390</v>
      </c>
      <c r="H57" s="67"/>
      <c r="I57" s="67">
        <v>15000</v>
      </c>
      <c r="J57" s="68">
        <f t="shared" si="2"/>
        <v>20590</v>
      </c>
      <c r="K57" s="67">
        <f t="shared" si="1"/>
        <v>20590</v>
      </c>
    </row>
    <row r="58" spans="1:11" ht="12.75">
      <c r="A58" s="70">
        <v>295493</v>
      </c>
      <c r="B58" s="116" t="s">
        <v>51</v>
      </c>
      <c r="C58" s="71"/>
      <c r="D58" s="71"/>
      <c r="E58" s="67">
        <v>3372</v>
      </c>
      <c r="F58" s="67">
        <v>3400</v>
      </c>
      <c r="G58" s="67">
        <v>6150</v>
      </c>
      <c r="H58" s="67"/>
      <c r="I58" s="67">
        <v>10500</v>
      </c>
      <c r="J58" s="68">
        <f t="shared" si="2"/>
        <v>20050</v>
      </c>
      <c r="K58" s="67">
        <f t="shared" si="1"/>
        <v>20050</v>
      </c>
    </row>
    <row r="59" spans="1:11" ht="12.75">
      <c r="A59" s="70">
        <v>599867</v>
      </c>
      <c r="B59" s="116" t="s">
        <v>230</v>
      </c>
      <c r="C59" s="71"/>
      <c r="D59" s="71"/>
      <c r="E59" s="67"/>
      <c r="F59" s="67"/>
      <c r="G59" s="67">
        <v>3075</v>
      </c>
      <c r="H59" s="67"/>
      <c r="I59" s="67"/>
      <c r="J59" s="68">
        <f t="shared" si="2"/>
        <v>3075</v>
      </c>
      <c r="K59" s="67">
        <f t="shared" si="1"/>
        <v>3075</v>
      </c>
    </row>
    <row r="60" spans="1:11" ht="12.75">
      <c r="A60" s="70">
        <v>295531</v>
      </c>
      <c r="B60" s="116" t="s">
        <v>52</v>
      </c>
      <c r="C60" s="71"/>
      <c r="D60" s="71"/>
      <c r="E60" s="67">
        <v>967</v>
      </c>
      <c r="F60" s="67">
        <v>1000</v>
      </c>
      <c r="G60" s="67">
        <v>2740</v>
      </c>
      <c r="H60" s="67"/>
      <c r="I60" s="67">
        <v>6000</v>
      </c>
      <c r="J60" s="68">
        <f t="shared" si="2"/>
        <v>9740</v>
      </c>
      <c r="K60" s="67">
        <f t="shared" si="1"/>
        <v>9740</v>
      </c>
    </row>
    <row r="61" spans="1:11" ht="12.75">
      <c r="A61" s="70">
        <v>290581</v>
      </c>
      <c r="B61" s="116" t="s">
        <v>84</v>
      </c>
      <c r="C61" s="71"/>
      <c r="D61" s="71"/>
      <c r="E61" s="67">
        <v>2250</v>
      </c>
      <c r="F61" s="67">
        <v>2300</v>
      </c>
      <c r="G61" s="67"/>
      <c r="H61" s="67"/>
      <c r="I61" s="67">
        <v>5000</v>
      </c>
      <c r="J61" s="68">
        <f t="shared" si="2"/>
        <v>7300</v>
      </c>
      <c r="K61" s="67">
        <f t="shared" si="1"/>
        <v>7300</v>
      </c>
    </row>
    <row r="62" spans="1:11" ht="12.75">
      <c r="A62" s="70">
        <v>295540</v>
      </c>
      <c r="B62" s="116" t="s">
        <v>53</v>
      </c>
      <c r="C62" s="71"/>
      <c r="D62" s="71"/>
      <c r="E62" s="67">
        <v>926</v>
      </c>
      <c r="F62" s="67">
        <v>900</v>
      </c>
      <c r="G62" s="67">
        <v>3075</v>
      </c>
      <c r="H62" s="67"/>
      <c r="I62" s="67">
        <v>5000</v>
      </c>
      <c r="J62" s="68">
        <f t="shared" si="2"/>
        <v>8975</v>
      </c>
      <c r="K62" s="67">
        <f t="shared" si="1"/>
        <v>8975</v>
      </c>
    </row>
    <row r="63" spans="1:11" ht="12.75">
      <c r="A63" s="70">
        <v>295558</v>
      </c>
      <c r="B63" s="116" t="s">
        <v>54</v>
      </c>
      <c r="C63" s="71"/>
      <c r="D63" s="71"/>
      <c r="E63" s="67">
        <v>1239</v>
      </c>
      <c r="F63" s="67">
        <v>1200</v>
      </c>
      <c r="G63" s="67">
        <v>5815</v>
      </c>
      <c r="H63" s="67"/>
      <c r="I63" s="67">
        <v>6000</v>
      </c>
      <c r="J63" s="68">
        <f t="shared" si="2"/>
        <v>13015</v>
      </c>
      <c r="K63" s="67">
        <f t="shared" si="1"/>
        <v>13015</v>
      </c>
    </row>
    <row r="64" spans="1:11" ht="12.75">
      <c r="A64" s="70">
        <v>295647</v>
      </c>
      <c r="B64" s="116" t="s">
        <v>55</v>
      </c>
      <c r="C64" s="71"/>
      <c r="D64" s="71"/>
      <c r="E64" s="67">
        <v>7772</v>
      </c>
      <c r="F64" s="67">
        <v>7800</v>
      </c>
      <c r="G64" s="67">
        <v>4440</v>
      </c>
      <c r="H64" s="67"/>
      <c r="I64" s="67">
        <v>10000</v>
      </c>
      <c r="J64" s="68">
        <f t="shared" si="2"/>
        <v>22240</v>
      </c>
      <c r="K64" s="67">
        <f t="shared" si="1"/>
        <v>22240</v>
      </c>
    </row>
    <row r="65" spans="1:11" ht="12.75">
      <c r="A65" s="70">
        <v>295655</v>
      </c>
      <c r="B65" s="116" t="s">
        <v>56</v>
      </c>
      <c r="C65" s="71"/>
      <c r="D65" s="71"/>
      <c r="E65" s="67">
        <v>1770</v>
      </c>
      <c r="F65" s="67">
        <v>1800</v>
      </c>
      <c r="G65" s="67">
        <v>4780</v>
      </c>
      <c r="H65" s="67"/>
      <c r="I65" s="67">
        <v>6000</v>
      </c>
      <c r="J65" s="68">
        <f t="shared" si="2"/>
        <v>12580</v>
      </c>
      <c r="K65" s="67">
        <f t="shared" si="1"/>
        <v>12580</v>
      </c>
    </row>
    <row r="66" spans="1:11" ht="12.75">
      <c r="A66" s="70">
        <v>295671</v>
      </c>
      <c r="B66" s="116" t="s">
        <v>57</v>
      </c>
      <c r="C66" s="71"/>
      <c r="D66" s="71"/>
      <c r="E66" s="67">
        <v>11714</v>
      </c>
      <c r="F66" s="67">
        <v>11700</v>
      </c>
      <c r="G66" s="67">
        <v>4785</v>
      </c>
      <c r="H66" s="67"/>
      <c r="I66" s="67">
        <v>19000</v>
      </c>
      <c r="J66" s="68">
        <f t="shared" si="2"/>
        <v>35485</v>
      </c>
      <c r="K66" s="67">
        <f t="shared" si="1"/>
        <v>35485</v>
      </c>
    </row>
    <row r="67" spans="1:11" ht="12.75">
      <c r="A67" s="70">
        <v>374440</v>
      </c>
      <c r="B67" s="116" t="s">
        <v>279</v>
      </c>
      <c r="C67" s="71"/>
      <c r="D67" s="71"/>
      <c r="E67" s="67"/>
      <c r="F67" s="67"/>
      <c r="G67" s="67">
        <v>680</v>
      </c>
      <c r="H67" s="67"/>
      <c r="I67" s="67"/>
      <c r="J67" s="68">
        <f t="shared" si="2"/>
        <v>680</v>
      </c>
      <c r="K67" s="67">
        <f t="shared" si="1"/>
        <v>680</v>
      </c>
    </row>
    <row r="68" spans="1:11" ht="12.75">
      <c r="A68" s="70">
        <v>295736</v>
      </c>
      <c r="B68" s="116" t="s">
        <v>280</v>
      </c>
      <c r="C68" s="71"/>
      <c r="D68" s="71"/>
      <c r="E68" s="67"/>
      <c r="F68" s="67"/>
      <c r="G68" s="67">
        <v>340</v>
      </c>
      <c r="H68" s="67"/>
      <c r="I68" s="67"/>
      <c r="J68" s="68">
        <f>SUM(C68:I68)-E68</f>
        <v>340</v>
      </c>
      <c r="K68" s="67">
        <f t="shared" si="1"/>
        <v>340</v>
      </c>
    </row>
    <row r="69" spans="1:11" ht="12.75">
      <c r="A69" s="70">
        <v>295744</v>
      </c>
      <c r="B69" s="116" t="s">
        <v>58</v>
      </c>
      <c r="C69" s="71"/>
      <c r="D69" s="71"/>
      <c r="E69" s="67"/>
      <c r="F69" s="67"/>
      <c r="G69" s="67">
        <v>2050</v>
      </c>
      <c r="H69" s="67"/>
      <c r="I69" s="67">
        <v>5000</v>
      </c>
      <c r="J69" s="68">
        <f t="shared" si="2"/>
        <v>7050</v>
      </c>
      <c r="K69" s="67">
        <f t="shared" si="1"/>
        <v>7050</v>
      </c>
    </row>
    <row r="70" spans="1:11" ht="12.75">
      <c r="A70" s="70">
        <v>842664</v>
      </c>
      <c r="B70" s="116" t="s">
        <v>278</v>
      </c>
      <c r="C70" s="71"/>
      <c r="D70" s="71"/>
      <c r="E70" s="67"/>
      <c r="F70" s="67"/>
      <c r="G70" s="67">
        <v>1025</v>
      </c>
      <c r="H70" s="67"/>
      <c r="I70" s="67"/>
      <c r="J70" s="68">
        <f t="shared" si="2"/>
        <v>1025</v>
      </c>
      <c r="K70" s="67">
        <f t="shared" si="1"/>
        <v>1025</v>
      </c>
    </row>
    <row r="71" spans="1:11" ht="12.75">
      <c r="A71" s="70">
        <v>295761</v>
      </c>
      <c r="B71" s="116" t="s">
        <v>59</v>
      </c>
      <c r="C71" s="71"/>
      <c r="D71" s="71"/>
      <c r="E71" s="67"/>
      <c r="F71" s="67"/>
      <c r="G71" s="67">
        <v>2735</v>
      </c>
      <c r="H71" s="67"/>
      <c r="I71" s="67">
        <v>5000</v>
      </c>
      <c r="J71" s="68">
        <f t="shared" si="2"/>
        <v>7735</v>
      </c>
      <c r="K71" s="67">
        <f t="shared" si="1"/>
        <v>7735</v>
      </c>
    </row>
    <row r="72" spans="1:11" ht="12.75">
      <c r="A72" s="70">
        <v>599956</v>
      </c>
      <c r="B72" s="117" t="s">
        <v>281</v>
      </c>
      <c r="C72" s="104"/>
      <c r="D72" s="104"/>
      <c r="E72" s="105"/>
      <c r="F72" s="105"/>
      <c r="G72" s="105">
        <v>2390</v>
      </c>
      <c r="H72" s="105"/>
      <c r="I72" s="105"/>
      <c r="J72" s="68">
        <f t="shared" si="2"/>
        <v>2390</v>
      </c>
      <c r="K72" s="67">
        <f t="shared" si="1"/>
        <v>2390</v>
      </c>
    </row>
    <row r="73" spans="1:11" ht="12.75">
      <c r="A73" s="70">
        <v>599964</v>
      </c>
      <c r="B73" s="117" t="s">
        <v>283</v>
      </c>
      <c r="C73" s="104"/>
      <c r="D73" s="104"/>
      <c r="E73" s="105"/>
      <c r="F73" s="105"/>
      <c r="G73" s="105">
        <v>2050</v>
      </c>
      <c r="H73" s="105"/>
      <c r="I73" s="105"/>
      <c r="J73" s="68">
        <f t="shared" si="2"/>
        <v>2050</v>
      </c>
      <c r="K73" s="67">
        <f t="shared" si="1"/>
        <v>2050</v>
      </c>
    </row>
    <row r="74" spans="1:11" ht="12.75">
      <c r="A74" s="70">
        <v>842656</v>
      </c>
      <c r="B74" s="117" t="s">
        <v>284</v>
      </c>
      <c r="C74" s="104"/>
      <c r="D74" s="104"/>
      <c r="E74" s="105"/>
      <c r="F74" s="105"/>
      <c r="G74" s="105">
        <v>680</v>
      </c>
      <c r="H74" s="105"/>
      <c r="I74" s="105"/>
      <c r="J74" s="68">
        <f t="shared" si="2"/>
        <v>680</v>
      </c>
      <c r="K74" s="67">
        <f t="shared" si="1"/>
        <v>680</v>
      </c>
    </row>
    <row r="75" spans="1:11" ht="12.75">
      <c r="A75" s="70">
        <v>295817</v>
      </c>
      <c r="B75" s="117" t="s">
        <v>282</v>
      </c>
      <c r="C75" s="104"/>
      <c r="D75" s="104"/>
      <c r="E75" s="105"/>
      <c r="F75" s="105"/>
      <c r="G75" s="105">
        <v>4100</v>
      </c>
      <c r="H75" s="105"/>
      <c r="I75" s="105"/>
      <c r="J75" s="68">
        <f t="shared" si="2"/>
        <v>4100</v>
      </c>
      <c r="K75" s="67">
        <f t="shared" si="1"/>
        <v>4100</v>
      </c>
    </row>
    <row r="76" spans="1:12" ht="13.5" thickBot="1">
      <c r="A76" s="93">
        <v>295841</v>
      </c>
      <c r="B76" s="118" t="s">
        <v>60</v>
      </c>
      <c r="C76" s="130">
        <v>150000</v>
      </c>
      <c r="D76" s="131"/>
      <c r="E76" s="132">
        <v>8295</v>
      </c>
      <c r="F76" s="132">
        <v>8300</v>
      </c>
      <c r="G76" s="132">
        <v>7175</v>
      </c>
      <c r="H76" s="132"/>
      <c r="I76" s="132">
        <v>19000</v>
      </c>
      <c r="J76" s="68">
        <f>SUM(C76:I76)-E76</f>
        <v>184475</v>
      </c>
      <c r="K76" s="105">
        <f t="shared" si="1"/>
        <v>34475</v>
      </c>
      <c r="L76" s="7" t="s">
        <v>112</v>
      </c>
    </row>
    <row r="77" spans="1:13" ht="13.5" thickBot="1">
      <c r="A77" s="83"/>
      <c r="B77" s="90" t="s">
        <v>27</v>
      </c>
      <c r="C77" s="75">
        <f>SUM(C36:C76)</f>
        <v>300000</v>
      </c>
      <c r="D77" s="75">
        <v>0</v>
      </c>
      <c r="E77" s="76">
        <f>SUM(E20:E76)</f>
        <v>113443</v>
      </c>
      <c r="F77" s="76">
        <f>SUM(F20:F76)</f>
        <v>113200</v>
      </c>
      <c r="G77" s="76">
        <f>SUM(G20:G76)</f>
        <v>168810</v>
      </c>
      <c r="H77" s="76">
        <f>SUM(H20:H76)</f>
        <v>0</v>
      </c>
      <c r="I77" s="76">
        <f>SUM(I20:I76)</f>
        <v>295700</v>
      </c>
      <c r="J77" s="108">
        <f>SUM(C77:I77)-E77</f>
        <v>877710</v>
      </c>
      <c r="K77" s="76">
        <f>SUM(K20:K76)</f>
        <v>577710</v>
      </c>
      <c r="L77" s="8"/>
      <c r="M77" s="20"/>
    </row>
    <row r="78" ht="7.5" customHeight="1"/>
    <row r="79" ht="12.75">
      <c r="B79" t="s">
        <v>101</v>
      </c>
    </row>
    <row r="80" ht="12.75">
      <c r="B80" t="s">
        <v>315</v>
      </c>
    </row>
    <row r="81" spans="2:3" ht="12.75">
      <c r="B81" s="13"/>
      <c r="C81" t="s">
        <v>316</v>
      </c>
    </row>
    <row r="82" ht="12.75">
      <c r="K82" s="149"/>
    </row>
  </sheetData>
  <mergeCells count="34">
    <mergeCell ref="G12:H12"/>
    <mergeCell ref="G13:H13"/>
    <mergeCell ref="G14:H14"/>
    <mergeCell ref="G15:H15"/>
    <mergeCell ref="A1:G1"/>
    <mergeCell ref="A8:D8"/>
    <mergeCell ref="B17:B19"/>
    <mergeCell ref="C17:D17"/>
    <mergeCell ref="E17:E19"/>
    <mergeCell ref="F17:F19"/>
    <mergeCell ref="G17:G19"/>
    <mergeCell ref="A10:B10"/>
    <mergeCell ref="A11:B11"/>
    <mergeCell ref="A12:B12"/>
    <mergeCell ref="B3:B4"/>
    <mergeCell ref="A5:B5"/>
    <mergeCell ref="A6:B6"/>
    <mergeCell ref="H17:H19"/>
    <mergeCell ref="A13:B13"/>
    <mergeCell ref="A14:B14"/>
    <mergeCell ref="A15:B15"/>
    <mergeCell ref="G10:H10"/>
    <mergeCell ref="G9:H9"/>
    <mergeCell ref="G11:H11"/>
    <mergeCell ref="C18:C19"/>
    <mergeCell ref="D18:D19"/>
    <mergeCell ref="A17:A19"/>
    <mergeCell ref="K17:K19"/>
    <mergeCell ref="I17:I19"/>
    <mergeCell ref="J17:J19"/>
    <mergeCell ref="F3:F4"/>
    <mergeCell ref="G3:G4"/>
    <mergeCell ref="C3:D3"/>
    <mergeCell ref="E3:E4"/>
  </mergeCells>
  <printOptions/>
  <pageMargins left="0.99" right="0.4" top="0.77" bottom="0.39" header="0.41" footer="0.39"/>
  <pageSetup horizontalDpi="300" verticalDpi="300" orientation="portrait" paperSize="9" scale="70" r:id="rId1"/>
  <headerFooter alignWithMargins="0">
    <oddHeader>&amp;LVyúčtování JSDH 2006 Žďár n. Sáz
Stránka&amp;P, Listů&amp;N&amp;R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90" zoomScaleNormal="90" workbookViewId="0" topLeftCell="A1">
      <selection activeCell="L25" sqref="L25"/>
    </sheetView>
  </sheetViews>
  <sheetFormatPr defaultColWidth="9.00390625" defaultRowHeight="12.75"/>
  <cols>
    <col min="1" max="1" width="17.875" style="0" customWidth="1"/>
    <col min="2" max="3" width="12.75390625" style="0" customWidth="1"/>
    <col min="4" max="4" width="9.875" style="0" customWidth="1"/>
    <col min="5" max="5" width="9.625" style="0" customWidth="1"/>
    <col min="6" max="6" width="11.875" style="0" customWidth="1"/>
    <col min="7" max="8" width="9.625" style="0" customWidth="1"/>
    <col min="9" max="11" width="9.75390625" style="0" customWidth="1"/>
    <col min="12" max="12" width="13.25390625" style="0" customWidth="1"/>
    <col min="13" max="13" width="12.25390625" style="0" customWidth="1"/>
  </cols>
  <sheetData>
    <row r="1" spans="1:12" ht="15.75">
      <c r="A1" s="225" t="s">
        <v>209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ht="13.5" thickBot="1"/>
    <row r="3" spans="1:12" ht="15" customHeight="1" thickBot="1">
      <c r="A3" s="296"/>
      <c r="B3" s="237" t="s">
        <v>8</v>
      </c>
      <c r="C3" s="238"/>
      <c r="D3" s="289" t="s">
        <v>106</v>
      </c>
      <c r="E3" s="198"/>
      <c r="F3" s="198"/>
      <c r="G3" s="290"/>
      <c r="H3" s="289" t="s">
        <v>10</v>
      </c>
      <c r="I3" s="293"/>
      <c r="J3" s="293"/>
      <c r="K3" s="293"/>
      <c r="L3" s="277" t="s">
        <v>9</v>
      </c>
    </row>
    <row r="4" spans="1:12" ht="26.25" thickBot="1">
      <c r="A4" s="297"/>
      <c r="B4" s="53" t="s">
        <v>7</v>
      </c>
      <c r="C4" s="53" t="s">
        <v>103</v>
      </c>
      <c r="D4" s="291"/>
      <c r="E4" s="199"/>
      <c r="F4" s="199"/>
      <c r="G4" s="292"/>
      <c r="H4" s="294"/>
      <c r="I4" s="295"/>
      <c r="J4" s="295"/>
      <c r="K4" s="295"/>
      <c r="L4" s="278"/>
    </row>
    <row r="5" spans="1:12" ht="15" customHeight="1" thickBot="1">
      <c r="A5" s="9" t="s">
        <v>1</v>
      </c>
      <c r="B5" s="44" t="s">
        <v>2</v>
      </c>
      <c r="C5" s="44" t="s">
        <v>3</v>
      </c>
      <c r="D5" s="279" t="s">
        <v>4</v>
      </c>
      <c r="E5" s="280"/>
      <c r="F5" s="280"/>
      <c r="G5" s="281"/>
      <c r="H5" s="279" t="s">
        <v>5</v>
      </c>
      <c r="I5" s="282"/>
      <c r="J5" s="282"/>
      <c r="K5" s="282"/>
      <c r="L5" s="12" t="s">
        <v>6</v>
      </c>
    </row>
    <row r="6" spans="1:12" ht="15" customHeight="1">
      <c r="A6" s="272"/>
      <c r="B6" s="274" t="s">
        <v>107</v>
      </c>
      <c r="C6" s="274" t="s">
        <v>107</v>
      </c>
      <c r="D6" s="263" t="s">
        <v>154</v>
      </c>
      <c r="E6" s="269" t="s">
        <v>205</v>
      </c>
      <c r="F6" s="266" t="s">
        <v>155</v>
      </c>
      <c r="G6" s="260" t="s">
        <v>111</v>
      </c>
      <c r="H6" s="263" t="s">
        <v>156</v>
      </c>
      <c r="I6" s="283" t="s">
        <v>105</v>
      </c>
      <c r="J6" s="284"/>
      <c r="K6" s="257" t="s">
        <v>108</v>
      </c>
      <c r="L6" s="254"/>
    </row>
    <row r="7" spans="1:12" ht="15" customHeight="1">
      <c r="A7" s="273"/>
      <c r="B7" s="275"/>
      <c r="C7" s="275"/>
      <c r="D7" s="264"/>
      <c r="E7" s="270"/>
      <c r="F7" s="267"/>
      <c r="G7" s="261"/>
      <c r="H7" s="264"/>
      <c r="I7" s="285"/>
      <c r="J7" s="286"/>
      <c r="K7" s="258"/>
      <c r="L7" s="255"/>
    </row>
    <row r="8" spans="1:12" ht="24" customHeight="1" thickBot="1">
      <c r="A8" s="173"/>
      <c r="B8" s="276"/>
      <c r="C8" s="276"/>
      <c r="D8" s="265"/>
      <c r="E8" s="271"/>
      <c r="F8" s="268"/>
      <c r="G8" s="262"/>
      <c r="H8" s="265"/>
      <c r="I8" s="174" t="s">
        <v>109</v>
      </c>
      <c r="J8" s="174" t="s">
        <v>110</v>
      </c>
      <c r="K8" s="259"/>
      <c r="L8" s="256"/>
    </row>
    <row r="9" spans="1:12" ht="27" customHeight="1" thickBot="1">
      <c r="A9" s="3" t="s">
        <v>0</v>
      </c>
      <c r="B9" s="150">
        <v>450000</v>
      </c>
      <c r="C9" s="152">
        <v>150000</v>
      </c>
      <c r="D9" s="153">
        <v>159000</v>
      </c>
      <c r="E9" s="154">
        <v>0</v>
      </c>
      <c r="F9" s="160">
        <v>200000</v>
      </c>
      <c r="G9" s="14">
        <f>SUM(D9:F9)</f>
        <v>359000</v>
      </c>
      <c r="H9" s="165">
        <v>160485</v>
      </c>
      <c r="I9" s="154">
        <v>114450</v>
      </c>
      <c r="J9" s="160">
        <f aca="true" t="shared" si="0" ref="J9:J14">+I9/H9*100</f>
        <v>71.31507617534349</v>
      </c>
      <c r="K9" s="14">
        <f>+H9-I9</f>
        <v>46035</v>
      </c>
      <c r="L9" s="169">
        <f aca="true" t="shared" si="1" ref="L9:L14">+B9+C9+D9+E9+F9+I9</f>
        <v>1073450</v>
      </c>
    </row>
    <row r="10" spans="1:12" ht="27" customHeight="1" thickBot="1">
      <c r="A10" s="3" t="s">
        <v>14</v>
      </c>
      <c r="B10" s="150">
        <v>0</v>
      </c>
      <c r="C10" s="152">
        <v>0</v>
      </c>
      <c r="D10" s="153">
        <v>50000</v>
      </c>
      <c r="E10" s="155">
        <v>34200</v>
      </c>
      <c r="F10" s="160">
        <v>206640</v>
      </c>
      <c r="G10" s="14">
        <f>SUM(D10:F10)</f>
        <v>290840</v>
      </c>
      <c r="H10" s="166">
        <v>205380</v>
      </c>
      <c r="I10" s="155">
        <v>158890</v>
      </c>
      <c r="J10" s="160">
        <f t="shared" si="0"/>
        <v>77.36391079949362</v>
      </c>
      <c r="K10" s="14">
        <f>+H10-I10</f>
        <v>46490</v>
      </c>
      <c r="L10" s="170">
        <f t="shared" si="1"/>
        <v>449730</v>
      </c>
    </row>
    <row r="11" spans="1:12" ht="27" customHeight="1" thickBot="1">
      <c r="A11" s="3" t="s">
        <v>15</v>
      </c>
      <c r="B11" s="150">
        <v>150000</v>
      </c>
      <c r="C11" s="152">
        <v>0</v>
      </c>
      <c r="D11" s="153">
        <v>70200</v>
      </c>
      <c r="E11" s="155">
        <v>0</v>
      </c>
      <c r="F11" s="160">
        <v>237000</v>
      </c>
      <c r="G11" s="14">
        <f>SUM(D11:F11)</f>
        <v>307200</v>
      </c>
      <c r="H11" s="166">
        <v>171860</v>
      </c>
      <c r="I11" s="155">
        <v>141030</v>
      </c>
      <c r="J11" s="160">
        <f t="shared" si="0"/>
        <v>82.06097986733387</v>
      </c>
      <c r="K11" s="14">
        <f>+H11-I11</f>
        <v>30830</v>
      </c>
      <c r="L11" s="169">
        <f t="shared" si="1"/>
        <v>598230</v>
      </c>
    </row>
    <row r="12" spans="1:12" ht="27" customHeight="1" thickBot="1">
      <c r="A12" s="3" t="s">
        <v>16</v>
      </c>
      <c r="B12" s="150">
        <v>450000</v>
      </c>
      <c r="C12" s="152">
        <v>0</v>
      </c>
      <c r="D12" s="153">
        <v>75200</v>
      </c>
      <c r="E12" s="155">
        <v>42750</v>
      </c>
      <c r="F12" s="160">
        <v>308100</v>
      </c>
      <c r="G12" s="14">
        <f>SUM(D12:F12)</f>
        <v>426050</v>
      </c>
      <c r="H12" s="166">
        <v>283415</v>
      </c>
      <c r="I12" s="155">
        <v>128830</v>
      </c>
      <c r="J12" s="160">
        <f t="shared" si="0"/>
        <v>45.45630965192386</v>
      </c>
      <c r="K12" s="14">
        <f>+H12-I12</f>
        <v>154585</v>
      </c>
      <c r="L12" s="169">
        <f t="shared" si="1"/>
        <v>1004880</v>
      </c>
    </row>
    <row r="13" spans="1:12" ht="27" customHeight="1" thickBot="1">
      <c r="A13" s="11" t="s">
        <v>17</v>
      </c>
      <c r="B13" s="151">
        <v>300000</v>
      </c>
      <c r="C13" s="151">
        <v>0</v>
      </c>
      <c r="D13" s="156">
        <v>113200</v>
      </c>
      <c r="E13" s="157">
        <v>0</v>
      </c>
      <c r="F13" s="161">
        <v>295700</v>
      </c>
      <c r="G13" s="163">
        <f>SUM(D13:F13)</f>
        <v>408900</v>
      </c>
      <c r="H13" s="167">
        <v>195780</v>
      </c>
      <c r="I13" s="157">
        <v>168810</v>
      </c>
      <c r="J13" s="161">
        <f t="shared" si="0"/>
        <v>86.2243334354888</v>
      </c>
      <c r="K13" s="168">
        <f>+H13-I13</f>
        <v>26970</v>
      </c>
      <c r="L13" s="171">
        <f t="shared" si="1"/>
        <v>877710</v>
      </c>
    </row>
    <row r="14" spans="1:13" ht="28.5" customHeight="1" thickBot="1" thickTop="1">
      <c r="A14" s="10" t="s">
        <v>111</v>
      </c>
      <c r="B14" s="150">
        <f aca="true" t="shared" si="2" ref="B14:I14">SUM(B9:B13)</f>
        <v>1350000</v>
      </c>
      <c r="C14" s="150">
        <f t="shared" si="2"/>
        <v>150000</v>
      </c>
      <c r="D14" s="158">
        <f t="shared" si="2"/>
        <v>467600</v>
      </c>
      <c r="E14" s="159">
        <f t="shared" si="2"/>
        <v>76950</v>
      </c>
      <c r="F14" s="162">
        <f t="shared" si="2"/>
        <v>1247440</v>
      </c>
      <c r="G14" s="164">
        <f t="shared" si="2"/>
        <v>1791990</v>
      </c>
      <c r="H14" s="166">
        <f t="shared" si="2"/>
        <v>1016920</v>
      </c>
      <c r="I14" s="155">
        <f t="shared" si="2"/>
        <v>712010</v>
      </c>
      <c r="J14" s="162">
        <f t="shared" si="0"/>
        <v>70.0163238012823</v>
      </c>
      <c r="K14" s="14">
        <f>SUM(K9:K13)</f>
        <v>304910</v>
      </c>
      <c r="L14" s="172">
        <f t="shared" si="1"/>
        <v>4004000</v>
      </c>
      <c r="M14" s="42"/>
    </row>
    <row r="15" ht="12.75">
      <c r="L15" s="54">
        <f>+B14+C14+I14+G14</f>
        <v>4004000</v>
      </c>
    </row>
    <row r="16" ht="12.75">
      <c r="A16" s="8"/>
    </row>
    <row r="17" spans="9:11" ht="12.75">
      <c r="I17" s="16" t="s">
        <v>210</v>
      </c>
      <c r="K17">
        <v>4004000</v>
      </c>
    </row>
    <row r="18" spans="1:11" ht="12.75">
      <c r="A18" s="13"/>
      <c r="B18" t="s">
        <v>316</v>
      </c>
      <c r="I18" s="175" t="s">
        <v>133</v>
      </c>
      <c r="J18" s="176"/>
      <c r="K18" s="176">
        <f>+K17-L15</f>
        <v>0</v>
      </c>
    </row>
    <row r="19" ht="13.5" thickBot="1"/>
    <row r="20" spans="1:11" ht="22.5" customHeight="1" thickBot="1">
      <c r="A20" s="298" t="s">
        <v>337</v>
      </c>
      <c r="B20" s="299"/>
      <c r="C20" s="300"/>
      <c r="D20" s="287">
        <v>1500000</v>
      </c>
      <c r="E20" s="288"/>
      <c r="G20" s="16"/>
      <c r="H20" s="16"/>
      <c r="I20" s="16"/>
      <c r="J20" s="16"/>
      <c r="K20" s="16"/>
    </row>
    <row r="21" spans="1:11" ht="24.75" customHeight="1" thickBot="1">
      <c r="A21" s="298" t="s">
        <v>336</v>
      </c>
      <c r="B21" s="299"/>
      <c r="C21" s="300"/>
      <c r="D21" s="287">
        <v>2504000</v>
      </c>
      <c r="E21" s="288"/>
      <c r="I21" s="16"/>
      <c r="J21" s="16"/>
      <c r="K21" s="16"/>
    </row>
    <row r="22" spans="9:12" ht="12.75">
      <c r="I22" s="16"/>
      <c r="J22" s="16"/>
      <c r="K22" s="16"/>
      <c r="L22" s="16"/>
    </row>
    <row r="23" spans="9:10" ht="12.75">
      <c r="I23" s="16"/>
      <c r="J23" s="16"/>
    </row>
    <row r="24" spans="9:10" ht="12.75">
      <c r="I24" s="16"/>
      <c r="J24" s="16"/>
    </row>
    <row r="25" spans="9:10" ht="12.75">
      <c r="I25" s="16"/>
      <c r="J25" s="16"/>
    </row>
  </sheetData>
  <mergeCells count="23">
    <mergeCell ref="D21:E21"/>
    <mergeCell ref="D3:G4"/>
    <mergeCell ref="H3:K4"/>
    <mergeCell ref="A3:A4"/>
    <mergeCell ref="B3:C3"/>
    <mergeCell ref="A20:C20"/>
    <mergeCell ref="A21:C21"/>
    <mergeCell ref="D20:E20"/>
    <mergeCell ref="A1:L1"/>
    <mergeCell ref="E6:E8"/>
    <mergeCell ref="A6:A7"/>
    <mergeCell ref="B6:B8"/>
    <mergeCell ref="C6:C8"/>
    <mergeCell ref="L3:L4"/>
    <mergeCell ref="D5:G5"/>
    <mergeCell ref="H5:K5"/>
    <mergeCell ref="H6:H8"/>
    <mergeCell ref="I6:J7"/>
    <mergeCell ref="L6:L8"/>
    <mergeCell ref="K6:K8"/>
    <mergeCell ref="G6:G8"/>
    <mergeCell ref="D6:D8"/>
    <mergeCell ref="F6:F8"/>
  </mergeCells>
  <printOptions/>
  <pageMargins left="0.79" right="0.3937007874015748" top="1.58" bottom="0.984251968503937" header="0.98" footer="0.41"/>
  <pageSetup horizontalDpi="300" verticalDpi="300" orientation="landscape" paperSize="9" r:id="rId1"/>
  <headerFooter alignWithMargins="0">
    <oddHeader>&amp;LPřehled čerpání SDH 2007
Počet listů&amp;N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workbookViewId="0" topLeftCell="A19">
      <selection activeCell="A47" sqref="A47"/>
    </sheetView>
  </sheetViews>
  <sheetFormatPr defaultColWidth="9.00390625" defaultRowHeight="12.75"/>
  <cols>
    <col min="1" max="1" width="18.25390625" style="0" customWidth="1"/>
  </cols>
  <sheetData>
    <row r="1" ht="15.75">
      <c r="A1" s="133" t="s">
        <v>317</v>
      </c>
    </row>
    <row r="2" ht="13.5" thickBot="1"/>
    <row r="3" spans="1:5" ht="12.75">
      <c r="A3" s="35" t="s">
        <v>0</v>
      </c>
      <c r="B3" s="36"/>
      <c r="C3" s="36"/>
      <c r="D3" s="36"/>
      <c r="E3" s="18"/>
    </row>
    <row r="4" spans="1:5" ht="12.75">
      <c r="A4" s="23" t="s">
        <v>12</v>
      </c>
      <c r="B4" s="34">
        <v>450000</v>
      </c>
      <c r="C4" s="34">
        <v>150000</v>
      </c>
      <c r="D4" s="25"/>
      <c r="E4" s="26"/>
    </row>
    <row r="5" spans="1:5" ht="12.75">
      <c r="A5" s="23" t="s">
        <v>18</v>
      </c>
      <c r="B5" s="24"/>
      <c r="C5" s="24"/>
      <c r="D5" s="25"/>
      <c r="E5" s="26">
        <v>114450</v>
      </c>
    </row>
    <row r="6" spans="1:5" ht="12.75">
      <c r="A6" s="23" t="s">
        <v>13</v>
      </c>
      <c r="B6" s="24"/>
      <c r="C6" s="24"/>
      <c r="D6" s="25">
        <v>159000</v>
      </c>
      <c r="E6" s="26"/>
    </row>
    <row r="7" spans="1:5" ht="12.75">
      <c r="A7" s="23" t="s">
        <v>134</v>
      </c>
      <c r="B7" s="24"/>
      <c r="C7" s="24"/>
      <c r="D7" s="25">
        <v>0</v>
      </c>
      <c r="E7" s="26"/>
    </row>
    <row r="8" spans="1:5" ht="13.5" thickBot="1">
      <c r="A8" s="23" t="s">
        <v>152</v>
      </c>
      <c r="B8" s="24"/>
      <c r="C8" s="24"/>
      <c r="D8" s="25">
        <v>200000</v>
      </c>
      <c r="E8" s="26"/>
    </row>
    <row r="9" spans="1:6" ht="13.5" thickBot="1">
      <c r="A9" s="27" t="s">
        <v>27</v>
      </c>
      <c r="B9" s="28">
        <f>SUM(B4:B8)</f>
        <v>450000</v>
      </c>
      <c r="C9" s="28">
        <f>SUM(C4:C8)</f>
        <v>150000</v>
      </c>
      <c r="D9" s="28">
        <f>SUM(D4:D8)</f>
        <v>359000</v>
      </c>
      <c r="E9" s="29">
        <f>SUM(E4:E8)</f>
        <v>114450</v>
      </c>
      <c r="F9" s="22">
        <f>SUM(B9:E9)</f>
        <v>1073450</v>
      </c>
    </row>
    <row r="10" spans="1:5" ht="12.75">
      <c r="A10" s="32" t="s">
        <v>14</v>
      </c>
      <c r="B10" s="8"/>
      <c r="C10" s="8"/>
      <c r="D10" s="8"/>
      <c r="E10" s="33"/>
    </row>
    <row r="11" spans="1:5" ht="12.75">
      <c r="A11" s="23" t="s">
        <v>12</v>
      </c>
      <c r="B11" s="34">
        <v>0</v>
      </c>
      <c r="C11" s="34"/>
      <c r="D11" s="25"/>
      <c r="E11" s="26"/>
    </row>
    <row r="12" spans="1:5" ht="12.75">
      <c r="A12" s="23" t="s">
        <v>18</v>
      </c>
      <c r="B12" s="24"/>
      <c r="C12" s="24"/>
      <c r="D12" s="25"/>
      <c r="E12" s="26">
        <v>158890</v>
      </c>
    </row>
    <row r="13" spans="1:5" ht="12.75">
      <c r="A13" s="23" t="s">
        <v>13</v>
      </c>
      <c r="B13" s="24"/>
      <c r="C13" s="24"/>
      <c r="D13" s="25">
        <v>50000</v>
      </c>
      <c r="E13" s="26"/>
    </row>
    <row r="14" spans="1:5" ht="12.75">
      <c r="A14" s="23" t="s">
        <v>134</v>
      </c>
      <c r="B14" s="24"/>
      <c r="C14" s="24"/>
      <c r="D14" s="25">
        <v>34200</v>
      </c>
      <c r="E14" s="26"/>
    </row>
    <row r="15" spans="1:5" ht="13.5" thickBot="1">
      <c r="A15" s="23" t="s">
        <v>152</v>
      </c>
      <c r="B15" s="24"/>
      <c r="C15" s="24"/>
      <c r="D15" s="25">
        <v>206640</v>
      </c>
      <c r="E15" s="26"/>
    </row>
    <row r="16" spans="1:6" ht="13.5" thickBot="1">
      <c r="A16" s="30" t="s">
        <v>27</v>
      </c>
      <c r="B16" s="28">
        <f>SUM(B11:B15)</f>
        <v>0</v>
      </c>
      <c r="C16" s="28">
        <f>SUM(C11:C15)</f>
        <v>0</v>
      </c>
      <c r="D16" s="28">
        <f>SUM(D11:D15)</f>
        <v>290840</v>
      </c>
      <c r="E16" s="29">
        <f>SUM(E11:E15)</f>
        <v>158890</v>
      </c>
      <c r="F16" s="22">
        <f>SUM(B16:E16)</f>
        <v>449730</v>
      </c>
    </row>
    <row r="17" spans="1:5" ht="12.75">
      <c r="A17" s="32" t="s">
        <v>15</v>
      </c>
      <c r="B17" s="37"/>
      <c r="C17" s="37"/>
      <c r="D17" s="37"/>
      <c r="E17" s="38"/>
    </row>
    <row r="18" spans="1:5" ht="12.75">
      <c r="A18" s="23" t="s">
        <v>12</v>
      </c>
      <c r="B18" s="34">
        <v>150000</v>
      </c>
      <c r="C18" s="34"/>
      <c r="D18" s="25"/>
      <c r="E18" s="26"/>
    </row>
    <row r="19" spans="1:5" ht="12.75">
      <c r="A19" s="23" t="s">
        <v>18</v>
      </c>
      <c r="B19" s="24"/>
      <c r="C19" s="24"/>
      <c r="D19" s="25"/>
      <c r="E19" s="26">
        <v>141030</v>
      </c>
    </row>
    <row r="20" spans="1:5" ht="12.75">
      <c r="A20" s="23" t="s">
        <v>13</v>
      </c>
      <c r="B20" s="24"/>
      <c r="C20" s="24"/>
      <c r="D20" s="25">
        <v>70200</v>
      </c>
      <c r="E20" s="26"/>
    </row>
    <row r="21" spans="1:5" ht="12.75">
      <c r="A21" s="23" t="s">
        <v>134</v>
      </c>
      <c r="B21" s="24"/>
      <c r="C21" s="24"/>
      <c r="D21" s="25"/>
      <c r="E21" s="26"/>
    </row>
    <row r="22" spans="1:5" ht="13.5" thickBot="1">
      <c r="A22" s="23" t="s">
        <v>152</v>
      </c>
      <c r="B22" s="24"/>
      <c r="C22" s="24"/>
      <c r="D22" s="25">
        <v>237000</v>
      </c>
      <c r="E22" s="26"/>
    </row>
    <row r="23" spans="1:6" ht="13.5" thickBot="1">
      <c r="A23" s="30" t="s">
        <v>27</v>
      </c>
      <c r="B23" s="28">
        <f>SUM(B18:B22)</f>
        <v>150000</v>
      </c>
      <c r="C23" s="28">
        <f>SUM(C18:C22)</f>
        <v>0</v>
      </c>
      <c r="D23" s="28">
        <f>SUM(D18:D22)</f>
        <v>307200</v>
      </c>
      <c r="E23" s="29">
        <f>SUM(E18:E22)</f>
        <v>141030</v>
      </c>
      <c r="F23" s="22">
        <f>SUM(B23:E23)</f>
        <v>598230</v>
      </c>
    </row>
    <row r="24" spans="1:5" ht="12.75">
      <c r="A24" s="32" t="s">
        <v>16</v>
      </c>
      <c r="B24" s="8"/>
      <c r="C24" s="8"/>
      <c r="D24" s="8"/>
      <c r="E24" s="33"/>
    </row>
    <row r="25" spans="1:5" ht="12.75">
      <c r="A25" s="23" t="s">
        <v>12</v>
      </c>
      <c r="B25" s="34">
        <v>450000</v>
      </c>
      <c r="C25" s="34"/>
      <c r="D25" s="25"/>
      <c r="E25" s="26"/>
    </row>
    <row r="26" spans="1:5" ht="12.75">
      <c r="A26" s="23" t="s">
        <v>18</v>
      </c>
      <c r="B26" s="24"/>
      <c r="C26" s="24"/>
      <c r="D26" s="25"/>
      <c r="E26" s="26">
        <v>128830</v>
      </c>
    </row>
    <row r="27" spans="1:5" ht="12.75">
      <c r="A27" s="23" t="s">
        <v>13</v>
      </c>
      <c r="B27" s="24"/>
      <c r="C27" s="24"/>
      <c r="D27" s="25">
        <v>75200</v>
      </c>
      <c r="E27" s="26"/>
    </row>
    <row r="28" spans="1:5" ht="12.75">
      <c r="A28" s="23" t="s">
        <v>134</v>
      </c>
      <c r="B28" s="24"/>
      <c r="C28" s="24"/>
      <c r="D28" s="25">
        <v>42750</v>
      </c>
      <c r="E28" s="26"/>
    </row>
    <row r="29" spans="1:5" ht="13.5" thickBot="1">
      <c r="A29" s="23" t="s">
        <v>152</v>
      </c>
      <c r="B29" s="24"/>
      <c r="C29" s="24"/>
      <c r="D29" s="25">
        <v>308100</v>
      </c>
      <c r="E29" s="26"/>
    </row>
    <row r="30" spans="1:6" ht="13.5" thickBot="1">
      <c r="A30" s="30" t="s">
        <v>27</v>
      </c>
      <c r="B30" s="28">
        <f>SUM(B25:B29)</f>
        <v>450000</v>
      </c>
      <c r="C30" s="28">
        <f>SUM(C25:C29)</f>
        <v>0</v>
      </c>
      <c r="D30" s="28">
        <f>SUM(D25:D29)</f>
        <v>426050</v>
      </c>
      <c r="E30" s="31">
        <f>SUM(E25:E29)</f>
        <v>128830</v>
      </c>
      <c r="F30" s="22">
        <f>SUM(B30:E30)</f>
        <v>1004880</v>
      </c>
    </row>
    <row r="31" spans="1:5" ht="12.75">
      <c r="A31" s="32" t="s">
        <v>17</v>
      </c>
      <c r="B31" s="8"/>
      <c r="C31" s="8"/>
      <c r="D31" s="8"/>
      <c r="E31" s="33"/>
    </row>
    <row r="32" spans="1:5" ht="12.75">
      <c r="A32" s="23" t="s">
        <v>12</v>
      </c>
      <c r="B32" s="34">
        <v>300000</v>
      </c>
      <c r="C32" s="34"/>
      <c r="D32" s="25"/>
      <c r="E32" s="26"/>
    </row>
    <row r="33" spans="1:5" ht="12.75">
      <c r="A33" s="23" t="s">
        <v>18</v>
      </c>
      <c r="B33" s="24"/>
      <c r="C33" s="24"/>
      <c r="D33" s="25"/>
      <c r="E33" s="26">
        <v>168810</v>
      </c>
    </row>
    <row r="34" spans="1:5" ht="12.75">
      <c r="A34" s="23" t="s">
        <v>13</v>
      </c>
      <c r="B34" s="24"/>
      <c r="C34" s="24"/>
      <c r="D34" s="25">
        <v>113200</v>
      </c>
      <c r="E34" s="26"/>
    </row>
    <row r="35" spans="1:5" ht="12.75">
      <c r="A35" s="23" t="s">
        <v>134</v>
      </c>
      <c r="B35" s="24"/>
      <c r="C35" s="24"/>
      <c r="D35" s="25">
        <v>0</v>
      </c>
      <c r="E35" s="26"/>
    </row>
    <row r="36" spans="1:5" ht="13.5" thickBot="1">
      <c r="A36" s="23" t="s">
        <v>152</v>
      </c>
      <c r="B36" s="24"/>
      <c r="C36" s="24"/>
      <c r="D36" s="25">
        <v>295700</v>
      </c>
      <c r="E36" s="26"/>
    </row>
    <row r="37" spans="1:6" ht="13.5" thickBot="1">
      <c r="A37" s="27" t="s">
        <v>27</v>
      </c>
      <c r="B37" s="28">
        <f>SUM(B32:B36)</f>
        <v>300000</v>
      </c>
      <c r="C37" s="28">
        <f>SUM(C32:C36)</f>
        <v>0</v>
      </c>
      <c r="D37" s="28">
        <f>SUM(D32:D36)</f>
        <v>408900</v>
      </c>
      <c r="E37" s="29">
        <f>SUM(E32:E36)</f>
        <v>168810</v>
      </c>
      <c r="F37" s="22">
        <f>SUM(B37:E37)</f>
        <v>877710</v>
      </c>
    </row>
    <row r="38" spans="1:6" ht="12.75">
      <c r="A38" s="32" t="s">
        <v>153</v>
      </c>
      <c r="B38" s="8"/>
      <c r="C38" s="8"/>
      <c r="D38" s="8"/>
      <c r="E38" s="33"/>
      <c r="F38" s="8"/>
    </row>
    <row r="39" spans="1:6" ht="12.75">
      <c r="A39" s="23" t="s">
        <v>12</v>
      </c>
      <c r="B39" s="34">
        <f>+B4+B11+B18+B25+B32</f>
        <v>1350000</v>
      </c>
      <c r="C39" s="34">
        <f>+C4+C11+C18+C25+C32</f>
        <v>150000</v>
      </c>
      <c r="D39" s="25"/>
      <c r="E39" s="26"/>
      <c r="F39" s="8"/>
    </row>
    <row r="40" spans="1:6" ht="12.75">
      <c r="A40" s="23" t="s">
        <v>18</v>
      </c>
      <c r="B40" s="24"/>
      <c r="C40" s="24"/>
      <c r="D40" s="25"/>
      <c r="E40" s="43">
        <f>+E5+E12+E19+E26+E33</f>
        <v>712010</v>
      </c>
      <c r="F40" s="8"/>
    </row>
    <row r="41" spans="1:6" ht="12.75">
      <c r="A41" s="23" t="s">
        <v>13</v>
      </c>
      <c r="B41" s="24"/>
      <c r="C41" s="24"/>
      <c r="D41" s="24">
        <f>+D6+D13+D20+D27+D34</f>
        <v>467600</v>
      </c>
      <c r="E41" s="26"/>
      <c r="F41" s="8"/>
    </row>
    <row r="42" spans="1:6" ht="12.75">
      <c r="A42" s="23" t="s">
        <v>134</v>
      </c>
      <c r="B42" s="24"/>
      <c r="C42" s="24"/>
      <c r="D42" s="24">
        <f>+D7+D14+D21+D28+D35</f>
        <v>76950</v>
      </c>
      <c r="E42" s="26"/>
      <c r="F42" s="8"/>
    </row>
    <row r="43" spans="1:6" ht="13.5" thickBot="1">
      <c r="A43" s="23" t="s">
        <v>152</v>
      </c>
      <c r="B43" s="24"/>
      <c r="C43" s="24"/>
      <c r="D43" s="24">
        <f>+D8+D15+D22+D29+D36</f>
        <v>1247440</v>
      </c>
      <c r="E43" s="26"/>
      <c r="F43" s="8"/>
    </row>
    <row r="44" spans="1:6" ht="13.5" thickBot="1">
      <c r="A44" s="27" t="s">
        <v>27</v>
      </c>
      <c r="B44" s="28">
        <f>SUM(B39:B43)</f>
        <v>1350000</v>
      </c>
      <c r="C44" s="28">
        <f>SUM(C39:C43)</f>
        <v>150000</v>
      </c>
      <c r="D44" s="28">
        <f>SUM(D39:D43)</f>
        <v>1791990</v>
      </c>
      <c r="E44" s="29">
        <f>SUM(E39:E43)</f>
        <v>712010</v>
      </c>
      <c r="F44" s="22">
        <f>SUM(B44:E44)</f>
        <v>4004000</v>
      </c>
    </row>
    <row r="45" spans="1:6" ht="13.5" thickBot="1">
      <c r="A45" s="39" t="s">
        <v>153</v>
      </c>
      <c r="B45" s="40"/>
      <c r="C45" s="2"/>
      <c r="D45" s="2"/>
      <c r="E45" s="2"/>
      <c r="F45" s="41">
        <f>SUM(F9:F37)</f>
        <v>4004000</v>
      </c>
    </row>
  </sheetData>
  <printOptions/>
  <pageMargins left="0.984251968503937" right="0.3937007874015748" top="0.97" bottom="0.984251968503937" header="0.4" footer="0.5118110236220472"/>
  <pageSetup fitToHeight="1" fitToWidth="1" horizontalDpi="300" verticalDpi="300" orientation="portrait" paperSize="9" r:id="rId1"/>
  <headerFooter alignWithMargins="0">
    <oddHeader>&amp;LVyučtování JSDH  2007 Kraj Vysočina
Stránka&amp;P, Listů&amp;N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Dvořák</dc:creator>
  <cp:keywords/>
  <dc:description/>
  <cp:lastModifiedBy>chrastova</cp:lastModifiedBy>
  <cp:lastPrinted>2007-10-18T09:28:38Z</cp:lastPrinted>
  <dcterms:created xsi:type="dcterms:W3CDTF">2002-11-12T13:12:27Z</dcterms:created>
  <dcterms:modified xsi:type="dcterms:W3CDTF">2007-10-18T09:31:13Z</dcterms:modified>
  <cp:category/>
  <cp:version/>
  <cp:contentType/>
  <cp:contentStatus/>
</cp:coreProperties>
</file>