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790" tabRatio="598" firstSheet="1" activeTab="1"/>
  </bookViews>
  <sheets>
    <sheet name="náklady" sheetId="1" state="hidden" r:id="rId1"/>
    <sheet name="RK-20-2007-68, př. 1, str.1 - 3" sheetId="2" r:id="rId2"/>
    <sheet name="str. 4,  2 x tabulka" sheetId="3" r:id="rId3"/>
    <sheet name="pohledávky" sheetId="4" state="hidden" r:id="rId4"/>
    <sheet name="str. 5, 2 x tabulka" sheetId="5" r:id="rId5"/>
    <sheet name="HV" sheetId="6" state="hidden" r:id="rId6"/>
    <sheet name="Běžné účty" sheetId="7" state="hidden" r:id="rId7"/>
  </sheets>
  <definedNames>
    <definedName name="_xlnm.Print_Area" localSheetId="0">'náklady'!$A$1:$H$34</definedName>
    <definedName name="_xlnm.Print_Area" localSheetId="1">'RK-20-2007-68, př. 1, str.1 - 3'!$A$1:$Q$145</definedName>
  </definedNames>
  <calcPr fullCalcOnLoad="1"/>
</workbook>
</file>

<file path=xl/sharedStrings.xml><?xml version="1.0" encoding="utf-8"?>
<sst xmlns="http://schemas.openxmlformats.org/spreadsheetml/2006/main" count="712" uniqueCount="212">
  <si>
    <t>NÁKLADY CELKEM</t>
  </si>
  <si>
    <t>HČ</t>
  </si>
  <si>
    <t>DČ</t>
  </si>
  <si>
    <t>Skutečnost</t>
  </si>
  <si>
    <t>CELKEM</t>
  </si>
  <si>
    <t>celkem</t>
  </si>
  <si>
    <t>Výnosy celkem</t>
  </si>
  <si>
    <t xml:space="preserve">z toho: dotace přímé NIV </t>
  </si>
  <si>
    <t>z toho:</t>
  </si>
  <si>
    <t>v tom:</t>
  </si>
  <si>
    <t>do 1 roku</t>
  </si>
  <si>
    <t>starší 1 roku</t>
  </si>
  <si>
    <t>/v tis. Kč/</t>
  </si>
  <si>
    <t>Hospodářský</t>
  </si>
  <si>
    <t>z toho: činnost</t>
  </si>
  <si>
    <t>Návrh přídělu ze zisku:</t>
  </si>
  <si>
    <t>Zůstatky neuhrazené ztráty a fondů před finančním vypořádáním:</t>
  </si>
  <si>
    <t>Neuhrazená</t>
  </si>
  <si>
    <t>výsledek</t>
  </si>
  <si>
    <t>hlavní</t>
  </si>
  <si>
    <t>doplňková</t>
  </si>
  <si>
    <t xml:space="preserve">k úhradě </t>
  </si>
  <si>
    <t>fond</t>
  </si>
  <si>
    <t>rezervní</t>
  </si>
  <si>
    <t>ztráta</t>
  </si>
  <si>
    <t xml:space="preserve">fond </t>
  </si>
  <si>
    <t>investiční</t>
  </si>
  <si>
    <t>FKSP</t>
  </si>
  <si>
    <t>ztráta po</t>
  </si>
  <si>
    <t xml:space="preserve">celkem </t>
  </si>
  <si>
    <t>ztráty min.let</t>
  </si>
  <si>
    <t>odměn</t>
  </si>
  <si>
    <t>z min.let</t>
  </si>
  <si>
    <t>vypořádání</t>
  </si>
  <si>
    <t>fondu</t>
  </si>
  <si>
    <r>
      <t xml:space="preserve">Běžný účet </t>
    </r>
    <r>
      <rPr>
        <b/>
        <sz val="8"/>
        <rFont val="Arial CE"/>
        <family val="2"/>
      </rPr>
      <t>/úč. 241/</t>
    </r>
  </si>
  <si>
    <t>Běžný</t>
  </si>
  <si>
    <t>Účetní stav peněžních fondů k 31.12.2001</t>
  </si>
  <si>
    <t>z toho prostředky:</t>
  </si>
  <si>
    <t>účet</t>
  </si>
  <si>
    <t>Organizace</t>
  </si>
  <si>
    <t>provozní</t>
  </si>
  <si>
    <t xml:space="preserve">fondu </t>
  </si>
  <si>
    <t xml:space="preserve">rezervního </t>
  </si>
  <si>
    <t>investičního</t>
  </si>
  <si>
    <t xml:space="preserve">/úč. 243/ </t>
  </si>
  <si>
    <t xml:space="preserve"> /úč. 911/</t>
  </si>
  <si>
    <t xml:space="preserve"> /úč. 912/</t>
  </si>
  <si>
    <t xml:space="preserve"> /úč. 914/</t>
  </si>
  <si>
    <t xml:space="preserve">/úč. 916/ </t>
  </si>
  <si>
    <t>DD Humpolec</t>
  </si>
  <si>
    <t>změna</t>
  </si>
  <si>
    <t>k</t>
  </si>
  <si>
    <t xml:space="preserve"> " +   - "</t>
  </si>
  <si>
    <t xml:space="preserve">změna </t>
  </si>
  <si>
    <t>" +  - "</t>
  </si>
  <si>
    <t>Celkem</t>
  </si>
  <si>
    <t>ostatní</t>
  </si>
  <si>
    <t>na platy</t>
  </si>
  <si>
    <t>Limit</t>
  </si>
  <si>
    <t>prostředků</t>
  </si>
  <si>
    <t>Čerpání</t>
  </si>
  <si>
    <t>zapojení</t>
  </si>
  <si>
    <t>fondu odměn</t>
  </si>
  <si>
    <t>limitu</t>
  </si>
  <si>
    <t>/v tis.Kč/</t>
  </si>
  <si>
    <t>" - " úspora</t>
  </si>
  <si>
    <t xml:space="preserve">" + " překročení </t>
  </si>
  <si>
    <t>Pohledávky</t>
  </si>
  <si>
    <t>Dobytné pohledávky</t>
  </si>
  <si>
    <t>od 91 dne</t>
  </si>
  <si>
    <t>po lhůtě</t>
  </si>
  <si>
    <t>splatnosti v</t>
  </si>
  <si>
    <t>Závazky po lhůtě splatnosti</t>
  </si>
  <si>
    <t>Závazky</t>
  </si>
  <si>
    <t>soudním řízení</t>
  </si>
  <si>
    <t>Nedobytné pohledávky celkem</t>
  </si>
  <si>
    <t>Index</t>
  </si>
  <si>
    <t>rok</t>
  </si>
  <si>
    <t>2001/2000</t>
  </si>
  <si>
    <t>Zaměstnanci</t>
  </si>
  <si>
    <t>Průměrná mzda v Kč</t>
  </si>
  <si>
    <t>Změna</t>
  </si>
  <si>
    <t>" +   -  "</t>
  </si>
  <si>
    <t>účet 521</t>
  </si>
  <si>
    <t>účet 524</t>
  </si>
  <si>
    <t>toto nemazat, ale skrýt !!!</t>
  </si>
  <si>
    <t>Sociální zařízení</t>
  </si>
  <si>
    <t>DÚSP Černovice</t>
  </si>
  <si>
    <t>§ 4313</t>
  </si>
  <si>
    <t>Sociální věci</t>
  </si>
  <si>
    <t>rok 2002</t>
  </si>
  <si>
    <t>rok 2003</t>
  </si>
  <si>
    <t>2003/2002</t>
  </si>
  <si>
    <t>§ 4311</t>
  </si>
  <si>
    <t>Stav finančních prostředků na běžných účtech k 31.12.2003</t>
  </si>
  <si>
    <t>celkem § 4311</t>
  </si>
  <si>
    <t>celkem § 4313</t>
  </si>
  <si>
    <t>§ 4316</t>
  </si>
  <si>
    <t>celkem § 4316</t>
  </si>
  <si>
    <t>§ 4311 Sociální ústavy pro dospělé</t>
  </si>
  <si>
    <t>ÚSP Zboží</t>
  </si>
  <si>
    <t>ÚSP Věž</t>
  </si>
  <si>
    <t>ÚSP Ledeč nad Sázavou</t>
  </si>
  <si>
    <t>ÚSP Lidmaň</t>
  </si>
  <si>
    <t>ÚSP Těchobuz</t>
  </si>
  <si>
    <t>DD Havlíčkův Brod</t>
  </si>
  <si>
    <t>DD Ždírec</t>
  </si>
  <si>
    <t>DD Onšov</t>
  </si>
  <si>
    <t>DD Proseč Obořiště</t>
  </si>
  <si>
    <t>DD Proseč u Pošné</t>
  </si>
  <si>
    <t>Návrh na rozdělení zlepšeného hospodářského výsledku za rok 2003</t>
  </si>
  <si>
    <t xml:space="preserve">§ 4311 Sociální ústavy pro dospělé </t>
  </si>
  <si>
    <t>ÚSPLedeč nad Sázavou</t>
  </si>
  <si>
    <t>Celkem § 4311</t>
  </si>
  <si>
    <t>§ 4313 Sociální ústavy pro zdrav. postiženou mládež</t>
  </si>
  <si>
    <t>Celkem § 4313</t>
  </si>
  <si>
    <t>§ 4316 Domovy důchodců</t>
  </si>
  <si>
    <t>Celkem § 4316</t>
  </si>
  <si>
    <t>§ 4399 Záležitosti soc. věcí a politiky zam. j. n.</t>
  </si>
  <si>
    <t>OÚSS Třebíč</t>
  </si>
  <si>
    <t>OSÚSS Žďár nad Sázavou</t>
  </si>
  <si>
    <t>Celkem § 4399</t>
  </si>
  <si>
    <t>§ 4399</t>
  </si>
  <si>
    <t>celkem § 4399</t>
  </si>
  <si>
    <t>DČ - doplňková činnost</t>
  </si>
  <si>
    <t>HČ - hlavní činnost</t>
  </si>
  <si>
    <t>Ostatní</t>
  </si>
  <si>
    <t>běžné účty</t>
  </si>
  <si>
    <t xml:space="preserve">/úč. 245/ </t>
  </si>
  <si>
    <t>Účetní stav peněžních fondů k 31.12.2003</t>
  </si>
  <si>
    <t>/úč. 245/</t>
  </si>
  <si>
    <t>Závazky ve lhůtě splatnosti</t>
  </si>
  <si>
    <t>za zaměstanci</t>
  </si>
  <si>
    <t>obchodní</t>
  </si>
  <si>
    <t>styk</t>
  </si>
  <si>
    <t>Stav pohledávek a závazků k 31. 12. 2003</t>
  </si>
  <si>
    <t>Vybrané ukazatele nákladů - rozbor hospodaření za rok 2003</t>
  </si>
  <si>
    <t xml:space="preserve">      Dobytné pohledávky</t>
  </si>
  <si>
    <t>Záv. po lhůtě splatnosti</t>
  </si>
  <si>
    <t>mzdy,</t>
  </si>
  <si>
    <t xml:space="preserve"> odvody,</t>
  </si>
  <si>
    <t>ost. závazky</t>
  </si>
  <si>
    <t>/úč.245/</t>
  </si>
  <si>
    <t>DNM celkem</t>
  </si>
  <si>
    <t>DHM celkem</t>
  </si>
  <si>
    <t>DNM - dlouhodobý nehmotný majetek</t>
  </si>
  <si>
    <t>DHM - dlouhodobý hmotný majetek</t>
  </si>
  <si>
    <t>Pohledávky celkem</t>
  </si>
  <si>
    <t>Příspěvkové organizace na úseku sociálních služeb</t>
  </si>
  <si>
    <t>Příspěvkové organizace na úseku sociálnich služeb</t>
  </si>
  <si>
    <t>ÚSP Jinošov</t>
  </si>
  <si>
    <t>ÚSP Nové Syrovice</t>
  </si>
  <si>
    <t>ÚSP Křižanov</t>
  </si>
  <si>
    <t>Celkem § 4339</t>
  </si>
  <si>
    <t>Psychocentrum-MRP kr. Vysočina</t>
  </si>
  <si>
    <t>§ 4339</t>
  </si>
  <si>
    <t>C E L K E M</t>
  </si>
  <si>
    <t>Psychocentrum - MRP kraje Vysočina</t>
  </si>
  <si>
    <t>Psychocentrum-MRP kr. Vysoč.</t>
  </si>
  <si>
    <t>celkem § 4339</t>
  </si>
  <si>
    <t>" +   - "</t>
  </si>
  <si>
    <t>/úč.911/</t>
  </si>
  <si>
    <t>pohledávky</t>
  </si>
  <si>
    <t>(1-360 dnů)</t>
  </si>
  <si>
    <t>(nad 360 dnů)</t>
  </si>
  <si>
    <t>Psychocentrum - MRP kr. Vysočina</t>
  </si>
  <si>
    <t>rok 2005</t>
  </si>
  <si>
    <t>výnosy z vlastní činnostI</t>
  </si>
  <si>
    <r>
      <t>§ 4339</t>
    </r>
    <r>
      <rPr>
        <sz val="10"/>
        <rFont val="Arial"/>
        <family val="2"/>
      </rPr>
      <t xml:space="preserve"> </t>
    </r>
  </si>
  <si>
    <r>
      <t xml:space="preserve">Běžný účet </t>
    </r>
    <r>
      <rPr>
        <b/>
        <sz val="8"/>
        <rFont val="Arial"/>
        <family val="2"/>
      </rPr>
      <t>/úč. 241/</t>
    </r>
  </si>
  <si>
    <t>x</t>
  </si>
  <si>
    <t xml:space="preserve"> provozní dotace zřizovatele</t>
  </si>
  <si>
    <t>DS Havlíčkův Brod</t>
  </si>
  <si>
    <t>DS Ždírec</t>
  </si>
  <si>
    <t>DS Onšov</t>
  </si>
  <si>
    <t>DS Proseč Obořiště</t>
  </si>
  <si>
    <t>DS Proseč u Pošné</t>
  </si>
  <si>
    <t>DS Humpolec</t>
  </si>
  <si>
    <t>DS Mitrov</t>
  </si>
  <si>
    <t>DS Velké Meziříčí</t>
  </si>
  <si>
    <t>DS Třebíč Manž. Curieových</t>
  </si>
  <si>
    <t>DS Náměšť nad Oslavou</t>
  </si>
  <si>
    <t>DS Velký Újezd</t>
  </si>
  <si>
    <t>rok 2006</t>
  </si>
  <si>
    <t>2006/2005</t>
  </si>
  <si>
    <t>Vybrané ukazatele výnosů - rozbor hospodaření za rok 2006</t>
  </si>
  <si>
    <r>
      <t xml:space="preserve">Vybrané ukazatele nákladů - rozbor hospodaření za rok 2006             </t>
    </r>
    <r>
      <rPr>
        <sz val="9"/>
        <rFont val="Arial"/>
        <family val="2"/>
      </rPr>
      <t>/v tis. Kč/</t>
    </r>
  </si>
  <si>
    <t>Návrh na rozdělení zlepšeného hospodářského výsledku za rok 2006</t>
  </si>
  <si>
    <t>Počty zaměstnanců a usměrňování prostředků na platy za rok 2006</t>
  </si>
  <si>
    <t>Stav pohledávek a závazků k 31. 12. 2006</t>
  </si>
  <si>
    <t xml:space="preserve">                           Přehled o stavu dlouhodobého majetku k 31. 12. 2006</t>
  </si>
  <si>
    <t>Stav finančních prostředků na běžných účtech k 31.12.2006</t>
  </si>
  <si>
    <t>Účetní stav peněžních fondů k 31.12.2006</t>
  </si>
  <si>
    <t>§ 4357</t>
  </si>
  <si>
    <t>Celkem § 4357</t>
  </si>
  <si>
    <t>Index
2006/2005</t>
  </si>
  <si>
    <t xml:space="preserve">§ 4357  </t>
  </si>
  <si>
    <t xml:space="preserve">§ 4357 </t>
  </si>
  <si>
    <t>celkem § 4357</t>
  </si>
  <si>
    <t>DS Třebíč Koutkova - Kubešova</t>
  </si>
  <si>
    <t>DS Třebíč Koutkova - Kubešova - náklady jsou za organizaci Koutkova 1-12/2006 a za organizaci Kubešova 6-12/2006</t>
  </si>
  <si>
    <t>DS Třebíč Koutkova - Kubešova - výnosy a provozní dotace zřizovatele jsou za organizaci Koutkova 1-12/2006 a za organizaci Kubešova 6-12/2006</t>
  </si>
  <si>
    <t>Zůstatky neuhrazené ztráty a zůstatky fondů před finančním vypořádáním:</t>
  </si>
  <si>
    <t>/úč.241/</t>
  </si>
  <si>
    <t xml:space="preserve">celkem
</t>
  </si>
  <si>
    <t>účty</t>
  </si>
  <si>
    <t xml:space="preserve">běžné </t>
  </si>
  <si>
    <t>mim.zdroje
(dotace z ÚP)</t>
  </si>
  <si>
    <t>DS Třebíč Koutkova, Kubešova - data obsahují údaje za organizaci Koutkova 1 - 12/2006 a za organizaci Kubešova 6 - 12/2006</t>
  </si>
  <si>
    <t>RK-20-2007-68, př. 1</t>
  </si>
  <si>
    <t>počet stran: 7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</si>
</sst>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</numFmts>
  <fonts count="61">
    <font>
      <sz val="10"/>
      <name val="Arial CE"/>
      <family val="0"/>
    </font>
    <font>
      <b/>
      <sz val="11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b/>
      <i/>
      <sz val="9"/>
      <name val="Arial CE"/>
      <family val="2"/>
    </font>
    <font>
      <b/>
      <sz val="8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u val="single"/>
      <sz val="8"/>
      <name val="Arial CE"/>
      <family val="2"/>
    </font>
    <font>
      <b/>
      <sz val="9"/>
      <color indexed="14"/>
      <name val="Arial CE"/>
      <family val="2"/>
    </font>
    <font>
      <b/>
      <sz val="10"/>
      <color indexed="14"/>
      <name val="Arial CE"/>
      <family val="2"/>
    </font>
    <font>
      <sz val="10"/>
      <color indexed="14"/>
      <name val="Arial CE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sz val="10"/>
      <color indexed="12"/>
      <name val="Arial CE"/>
      <family val="0"/>
    </font>
    <font>
      <b/>
      <sz val="10"/>
      <color indexed="12"/>
      <name val="Arial"/>
      <family val="2"/>
    </font>
    <font>
      <b/>
      <sz val="10"/>
      <color indexed="12"/>
      <name val="Arial CE"/>
      <family val="0"/>
    </font>
    <font>
      <b/>
      <sz val="8"/>
      <color indexed="10"/>
      <name val="Arial CE"/>
      <family val="2"/>
    </font>
    <font>
      <sz val="8"/>
      <color indexed="10"/>
      <name val="Arial CE"/>
      <family val="2"/>
    </font>
    <font>
      <b/>
      <sz val="10"/>
      <color indexed="10"/>
      <name val="Arial CE"/>
      <family val="2"/>
    </font>
    <font>
      <b/>
      <sz val="14"/>
      <name val="Arial CE"/>
      <family val="2"/>
    </font>
    <font>
      <sz val="10"/>
      <color indexed="10"/>
      <name val="Arial CE"/>
      <family val="2"/>
    </font>
    <font>
      <b/>
      <sz val="9"/>
      <color indexed="10"/>
      <name val="Arial CE"/>
      <family val="2"/>
    </font>
    <font>
      <sz val="9"/>
      <color indexed="10"/>
      <name val="Arial CE"/>
      <family val="2"/>
    </font>
    <font>
      <sz val="10"/>
      <color indexed="57"/>
      <name val="Arial CE"/>
      <family val="2"/>
    </font>
    <font>
      <b/>
      <sz val="8"/>
      <color indexed="57"/>
      <name val="Arial CE"/>
      <family val="2"/>
    </font>
    <font>
      <sz val="12"/>
      <name val="Arial CE"/>
      <family val="2"/>
    </font>
    <font>
      <b/>
      <sz val="12"/>
      <color indexed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53"/>
      <name val="Arial CE"/>
      <family val="2"/>
    </font>
    <font>
      <sz val="9"/>
      <color indexed="8"/>
      <name val="Arial CE"/>
      <family val="2"/>
    </font>
    <font>
      <sz val="10"/>
      <color indexed="8"/>
      <name val="Arial CE"/>
      <family val="2"/>
    </font>
    <font>
      <b/>
      <sz val="12"/>
      <color indexed="10"/>
      <name val="Arial CE"/>
      <family val="2"/>
    </font>
    <font>
      <b/>
      <sz val="11"/>
      <color indexed="10"/>
      <name val="Arial CE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u val="single"/>
      <sz val="8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11"/>
      <color indexed="10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</fills>
  <borders count="120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double"/>
      <bottom style="medium"/>
    </border>
    <border>
      <left style="medium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double"/>
      <bottom style="medium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thin"/>
      <top>
        <color indexed="63"/>
      </top>
      <bottom style="double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medium"/>
      <right style="thick"/>
      <top style="thin"/>
      <bottom style="thin"/>
    </border>
    <border>
      <left style="medium"/>
      <right style="thick"/>
      <top>
        <color indexed="63"/>
      </top>
      <bottom style="thin"/>
    </border>
    <border>
      <left style="medium"/>
      <right style="thick"/>
      <top style="thin"/>
      <bottom>
        <color indexed="63"/>
      </bottom>
    </border>
    <border>
      <left style="medium"/>
      <right style="thick"/>
      <top style="thin"/>
      <bottom style="double"/>
    </border>
    <border>
      <left style="medium"/>
      <right style="thick"/>
      <top style="double"/>
      <bottom style="medium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ck"/>
      <right style="thin"/>
      <top style="thin"/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 style="thin"/>
      <bottom style="double"/>
    </border>
    <border>
      <left style="thick"/>
      <right style="thin"/>
      <top style="double"/>
      <bottom style="medium"/>
    </border>
    <border>
      <left style="thick"/>
      <right>
        <color indexed="63"/>
      </right>
      <top>
        <color indexed="63"/>
      </top>
      <bottom style="medium"/>
    </border>
    <border>
      <left style="thick"/>
      <right style="medium"/>
      <top style="double"/>
      <bottom style="medium"/>
    </border>
    <border>
      <left style="thick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</cellStyleXfs>
  <cellXfs count="121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3" fontId="6" fillId="0" borderId="1" xfId="0" applyNumberFormat="1" applyFont="1" applyBorder="1" applyAlignment="1">
      <alignment/>
    </xf>
    <xf numFmtId="3" fontId="6" fillId="0" borderId="2" xfId="0" applyNumberFormat="1" applyFont="1" applyBorder="1" applyAlignment="1">
      <alignment/>
    </xf>
    <xf numFmtId="0" fontId="6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3" fontId="6" fillId="0" borderId="3" xfId="0" applyNumberFormat="1" applyFont="1" applyBorder="1" applyAlignment="1">
      <alignment/>
    </xf>
    <xf numFmtId="3" fontId="6" fillId="0" borderId="4" xfId="0" applyNumberFormat="1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 horizontal="centerContinuous"/>
    </xf>
    <xf numFmtId="0" fontId="7" fillId="0" borderId="7" xfId="0" applyFont="1" applyBorder="1" applyAlignment="1">
      <alignment horizontal="center"/>
    </xf>
    <xf numFmtId="3" fontId="6" fillId="0" borderId="8" xfId="0" applyNumberFormat="1" applyFont="1" applyBorder="1" applyAlignment="1">
      <alignment horizontal="right"/>
    </xf>
    <xf numFmtId="3" fontId="6" fillId="0" borderId="9" xfId="0" applyNumberFormat="1" applyFont="1" applyBorder="1" applyAlignment="1">
      <alignment/>
    </xf>
    <xf numFmtId="0" fontId="0" fillId="0" borderId="0" xfId="0" applyBorder="1" applyAlignment="1">
      <alignment/>
    </xf>
    <xf numFmtId="3" fontId="6" fillId="0" borderId="0" xfId="0" applyNumberFormat="1" applyFont="1" applyBorder="1" applyAlignment="1">
      <alignment/>
    </xf>
    <xf numFmtId="0" fontId="6" fillId="0" borderId="10" xfId="0" applyFont="1" applyBorder="1" applyAlignment="1">
      <alignment/>
    </xf>
    <xf numFmtId="3" fontId="6" fillId="0" borderId="11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0" fontId="0" fillId="0" borderId="5" xfId="0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Alignment="1">
      <alignment horizontal="center" vertical="center"/>
    </xf>
    <xf numFmtId="0" fontId="5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3" fontId="10" fillId="0" borderId="6" xfId="0" applyNumberFormat="1" applyFont="1" applyBorder="1" applyAlignment="1" applyProtection="1">
      <alignment horizontal="center"/>
      <protection locked="0"/>
    </xf>
    <xf numFmtId="0" fontId="11" fillId="0" borderId="6" xfId="0" applyFont="1" applyBorder="1" applyAlignment="1" applyProtection="1">
      <alignment horizontal="center"/>
      <protection locked="0"/>
    </xf>
    <xf numFmtId="3" fontId="11" fillId="0" borderId="13" xfId="0" applyNumberFormat="1" applyFont="1" applyBorder="1" applyAlignment="1" applyProtection="1">
      <alignment horizontal="center"/>
      <protection locked="0"/>
    </xf>
    <xf numFmtId="3" fontId="7" fillId="0" borderId="14" xfId="0" applyNumberFormat="1" applyFont="1" applyBorder="1" applyAlignment="1" applyProtection="1">
      <alignment horizontal="center"/>
      <protection locked="0"/>
    </xf>
    <xf numFmtId="3" fontId="7" fillId="0" borderId="15" xfId="0" applyNumberFormat="1" applyFont="1" applyBorder="1" applyAlignment="1" applyProtection="1">
      <alignment horizontal="center"/>
      <protection locked="0"/>
    </xf>
    <xf numFmtId="3" fontId="7" fillId="0" borderId="16" xfId="0" applyNumberFormat="1" applyFont="1" applyBorder="1" applyAlignment="1" applyProtection="1">
      <alignment horizontal="center"/>
      <protection locked="0"/>
    </xf>
    <xf numFmtId="3" fontId="7" fillId="0" borderId="17" xfId="0" applyNumberFormat="1" applyFont="1" applyBorder="1" applyAlignment="1" applyProtection="1">
      <alignment horizontal="center"/>
      <protection locked="0"/>
    </xf>
    <xf numFmtId="3" fontId="11" fillId="0" borderId="15" xfId="0" applyNumberFormat="1" applyFont="1" applyBorder="1" applyAlignment="1" applyProtection="1">
      <alignment horizontal="center"/>
      <protection locked="0"/>
    </xf>
    <xf numFmtId="3" fontId="7" fillId="0" borderId="18" xfId="0" applyNumberFormat="1" applyFont="1" applyBorder="1" applyAlignment="1" applyProtection="1">
      <alignment horizontal="center"/>
      <protection locked="0"/>
    </xf>
    <xf numFmtId="3" fontId="7" fillId="0" borderId="19" xfId="0" applyNumberFormat="1" applyFont="1" applyBorder="1" applyAlignment="1" applyProtection="1">
      <alignment horizontal="center"/>
      <protection locked="0"/>
    </xf>
    <xf numFmtId="3" fontId="7" fillId="0" borderId="20" xfId="0" applyNumberFormat="1" applyFont="1" applyBorder="1" applyAlignment="1" applyProtection="1">
      <alignment horizontal="center"/>
      <protection locked="0"/>
    </xf>
    <xf numFmtId="3" fontId="11" fillId="0" borderId="13" xfId="0" applyNumberFormat="1" applyFont="1" applyFill="1" applyBorder="1" applyAlignment="1" applyProtection="1">
      <alignment horizontal="center"/>
      <protection locked="0"/>
    </xf>
    <xf numFmtId="3" fontId="11" fillId="0" borderId="21" xfId="0" applyNumberFormat="1" applyFont="1" applyBorder="1" applyAlignment="1" applyProtection="1">
      <alignment horizontal="center"/>
      <protection locked="0"/>
    </xf>
    <xf numFmtId="3" fontId="0" fillId="0" borderId="22" xfId="0" applyNumberFormat="1" applyBorder="1" applyAlignment="1" applyProtection="1">
      <alignment/>
      <protection locked="0"/>
    </xf>
    <xf numFmtId="3" fontId="0" fillId="0" borderId="23" xfId="0" applyNumberFormat="1" applyBorder="1" applyAlignment="1" applyProtection="1">
      <alignment/>
      <protection locked="0"/>
    </xf>
    <xf numFmtId="3" fontId="7" fillId="0" borderId="24" xfId="0" applyNumberFormat="1" applyFont="1" applyBorder="1" applyAlignment="1" applyProtection="1">
      <alignment horizontal="center"/>
      <protection locked="0"/>
    </xf>
    <xf numFmtId="3" fontId="7" fillId="0" borderId="25" xfId="0" applyNumberFormat="1" applyFont="1" applyBorder="1" applyAlignment="1" applyProtection="1">
      <alignment horizontal="center"/>
      <protection locked="0"/>
    </xf>
    <xf numFmtId="3" fontId="11" fillId="0" borderId="23" xfId="0" applyNumberFormat="1" applyFont="1" applyBorder="1" applyAlignment="1" applyProtection="1">
      <alignment horizontal="center"/>
      <protection locked="0"/>
    </xf>
    <xf numFmtId="3" fontId="7" fillId="0" borderId="26" xfId="0" applyNumberFormat="1" applyFont="1" applyBorder="1" applyAlignment="1" applyProtection="1">
      <alignment horizontal="center"/>
      <protection locked="0"/>
    </xf>
    <xf numFmtId="3" fontId="7" fillId="0" borderId="27" xfId="0" applyNumberFormat="1" applyFont="1" applyBorder="1" applyAlignment="1" applyProtection="1">
      <alignment horizontal="center"/>
      <protection locked="0"/>
    </xf>
    <xf numFmtId="3" fontId="7" fillId="0" borderId="28" xfId="0" applyNumberFormat="1" applyFont="1" applyBorder="1" applyAlignment="1" applyProtection="1">
      <alignment horizontal="center"/>
      <protection locked="0"/>
    </xf>
    <xf numFmtId="3" fontId="7" fillId="0" borderId="23" xfId="0" applyNumberFormat="1" applyFont="1" applyBorder="1" applyAlignment="1" applyProtection="1">
      <alignment horizontal="center"/>
      <protection locked="0"/>
    </xf>
    <xf numFmtId="3" fontId="11" fillId="0" borderId="21" xfId="0" applyNumberFormat="1" applyFont="1" applyFill="1" applyBorder="1" applyAlignment="1" applyProtection="1">
      <alignment horizontal="center"/>
      <protection locked="0"/>
    </xf>
    <xf numFmtId="3" fontId="12" fillId="0" borderId="5" xfId="0" applyNumberFormat="1" applyFont="1" applyBorder="1" applyAlignment="1" applyProtection="1">
      <alignment/>
      <protection/>
    </xf>
    <xf numFmtId="3" fontId="0" fillId="0" borderId="2" xfId="0" applyNumberFormat="1" applyBorder="1" applyAlignment="1" applyProtection="1">
      <alignment/>
      <protection locked="0"/>
    </xf>
    <xf numFmtId="3" fontId="0" fillId="0" borderId="29" xfId="0" applyNumberFormat="1" applyBorder="1" applyAlignment="1" applyProtection="1">
      <alignment/>
      <protection locked="0"/>
    </xf>
    <xf numFmtId="3" fontId="0" fillId="0" borderId="8" xfId="0" applyNumberFormat="1" applyBorder="1" applyAlignment="1" applyProtection="1">
      <alignment/>
      <protection locked="0"/>
    </xf>
    <xf numFmtId="3" fontId="12" fillId="0" borderId="29" xfId="0" applyNumberFormat="1" applyFont="1" applyBorder="1" applyAlignment="1" applyProtection="1">
      <alignment/>
      <protection/>
    </xf>
    <xf numFmtId="3" fontId="0" fillId="0" borderId="11" xfId="0" applyNumberFormat="1" applyBorder="1" applyAlignment="1" applyProtection="1">
      <alignment/>
      <protection locked="0"/>
    </xf>
    <xf numFmtId="3" fontId="0" fillId="0" borderId="4" xfId="0" applyNumberFormat="1" applyBorder="1" applyAlignment="1" applyProtection="1">
      <alignment/>
      <protection locked="0"/>
    </xf>
    <xf numFmtId="3" fontId="0" fillId="0" borderId="30" xfId="0" applyNumberFormat="1" applyBorder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3" fontId="0" fillId="0" borderId="10" xfId="0" applyNumberFormat="1" applyBorder="1" applyAlignment="1" applyProtection="1">
      <alignment/>
      <protection locked="0"/>
    </xf>
    <xf numFmtId="3" fontId="12" fillId="0" borderId="31" xfId="0" applyNumberFormat="1" applyFont="1" applyBorder="1" applyAlignment="1" applyProtection="1">
      <alignment/>
      <protection/>
    </xf>
    <xf numFmtId="3" fontId="11" fillId="0" borderId="32" xfId="0" applyNumberFormat="1" applyFont="1" applyBorder="1" applyAlignment="1" applyProtection="1">
      <alignment horizontal="center"/>
      <protection/>
    </xf>
    <xf numFmtId="3" fontId="11" fillId="0" borderId="33" xfId="0" applyNumberFormat="1" applyFont="1" applyBorder="1" applyAlignment="1" applyProtection="1">
      <alignment horizontal="center"/>
      <protection locked="0"/>
    </xf>
    <xf numFmtId="3" fontId="11" fillId="0" borderId="34" xfId="0" applyNumberFormat="1" applyFont="1" applyBorder="1" applyAlignment="1" applyProtection="1">
      <alignment horizontal="center"/>
      <protection locked="0"/>
    </xf>
    <xf numFmtId="3" fontId="11" fillId="0" borderId="35" xfId="0" applyNumberFormat="1" applyFont="1" applyBorder="1" applyAlignment="1" applyProtection="1">
      <alignment horizontal="center"/>
      <protection locked="0"/>
    </xf>
    <xf numFmtId="3" fontId="11" fillId="0" borderId="36" xfId="0" applyNumberFormat="1" applyFont="1" applyBorder="1" applyAlignment="1" applyProtection="1">
      <alignment horizontal="center"/>
      <protection/>
    </xf>
    <xf numFmtId="3" fontId="11" fillId="0" borderId="37" xfId="0" applyNumberFormat="1" applyFont="1" applyBorder="1" applyAlignment="1" applyProtection="1">
      <alignment horizontal="center"/>
      <protection locked="0"/>
    </xf>
    <xf numFmtId="3" fontId="11" fillId="0" borderId="38" xfId="0" applyNumberFormat="1" applyFont="1" applyBorder="1" applyAlignment="1" applyProtection="1">
      <alignment horizontal="center"/>
      <protection locked="0"/>
    </xf>
    <xf numFmtId="3" fontId="11" fillId="0" borderId="0" xfId="0" applyNumberFormat="1" applyFont="1" applyBorder="1" applyAlignment="1" applyProtection="1">
      <alignment horizontal="center"/>
      <protection locked="0"/>
    </xf>
    <xf numFmtId="3" fontId="0" fillId="0" borderId="39" xfId="0" applyNumberFormat="1" applyBorder="1" applyAlignment="1" applyProtection="1">
      <alignment/>
      <protection locked="0"/>
    </xf>
    <xf numFmtId="3" fontId="12" fillId="0" borderId="6" xfId="0" applyNumberFormat="1" applyFont="1" applyBorder="1" applyAlignment="1" applyProtection="1">
      <alignment/>
      <protection/>
    </xf>
    <xf numFmtId="3" fontId="12" fillId="0" borderId="0" xfId="0" applyNumberFormat="1" applyFont="1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3" fontId="0" fillId="0" borderId="0" xfId="0" applyNumberFormat="1" applyFont="1" applyAlignment="1" applyProtection="1">
      <alignment/>
      <protection locked="0"/>
    </xf>
    <xf numFmtId="1" fontId="5" fillId="0" borderId="0" xfId="0" applyNumberFormat="1" applyFont="1" applyAlignment="1" applyProtection="1">
      <alignment horizontal="left"/>
      <protection locked="0"/>
    </xf>
    <xf numFmtId="1" fontId="2" fillId="0" borderId="0" xfId="0" applyNumberFormat="1" applyFont="1" applyAlignment="1" applyProtection="1">
      <alignment horizontal="right"/>
      <protection locked="0"/>
    </xf>
    <xf numFmtId="0" fontId="0" fillId="0" borderId="40" xfId="0" applyBorder="1" applyAlignment="1">
      <alignment/>
    </xf>
    <xf numFmtId="0" fontId="7" fillId="0" borderId="6" xfId="0" applyFont="1" applyBorder="1" applyAlignment="1">
      <alignment horizontal="center"/>
    </xf>
    <xf numFmtId="0" fontId="7" fillId="0" borderId="41" xfId="0" applyFont="1" applyBorder="1" applyAlignment="1" applyProtection="1">
      <alignment/>
      <protection locked="0"/>
    </xf>
    <xf numFmtId="0" fontId="7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5" xfId="0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7" fillId="0" borderId="47" xfId="0" applyFont="1" applyBorder="1" applyAlignment="1" applyProtection="1">
      <alignment/>
      <protection locked="0"/>
    </xf>
    <xf numFmtId="0" fontId="0" fillId="0" borderId="5" xfId="0" applyFont="1" applyBorder="1" applyAlignment="1">
      <alignment/>
    </xf>
    <xf numFmtId="3" fontId="0" fillId="0" borderId="2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8" xfId="0" applyNumberFormat="1" applyBorder="1" applyAlignment="1">
      <alignment/>
    </xf>
    <xf numFmtId="0" fontId="13" fillId="0" borderId="5" xfId="0" applyFont="1" applyBorder="1" applyAlignment="1">
      <alignment/>
    </xf>
    <xf numFmtId="3" fontId="13" fillId="0" borderId="2" xfId="0" applyNumberFormat="1" applyFont="1" applyBorder="1" applyAlignment="1">
      <alignment/>
    </xf>
    <xf numFmtId="3" fontId="7" fillId="0" borderId="48" xfId="0" applyNumberFormat="1" applyFont="1" applyBorder="1" applyAlignment="1">
      <alignment/>
    </xf>
    <xf numFmtId="3" fontId="7" fillId="0" borderId="38" xfId="0" applyNumberFormat="1" applyFont="1" applyBorder="1" applyAlignment="1">
      <alignment/>
    </xf>
    <xf numFmtId="3" fontId="7" fillId="0" borderId="34" xfId="0" applyNumberFormat="1" applyFont="1" applyBorder="1" applyAlignment="1">
      <alignment/>
    </xf>
    <xf numFmtId="3" fontId="7" fillId="0" borderId="32" xfId="0" applyNumberFormat="1" applyFont="1" applyBorder="1" applyAlignment="1">
      <alignment/>
    </xf>
    <xf numFmtId="3" fontId="7" fillId="0" borderId="35" xfId="0" applyNumberFormat="1" applyFont="1" applyBorder="1" applyAlignment="1">
      <alignment/>
    </xf>
    <xf numFmtId="0" fontId="7" fillId="0" borderId="0" xfId="0" applyFont="1" applyAlignment="1">
      <alignment/>
    </xf>
    <xf numFmtId="3" fontId="0" fillId="0" borderId="7" xfId="0" applyNumberFormat="1" applyBorder="1" applyAlignment="1">
      <alignment/>
    </xf>
    <xf numFmtId="0" fontId="7" fillId="0" borderId="25" xfId="0" applyFont="1" applyBorder="1" applyAlignment="1">
      <alignment horizontal="center"/>
    </xf>
    <xf numFmtId="3" fontId="0" fillId="0" borderId="25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3" xfId="0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14" fillId="0" borderId="50" xfId="0" applyFont="1" applyBorder="1" applyAlignment="1">
      <alignment/>
    </xf>
    <xf numFmtId="3" fontId="15" fillId="0" borderId="1" xfId="0" applyNumberFormat="1" applyFont="1" applyBorder="1" applyAlignment="1">
      <alignment/>
    </xf>
    <xf numFmtId="3" fontId="16" fillId="0" borderId="51" xfId="0" applyNumberFormat="1" applyFont="1" applyBorder="1" applyAlignment="1">
      <alignment/>
    </xf>
    <xf numFmtId="3" fontId="16" fillId="0" borderId="52" xfId="0" applyNumberFormat="1" applyFont="1" applyBorder="1" applyAlignment="1">
      <alignment/>
    </xf>
    <xf numFmtId="3" fontId="16" fillId="0" borderId="50" xfId="0" applyNumberFormat="1" applyFont="1" applyBorder="1" applyAlignment="1">
      <alignment/>
    </xf>
    <xf numFmtId="3" fontId="16" fillId="0" borderId="53" xfId="0" applyNumberFormat="1" applyFont="1" applyBorder="1" applyAlignment="1">
      <alignment/>
    </xf>
    <xf numFmtId="0" fontId="16" fillId="0" borderId="0" xfId="0" applyFont="1" applyAlignment="1">
      <alignment/>
    </xf>
    <xf numFmtId="0" fontId="17" fillId="0" borderId="7" xfId="0" applyFont="1" applyBorder="1" applyAlignment="1">
      <alignment/>
    </xf>
    <xf numFmtId="3" fontId="17" fillId="0" borderId="7" xfId="0" applyNumberFormat="1" applyFont="1" applyBorder="1" applyAlignment="1">
      <alignment/>
    </xf>
    <xf numFmtId="0" fontId="18" fillId="0" borderId="0" xfId="0" applyFont="1" applyAlignment="1">
      <alignment/>
    </xf>
    <xf numFmtId="0" fontId="18" fillId="0" borderId="40" xfId="0" applyFont="1" applyBorder="1" applyAlignment="1">
      <alignment/>
    </xf>
    <xf numFmtId="0" fontId="7" fillId="0" borderId="50" xfId="0" applyFont="1" applyBorder="1" applyAlignment="1">
      <alignment/>
    </xf>
    <xf numFmtId="3" fontId="0" fillId="0" borderId="1" xfId="0" applyNumberFormat="1" applyBorder="1" applyAlignment="1">
      <alignment/>
    </xf>
    <xf numFmtId="3" fontId="0" fillId="0" borderId="51" xfId="0" applyNumberFormat="1" applyBorder="1" applyAlignment="1">
      <alignment/>
    </xf>
    <xf numFmtId="3" fontId="0" fillId="0" borderId="52" xfId="0" applyNumberFormat="1" applyBorder="1" applyAlignment="1">
      <alignment/>
    </xf>
    <xf numFmtId="3" fontId="0" fillId="0" borderId="50" xfId="0" applyNumberFormat="1" applyBorder="1" applyAlignment="1">
      <alignment/>
    </xf>
    <xf numFmtId="3" fontId="0" fillId="0" borderId="53" xfId="0" applyNumberFormat="1" applyBorder="1" applyAlignment="1">
      <alignment/>
    </xf>
    <xf numFmtId="0" fontId="7" fillId="0" borderId="0" xfId="0" applyFont="1" applyBorder="1" applyAlignment="1">
      <alignment/>
    </xf>
    <xf numFmtId="0" fontId="0" fillId="0" borderId="7" xfId="0" applyFill="1" applyBorder="1" applyAlignment="1">
      <alignment/>
    </xf>
    <xf numFmtId="3" fontId="0" fillId="0" borderId="0" xfId="0" applyNumberFormat="1" applyBorder="1" applyAlignment="1">
      <alignment/>
    </xf>
    <xf numFmtId="3" fontId="11" fillId="0" borderId="0" xfId="0" applyNumberFormat="1" applyFont="1" applyBorder="1" applyAlignment="1" applyProtection="1">
      <alignment horizontal="center"/>
      <protection/>
    </xf>
    <xf numFmtId="3" fontId="12" fillId="0" borderId="47" xfId="0" applyNumberFormat="1" applyFont="1" applyBorder="1" applyAlignment="1" applyProtection="1">
      <alignment/>
      <protection/>
    </xf>
    <xf numFmtId="3" fontId="0" fillId="0" borderId="54" xfId="0" applyNumberFormat="1" applyBorder="1" applyAlignment="1" applyProtection="1">
      <alignment/>
      <protection locked="0"/>
    </xf>
    <xf numFmtId="3" fontId="0" fillId="0" borderId="55" xfId="0" applyNumberFormat="1" applyBorder="1" applyAlignment="1" applyProtection="1">
      <alignment/>
      <protection locked="0"/>
    </xf>
    <xf numFmtId="3" fontId="0" fillId="0" borderId="56" xfId="0" applyNumberFormat="1" applyBorder="1" applyAlignment="1" applyProtection="1">
      <alignment/>
      <protection locked="0"/>
    </xf>
    <xf numFmtId="3" fontId="12" fillId="0" borderId="55" xfId="0" applyNumberFormat="1" applyFont="1" applyBorder="1" applyAlignment="1" applyProtection="1">
      <alignment/>
      <protection/>
    </xf>
    <xf numFmtId="3" fontId="0" fillId="0" borderId="9" xfId="0" applyNumberFormat="1" applyBorder="1" applyAlignment="1" applyProtection="1">
      <alignment/>
      <protection locked="0"/>
    </xf>
    <xf numFmtId="3" fontId="0" fillId="0" borderId="57" xfId="0" applyNumberFormat="1" applyBorder="1" applyAlignment="1" applyProtection="1">
      <alignment/>
      <protection locked="0"/>
    </xf>
    <xf numFmtId="3" fontId="12" fillId="0" borderId="50" xfId="0" applyNumberFormat="1" applyFont="1" applyBorder="1" applyAlignment="1" applyProtection="1">
      <alignment/>
      <protection/>
    </xf>
    <xf numFmtId="3" fontId="12" fillId="0" borderId="52" xfId="0" applyNumberFormat="1" applyFont="1" applyBorder="1" applyAlignment="1" applyProtection="1">
      <alignment/>
      <protection/>
    </xf>
    <xf numFmtId="0" fontId="8" fillId="0" borderId="0" xfId="0" applyFont="1" applyAlignment="1">
      <alignment/>
    </xf>
    <xf numFmtId="0" fontId="3" fillId="0" borderId="6" xfId="0" applyFont="1" applyBorder="1" applyAlignment="1">
      <alignment horizontal="center" vertical="center"/>
    </xf>
    <xf numFmtId="0" fontId="19" fillId="0" borderId="0" xfId="0" applyFont="1" applyAlignment="1">
      <alignment/>
    </xf>
    <xf numFmtId="0" fontId="0" fillId="0" borderId="13" xfId="0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0" fillId="0" borderId="0" xfId="0" applyAlignment="1">
      <alignment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3" fontId="6" fillId="0" borderId="10" xfId="0" applyNumberFormat="1" applyFont="1" applyBorder="1" applyAlignment="1">
      <alignment horizontal="right"/>
    </xf>
    <xf numFmtId="0" fontId="21" fillId="0" borderId="13" xfId="0" applyFont="1" applyBorder="1" applyAlignment="1">
      <alignment horizontal="center" vertical="center"/>
    </xf>
    <xf numFmtId="3" fontId="23" fillId="0" borderId="50" xfId="0" applyNumberFormat="1" applyFont="1" applyBorder="1" applyAlignment="1">
      <alignment horizontal="right"/>
    </xf>
    <xf numFmtId="3" fontId="21" fillId="0" borderId="32" xfId="0" applyNumberFormat="1" applyFont="1" applyBorder="1" applyAlignment="1">
      <alignment horizontal="right"/>
    </xf>
    <xf numFmtId="0" fontId="3" fillId="0" borderId="21" xfId="0" applyFont="1" applyBorder="1" applyAlignment="1">
      <alignment horizontal="center"/>
    </xf>
    <xf numFmtId="3" fontId="21" fillId="0" borderId="48" xfId="0" applyNumberFormat="1" applyFont="1" applyBorder="1" applyAlignment="1">
      <alignment horizontal="right"/>
    </xf>
    <xf numFmtId="3" fontId="21" fillId="0" borderId="34" xfId="0" applyNumberFormat="1" applyFont="1" applyBorder="1" applyAlignment="1">
      <alignment horizontal="right"/>
    </xf>
    <xf numFmtId="3" fontId="21" fillId="0" borderId="33" xfId="0" applyNumberFormat="1" applyFont="1" applyBorder="1" applyAlignment="1">
      <alignment horizontal="right"/>
    </xf>
    <xf numFmtId="0" fontId="21" fillId="0" borderId="0" xfId="0" applyFont="1" applyAlignment="1">
      <alignment/>
    </xf>
    <xf numFmtId="0" fontId="7" fillId="0" borderId="4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0" borderId="1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21" fillId="0" borderId="43" xfId="0" applyFont="1" applyBorder="1" applyAlignment="1">
      <alignment horizontal="center" vertical="center"/>
    </xf>
    <xf numFmtId="0" fontId="21" fillId="0" borderId="33" xfId="0" applyFont="1" applyBorder="1" applyAlignment="1">
      <alignment/>
    </xf>
    <xf numFmtId="0" fontId="23" fillId="0" borderId="6" xfId="0" applyFont="1" applyBorder="1" applyAlignment="1">
      <alignment/>
    </xf>
    <xf numFmtId="0" fontId="23" fillId="0" borderId="13" xfId="0" applyFont="1" applyBorder="1" applyAlignment="1">
      <alignment horizontal="center"/>
    </xf>
    <xf numFmtId="3" fontId="0" fillId="0" borderId="56" xfId="0" applyNumberFormat="1" applyBorder="1" applyAlignment="1">
      <alignment horizontal="right"/>
    </xf>
    <xf numFmtId="3" fontId="0" fillId="0" borderId="55" xfId="0" applyNumberFormat="1" applyBorder="1" applyAlignment="1">
      <alignment horizontal="right"/>
    </xf>
    <xf numFmtId="3" fontId="0" fillId="0" borderId="54" xfId="0" applyNumberFormat="1" applyBorder="1" applyAlignment="1">
      <alignment horizontal="right"/>
    </xf>
    <xf numFmtId="3" fontId="23" fillId="0" borderId="47" xfId="0" applyNumberFormat="1" applyFont="1" applyBorder="1" applyAlignment="1">
      <alignment horizontal="right"/>
    </xf>
    <xf numFmtId="3" fontId="0" fillId="0" borderId="53" xfId="0" applyNumberFormat="1" applyBorder="1" applyAlignment="1">
      <alignment horizontal="right"/>
    </xf>
    <xf numFmtId="3" fontId="0" fillId="0" borderId="52" xfId="0" applyNumberFormat="1" applyBorder="1" applyAlignment="1">
      <alignment horizontal="right"/>
    </xf>
    <xf numFmtId="3" fontId="0" fillId="0" borderId="58" xfId="0" applyNumberFormat="1" applyBorder="1" applyAlignment="1">
      <alignment horizontal="right"/>
    </xf>
    <xf numFmtId="3" fontId="0" fillId="0" borderId="1" xfId="0" applyNumberFormat="1" applyBorder="1" applyAlignment="1">
      <alignment horizontal="right"/>
    </xf>
    <xf numFmtId="3" fontId="0" fillId="0" borderId="50" xfId="0" applyNumberFormat="1" applyBorder="1" applyAlignment="1">
      <alignment horizontal="right"/>
    </xf>
    <xf numFmtId="3" fontId="23" fillId="0" borderId="2" xfId="0" applyNumberFormat="1" applyFont="1" applyBorder="1" applyAlignment="1">
      <alignment horizontal="right"/>
    </xf>
    <xf numFmtId="3" fontId="0" fillId="0" borderId="8" xfId="0" applyNumberFormat="1" applyBorder="1" applyAlignment="1">
      <alignment horizontal="right"/>
    </xf>
    <xf numFmtId="3" fontId="0" fillId="0" borderId="29" xfId="0" applyNumberFormat="1" applyBorder="1" applyAlignment="1">
      <alignment horizontal="right"/>
    </xf>
    <xf numFmtId="3" fontId="0" fillId="0" borderId="10" xfId="0" applyNumberFormat="1" applyBorder="1" applyAlignment="1">
      <alignment horizontal="right"/>
    </xf>
    <xf numFmtId="3" fontId="23" fillId="0" borderId="5" xfId="0" applyNumberFormat="1" applyFont="1" applyBorder="1" applyAlignment="1">
      <alignment horizontal="right"/>
    </xf>
    <xf numFmtId="3" fontId="0" fillId="0" borderId="30" xfId="0" applyNumberFormat="1" applyBorder="1" applyAlignment="1">
      <alignment horizontal="right"/>
    </xf>
    <xf numFmtId="3" fontId="0" fillId="0" borderId="2" xfId="0" applyNumberFormat="1" applyBorder="1" applyAlignment="1">
      <alignment horizontal="right"/>
    </xf>
    <xf numFmtId="3" fontId="0" fillId="0" borderId="5" xfId="0" applyNumberFormat="1" applyBorder="1" applyAlignment="1">
      <alignment horizontal="right"/>
    </xf>
    <xf numFmtId="3" fontId="21" fillId="0" borderId="38" xfId="0" applyNumberFormat="1" applyFont="1" applyBorder="1" applyAlignment="1">
      <alignment horizontal="right"/>
    </xf>
    <xf numFmtId="3" fontId="21" fillId="0" borderId="59" xfId="0" applyNumberFormat="1" applyFont="1" applyBorder="1" applyAlignment="1">
      <alignment horizontal="right"/>
    </xf>
    <xf numFmtId="3" fontId="21" fillId="0" borderId="37" xfId="0" applyNumberFormat="1" applyFont="1" applyBorder="1" applyAlignment="1">
      <alignment horizontal="right"/>
    </xf>
    <xf numFmtId="0" fontId="3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5" fillId="0" borderId="14" xfId="0" applyFont="1" applyBorder="1" applyAlignment="1">
      <alignment horizontal="center" vertical="center"/>
    </xf>
    <xf numFmtId="3" fontId="6" fillId="0" borderId="8" xfId="0" applyNumberFormat="1" applyFont="1" applyBorder="1" applyAlignment="1">
      <alignment/>
    </xf>
    <xf numFmtId="0" fontId="0" fillId="0" borderId="0" xfId="0" applyFont="1" applyAlignment="1">
      <alignment/>
    </xf>
    <xf numFmtId="4" fontId="2" fillId="0" borderId="0" xfId="0" applyNumberFormat="1" applyFont="1" applyBorder="1" applyAlignment="1">
      <alignment horizontal="right"/>
    </xf>
    <xf numFmtId="0" fontId="3" fillId="0" borderId="40" xfId="0" applyFont="1" applyBorder="1" applyAlignment="1">
      <alignment horizontal="centerContinuous"/>
    </xf>
    <xf numFmtId="0" fontId="6" fillId="0" borderId="7" xfId="0" applyFont="1" applyBorder="1" applyAlignment="1">
      <alignment horizontal="centerContinuous"/>
    </xf>
    <xf numFmtId="0" fontId="6" fillId="0" borderId="60" xfId="0" applyFont="1" applyBorder="1" applyAlignment="1">
      <alignment horizontal="centerContinuous"/>
    </xf>
    <xf numFmtId="0" fontId="3" fillId="0" borderId="10" xfId="0" applyFont="1" applyBorder="1" applyAlignment="1">
      <alignment horizontal="centerContinuous"/>
    </xf>
    <xf numFmtId="0" fontId="6" fillId="0" borderId="30" xfId="0" applyFont="1" applyBorder="1" applyAlignment="1">
      <alignment horizontal="centerContinuous"/>
    </xf>
    <xf numFmtId="0" fontId="6" fillId="0" borderId="61" xfId="0" applyFont="1" applyBorder="1" applyAlignment="1">
      <alignment horizontal="centerContinuous"/>
    </xf>
    <xf numFmtId="3" fontId="25" fillId="0" borderId="51" xfId="0" applyNumberFormat="1" applyFont="1" applyBorder="1" applyAlignment="1">
      <alignment/>
    </xf>
    <xf numFmtId="3" fontId="6" fillId="0" borderId="62" xfId="0" applyNumberFormat="1" applyFont="1" applyBorder="1" applyAlignment="1">
      <alignment/>
    </xf>
    <xf numFmtId="3" fontId="25" fillId="0" borderId="62" xfId="0" applyNumberFormat="1" applyFont="1" applyBorder="1" applyAlignment="1">
      <alignment/>
    </xf>
    <xf numFmtId="3" fontId="25" fillId="0" borderId="51" xfId="0" applyNumberFormat="1" applyFont="1" applyBorder="1" applyAlignment="1">
      <alignment horizontal="right"/>
    </xf>
    <xf numFmtId="3" fontId="25" fillId="0" borderId="11" xfId="0" applyNumberFormat="1" applyFont="1" applyBorder="1" applyAlignment="1">
      <alignment horizontal="right"/>
    </xf>
    <xf numFmtId="3" fontId="25" fillId="0" borderId="4" xfId="0" applyNumberFormat="1" applyFont="1" applyBorder="1" applyAlignment="1">
      <alignment/>
    </xf>
    <xf numFmtId="0" fontId="24" fillId="0" borderId="32" xfId="0" applyFont="1" applyBorder="1" applyAlignment="1">
      <alignment/>
    </xf>
    <xf numFmtId="0" fontId="24" fillId="0" borderId="0" xfId="0" applyFont="1" applyBorder="1" applyAlignment="1">
      <alignment/>
    </xf>
    <xf numFmtId="3" fontId="24" fillId="0" borderId="0" xfId="0" applyNumberFormat="1" applyFont="1" applyBorder="1" applyAlignment="1">
      <alignment/>
    </xf>
    <xf numFmtId="3" fontId="24" fillId="0" borderId="0" xfId="0" applyNumberFormat="1" applyFont="1" applyBorder="1" applyAlignment="1">
      <alignment horizontal="right"/>
    </xf>
    <xf numFmtId="2" fontId="24" fillId="0" borderId="0" xfId="0" applyNumberFormat="1" applyFont="1" applyBorder="1" applyAlignment="1">
      <alignment/>
    </xf>
    <xf numFmtId="3" fontId="25" fillId="0" borderId="11" xfId="0" applyNumberFormat="1" applyFont="1" applyBorder="1" applyAlignment="1">
      <alignment/>
    </xf>
    <xf numFmtId="0" fontId="23" fillId="0" borderId="0" xfId="0" applyFont="1" applyAlignment="1">
      <alignment/>
    </xf>
    <xf numFmtId="0" fontId="5" fillId="0" borderId="20" xfId="0" applyFont="1" applyBorder="1" applyAlignment="1">
      <alignment horizontal="center" vertical="center"/>
    </xf>
    <xf numFmtId="3" fontId="6" fillId="0" borderId="39" xfId="0" applyNumberFormat="1" applyFont="1" applyBorder="1" applyAlignment="1">
      <alignment/>
    </xf>
    <xf numFmtId="2" fontId="25" fillId="0" borderId="0" xfId="0" applyNumberFormat="1" applyFont="1" applyBorder="1" applyAlignment="1">
      <alignment horizontal="right"/>
    </xf>
    <xf numFmtId="3" fontId="6" fillId="0" borderId="41" xfId="0" applyNumberFormat="1" applyFont="1" applyBorder="1" applyAlignment="1">
      <alignment/>
    </xf>
    <xf numFmtId="3" fontId="6" fillId="0" borderId="41" xfId="0" applyNumberFormat="1" applyFont="1" applyBorder="1" applyAlignment="1">
      <alignment/>
    </xf>
    <xf numFmtId="0" fontId="0" fillId="0" borderId="63" xfId="0" applyBorder="1" applyAlignment="1">
      <alignment/>
    </xf>
    <xf numFmtId="0" fontId="5" fillId="0" borderId="3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3" fontId="0" fillId="0" borderId="64" xfId="0" applyNumberFormat="1" applyBorder="1" applyAlignment="1">
      <alignment/>
    </xf>
    <xf numFmtId="3" fontId="0" fillId="0" borderId="63" xfId="0" applyNumberFormat="1" applyBorder="1" applyAlignment="1">
      <alignment/>
    </xf>
    <xf numFmtId="3" fontId="26" fillId="0" borderId="64" xfId="0" applyNumberFormat="1" applyFont="1" applyBorder="1" applyAlignment="1">
      <alignment/>
    </xf>
    <xf numFmtId="2" fontId="25" fillId="0" borderId="63" xfId="0" applyNumberFormat="1" applyFont="1" applyBorder="1" applyAlignment="1">
      <alignment horizontal="right"/>
    </xf>
    <xf numFmtId="3" fontId="24" fillId="0" borderId="12" xfId="0" applyNumberFormat="1" applyFont="1" applyBorder="1" applyAlignment="1">
      <alignment/>
    </xf>
    <xf numFmtId="3" fontId="24" fillId="0" borderId="58" xfId="0" applyNumberFormat="1" applyFont="1" applyBorder="1" applyAlignment="1">
      <alignment/>
    </xf>
    <xf numFmtId="2" fontId="24" fillId="0" borderId="53" xfId="0" applyNumberFormat="1" applyFont="1" applyBorder="1" applyAlignment="1">
      <alignment horizontal="right"/>
    </xf>
    <xf numFmtId="0" fontId="19" fillId="0" borderId="1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9" fillId="0" borderId="53" xfId="0" applyFont="1" applyBorder="1" applyAlignment="1">
      <alignment horizontal="center" vertical="center"/>
    </xf>
    <xf numFmtId="3" fontId="21" fillId="0" borderId="58" xfId="0" applyNumberFormat="1" applyFont="1" applyBorder="1" applyAlignment="1">
      <alignment/>
    </xf>
    <xf numFmtId="3" fontId="21" fillId="0" borderId="3" xfId="0" applyNumberFormat="1" applyFont="1" applyBorder="1" applyAlignment="1">
      <alignment/>
    </xf>
    <xf numFmtId="3" fontId="21" fillId="0" borderId="53" xfId="0" applyNumberFormat="1" applyFont="1" applyBorder="1" applyAlignment="1">
      <alignment/>
    </xf>
    <xf numFmtId="0" fontId="12" fillId="0" borderId="0" xfId="0" applyFont="1" applyAlignment="1" applyProtection="1">
      <alignment/>
      <protection locked="0"/>
    </xf>
    <xf numFmtId="0" fontId="8" fillId="0" borderId="6" xfId="0" applyFont="1" applyBorder="1" applyAlignment="1" applyProtection="1">
      <alignment/>
      <protection locked="0"/>
    </xf>
    <xf numFmtId="0" fontId="8" fillId="0" borderId="13" xfId="0" applyFont="1" applyBorder="1" applyAlignment="1" applyProtection="1">
      <alignment/>
      <protection locked="0"/>
    </xf>
    <xf numFmtId="0" fontId="28" fillId="0" borderId="47" xfId="0" applyFont="1" applyBorder="1" applyAlignment="1" applyProtection="1">
      <alignment/>
      <protection locked="0"/>
    </xf>
    <xf numFmtId="0" fontId="28" fillId="0" borderId="5" xfId="0" applyFont="1" applyBorder="1" applyAlignment="1" applyProtection="1">
      <alignment/>
      <protection locked="0"/>
    </xf>
    <xf numFmtId="0" fontId="29" fillId="0" borderId="32" xfId="0" applyFont="1" applyBorder="1" applyAlignment="1" applyProtection="1">
      <alignment horizontal="center"/>
      <protection locked="0"/>
    </xf>
    <xf numFmtId="0" fontId="29" fillId="0" borderId="0" xfId="0" applyFont="1" applyBorder="1" applyAlignment="1" applyProtection="1">
      <alignment horizontal="center"/>
      <protection locked="0"/>
    </xf>
    <xf numFmtId="0" fontId="28" fillId="0" borderId="0" xfId="0" applyFont="1" applyAlignment="1" applyProtection="1">
      <alignment/>
      <protection locked="0"/>
    </xf>
    <xf numFmtId="0" fontId="7" fillId="0" borderId="32" xfId="0" applyFont="1" applyBorder="1" applyAlignment="1">
      <alignment horizontal="left"/>
    </xf>
    <xf numFmtId="0" fontId="7" fillId="0" borderId="32" xfId="0" applyFont="1" applyFill="1" applyBorder="1" applyAlignment="1">
      <alignment horizontal="left"/>
    </xf>
    <xf numFmtId="3" fontId="0" fillId="0" borderId="15" xfId="0" applyNumberFormat="1" applyBorder="1" applyAlignment="1" applyProtection="1">
      <alignment/>
      <protection locked="0"/>
    </xf>
    <xf numFmtId="3" fontId="0" fillId="0" borderId="16" xfId="0" applyNumberFormat="1" applyBorder="1" applyAlignment="1" applyProtection="1">
      <alignment/>
      <protection locked="0"/>
    </xf>
    <xf numFmtId="3" fontId="0" fillId="0" borderId="17" xfId="0" applyNumberFormat="1" applyBorder="1" applyAlignment="1" applyProtection="1">
      <alignment/>
      <protection locked="0"/>
    </xf>
    <xf numFmtId="0" fontId="29" fillId="0" borderId="65" xfId="0" applyFont="1" applyBorder="1" applyAlignment="1" applyProtection="1">
      <alignment horizontal="center"/>
      <protection locked="0"/>
    </xf>
    <xf numFmtId="3" fontId="11" fillId="0" borderId="65" xfId="0" applyNumberFormat="1" applyFont="1" applyBorder="1" applyAlignment="1" applyProtection="1">
      <alignment horizontal="center"/>
      <protection/>
    </xf>
    <xf numFmtId="3" fontId="11" fillId="0" borderId="66" xfId="0" applyNumberFormat="1" applyFont="1" applyBorder="1" applyAlignment="1" applyProtection="1">
      <alignment horizontal="center"/>
      <protection locked="0"/>
    </xf>
    <xf numFmtId="3" fontId="11" fillId="0" borderId="67" xfId="0" applyNumberFormat="1" applyFont="1" applyBorder="1" applyAlignment="1" applyProtection="1">
      <alignment horizontal="center"/>
      <protection locked="0"/>
    </xf>
    <xf numFmtId="3" fontId="11" fillId="0" borderId="68" xfId="0" applyNumberFormat="1" applyFont="1" applyBorder="1" applyAlignment="1" applyProtection="1">
      <alignment horizontal="center"/>
      <protection locked="0"/>
    </xf>
    <xf numFmtId="3" fontId="11" fillId="0" borderId="69" xfId="0" applyNumberFormat="1" applyFont="1" applyBorder="1" applyAlignment="1" applyProtection="1">
      <alignment horizontal="center"/>
      <protection/>
    </xf>
    <xf numFmtId="3" fontId="11" fillId="0" borderId="70" xfId="0" applyNumberFormat="1" applyFont="1" applyBorder="1" applyAlignment="1" applyProtection="1">
      <alignment horizontal="center"/>
      <protection locked="0"/>
    </xf>
    <xf numFmtId="3" fontId="11" fillId="0" borderId="71" xfId="0" applyNumberFormat="1" applyFont="1" applyBorder="1" applyAlignment="1" applyProtection="1">
      <alignment horizontal="center"/>
      <protection locked="0"/>
    </xf>
    <xf numFmtId="3" fontId="0" fillId="0" borderId="12" xfId="0" applyNumberFormat="1" applyBorder="1" applyAlignment="1" applyProtection="1">
      <alignment/>
      <protection locked="0"/>
    </xf>
    <xf numFmtId="3" fontId="0" fillId="0" borderId="52" xfId="0" applyNumberFormat="1" applyBorder="1" applyAlignment="1" applyProtection="1">
      <alignment/>
      <protection locked="0"/>
    </xf>
    <xf numFmtId="3" fontId="0" fillId="0" borderId="53" xfId="0" applyNumberFormat="1" applyBorder="1" applyAlignment="1" applyProtection="1">
      <alignment/>
      <protection locked="0"/>
    </xf>
    <xf numFmtId="3" fontId="0" fillId="0" borderId="1" xfId="0" applyNumberFormat="1" applyBorder="1" applyAlignment="1" applyProtection="1">
      <alignment/>
      <protection locked="0"/>
    </xf>
    <xf numFmtId="3" fontId="0" fillId="0" borderId="58" xfId="0" applyNumberFormat="1" applyBorder="1" applyAlignment="1" applyProtection="1">
      <alignment/>
      <protection locked="0"/>
    </xf>
    <xf numFmtId="0" fontId="28" fillId="0" borderId="50" xfId="0" applyFont="1" applyBorder="1" applyAlignment="1" applyProtection="1">
      <alignment/>
      <protection locked="0"/>
    </xf>
    <xf numFmtId="0" fontId="2" fillId="2" borderId="47" xfId="0" applyFont="1" applyFill="1" applyBorder="1" applyAlignment="1" applyProtection="1">
      <alignment/>
      <protection locked="0"/>
    </xf>
    <xf numFmtId="0" fontId="2" fillId="2" borderId="21" xfId="0" applyFont="1" applyFill="1" applyBorder="1" applyAlignment="1" applyProtection="1">
      <alignment/>
      <protection locked="0"/>
    </xf>
    <xf numFmtId="0" fontId="28" fillId="0" borderId="50" xfId="0" applyFont="1" applyFill="1" applyBorder="1" applyAlignment="1" applyProtection="1">
      <alignment/>
      <protection locked="0"/>
    </xf>
    <xf numFmtId="3" fontId="11" fillId="0" borderId="0" xfId="0" applyNumberFormat="1" applyFont="1" applyFill="1" applyBorder="1" applyAlignment="1" applyProtection="1">
      <alignment horizontal="center"/>
      <protection locked="0"/>
    </xf>
    <xf numFmtId="0" fontId="3" fillId="2" borderId="65" xfId="0" applyFont="1" applyFill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24" fillId="0" borderId="10" xfId="0" applyFont="1" applyBorder="1" applyAlignment="1">
      <alignment/>
    </xf>
    <xf numFmtId="3" fontId="21" fillId="0" borderId="2" xfId="0" applyNumberFormat="1" applyFont="1" applyBorder="1" applyAlignment="1">
      <alignment horizontal="right"/>
    </xf>
    <xf numFmtId="3" fontId="21" fillId="0" borderId="8" xfId="0" applyNumberFormat="1" applyFont="1" applyBorder="1" applyAlignment="1">
      <alignment horizontal="right"/>
    </xf>
    <xf numFmtId="3" fontId="21" fillId="0" borderId="29" xfId="0" applyNumberFormat="1" applyFont="1" applyBorder="1" applyAlignment="1">
      <alignment horizontal="right"/>
    </xf>
    <xf numFmtId="3" fontId="21" fillId="0" borderId="10" xfId="0" applyNumberFormat="1" applyFont="1" applyBorder="1" applyAlignment="1">
      <alignment horizontal="right"/>
    </xf>
    <xf numFmtId="3" fontId="21" fillId="0" borderId="5" xfId="0" applyNumberFormat="1" applyFont="1" applyBorder="1" applyAlignment="1">
      <alignment horizontal="right"/>
    </xf>
    <xf numFmtId="3" fontId="21" fillId="0" borderId="30" xfId="0" applyNumberFormat="1" applyFont="1" applyBorder="1" applyAlignment="1">
      <alignment horizontal="right"/>
    </xf>
    <xf numFmtId="0" fontId="3" fillId="2" borderId="10" xfId="0" applyFont="1" applyFill="1" applyBorder="1" applyAlignment="1">
      <alignment/>
    </xf>
    <xf numFmtId="3" fontId="0" fillId="2" borderId="2" xfId="0" applyNumberFormat="1" applyFont="1" applyFill="1" applyBorder="1" applyAlignment="1">
      <alignment horizontal="right"/>
    </xf>
    <xf numFmtId="3" fontId="0" fillId="2" borderId="8" xfId="0" applyNumberFormat="1" applyFont="1" applyFill="1" applyBorder="1" applyAlignment="1">
      <alignment horizontal="right"/>
    </xf>
    <xf numFmtId="3" fontId="0" fillId="2" borderId="29" xfId="0" applyNumberFormat="1" applyFont="1" applyFill="1" applyBorder="1" applyAlignment="1">
      <alignment horizontal="right"/>
    </xf>
    <xf numFmtId="3" fontId="0" fillId="2" borderId="10" xfId="0" applyNumberFormat="1" applyFont="1" applyFill="1" applyBorder="1" applyAlignment="1">
      <alignment horizontal="right"/>
    </xf>
    <xf numFmtId="3" fontId="0" fillId="2" borderId="5" xfId="0" applyNumberFormat="1" applyFont="1" applyFill="1" applyBorder="1" applyAlignment="1">
      <alignment horizontal="right"/>
    </xf>
    <xf numFmtId="3" fontId="0" fillId="2" borderId="30" xfId="0" applyNumberFormat="1" applyFont="1" applyFill="1" applyBorder="1" applyAlignment="1">
      <alignment horizontal="right"/>
    </xf>
    <xf numFmtId="0" fontId="0" fillId="2" borderId="0" xfId="0" applyFont="1" applyFill="1" applyAlignment="1">
      <alignment/>
    </xf>
    <xf numFmtId="3" fontId="23" fillId="2" borderId="2" xfId="0" applyNumberFormat="1" applyFont="1" applyFill="1" applyBorder="1" applyAlignment="1">
      <alignment horizontal="right"/>
    </xf>
    <xf numFmtId="3" fontId="0" fillId="2" borderId="8" xfId="0" applyNumberFormat="1" applyFill="1" applyBorder="1" applyAlignment="1">
      <alignment horizontal="right"/>
    </xf>
    <xf numFmtId="3" fontId="0" fillId="2" borderId="29" xfId="0" applyNumberFormat="1" applyFill="1" applyBorder="1" applyAlignment="1">
      <alignment horizontal="right"/>
    </xf>
    <xf numFmtId="3" fontId="0" fillId="2" borderId="10" xfId="0" applyNumberFormat="1" applyFill="1" applyBorder="1" applyAlignment="1">
      <alignment horizontal="right"/>
    </xf>
    <xf numFmtId="3" fontId="23" fillId="2" borderId="5" xfId="0" applyNumberFormat="1" applyFont="1" applyFill="1" applyBorder="1" applyAlignment="1">
      <alignment horizontal="right"/>
    </xf>
    <xf numFmtId="3" fontId="0" fillId="2" borderId="30" xfId="0" applyNumberFormat="1" applyFill="1" applyBorder="1" applyAlignment="1">
      <alignment horizontal="right"/>
    </xf>
    <xf numFmtId="3" fontId="0" fillId="2" borderId="2" xfId="0" applyNumberFormat="1" applyFill="1" applyBorder="1" applyAlignment="1">
      <alignment horizontal="right"/>
    </xf>
    <xf numFmtId="3" fontId="0" fillId="2" borderId="5" xfId="0" applyNumberFormat="1" applyFill="1" applyBorder="1" applyAlignment="1">
      <alignment horizontal="right"/>
    </xf>
    <xf numFmtId="3" fontId="23" fillId="0" borderId="1" xfId="0" applyNumberFormat="1" applyFont="1" applyBorder="1" applyAlignment="1">
      <alignment horizontal="right"/>
    </xf>
    <xf numFmtId="0" fontId="7" fillId="2" borderId="66" xfId="0" applyFont="1" applyFill="1" applyBorder="1" applyAlignment="1">
      <alignment horizontal="left" vertical="center"/>
    </xf>
    <xf numFmtId="0" fontId="23" fillId="2" borderId="65" xfId="0" applyFont="1" applyFill="1" applyBorder="1" applyAlignment="1">
      <alignment horizontal="center"/>
    </xf>
    <xf numFmtId="0" fontId="7" fillId="2" borderId="65" xfId="0" applyFont="1" applyFill="1" applyBorder="1" applyAlignment="1">
      <alignment horizontal="center"/>
    </xf>
    <xf numFmtId="3" fontId="23" fillId="0" borderId="18" xfId="0" applyNumberFormat="1" applyFon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3" fontId="0" fillId="0" borderId="20" xfId="0" applyNumberFormat="1" applyBorder="1" applyAlignment="1">
      <alignment horizontal="right"/>
    </xf>
    <xf numFmtId="3" fontId="0" fillId="0" borderId="14" xfId="0" applyNumberFormat="1" applyBorder="1" applyAlignment="1">
      <alignment horizontal="right"/>
    </xf>
    <xf numFmtId="3" fontId="23" fillId="0" borderId="31" xfId="0" applyNumberFormat="1" applyFont="1" applyBorder="1" applyAlignment="1">
      <alignment horizontal="right"/>
    </xf>
    <xf numFmtId="3" fontId="0" fillId="0" borderId="17" xfId="0" applyNumberFormat="1" applyBorder="1" applyAlignment="1">
      <alignment horizontal="right"/>
    </xf>
    <xf numFmtId="3" fontId="0" fillId="0" borderId="15" xfId="0" applyNumberFormat="1" applyBorder="1" applyAlignment="1">
      <alignment horizontal="right"/>
    </xf>
    <xf numFmtId="3" fontId="0" fillId="0" borderId="18" xfId="0" applyNumberFormat="1" applyBorder="1" applyAlignment="1">
      <alignment horizontal="right"/>
    </xf>
    <xf numFmtId="3" fontId="0" fillId="0" borderId="31" xfId="0" applyNumberFormat="1" applyBorder="1" applyAlignment="1">
      <alignment horizontal="right"/>
    </xf>
    <xf numFmtId="3" fontId="0" fillId="0" borderId="14" xfId="0" applyNumberFormat="1" applyBorder="1" applyAlignment="1" applyProtection="1">
      <alignment/>
      <protection locked="0"/>
    </xf>
    <xf numFmtId="3" fontId="12" fillId="0" borderId="42" xfId="0" applyNumberFormat="1" applyFont="1" applyBorder="1" applyAlignment="1" applyProtection="1">
      <alignment/>
      <protection/>
    </xf>
    <xf numFmtId="0" fontId="29" fillId="0" borderId="32" xfId="0" applyFont="1" applyBorder="1" applyAlignment="1">
      <alignment horizontal="center"/>
    </xf>
    <xf numFmtId="3" fontId="6" fillId="0" borderId="53" xfId="0" applyNumberFormat="1" applyFont="1" applyBorder="1" applyAlignment="1">
      <alignment/>
    </xf>
    <xf numFmtId="0" fontId="24" fillId="0" borderId="14" xfId="0" applyFont="1" applyBorder="1" applyAlignment="1">
      <alignment/>
    </xf>
    <xf numFmtId="3" fontId="6" fillId="0" borderId="18" xfId="0" applyNumberFormat="1" applyFont="1" applyBorder="1" applyAlignment="1">
      <alignment/>
    </xf>
    <xf numFmtId="3" fontId="6" fillId="0" borderId="20" xfId="0" applyNumberFormat="1" applyFont="1" applyBorder="1" applyAlignment="1">
      <alignment/>
    </xf>
    <xf numFmtId="3" fontId="25" fillId="0" borderId="19" xfId="0" applyNumberFormat="1" applyFont="1" applyBorder="1" applyAlignment="1">
      <alignment horizontal="right"/>
    </xf>
    <xf numFmtId="3" fontId="25" fillId="0" borderId="20" xfId="0" applyNumberFormat="1" applyFont="1" applyBorder="1" applyAlignment="1">
      <alignment/>
    </xf>
    <xf numFmtId="3" fontId="25" fillId="0" borderId="3" xfId="0" applyNumberFormat="1" applyFont="1" applyBorder="1" applyAlignment="1">
      <alignment/>
    </xf>
    <xf numFmtId="0" fontId="3" fillId="2" borderId="66" xfId="0" applyFont="1" applyFill="1" applyBorder="1" applyAlignment="1">
      <alignment/>
    </xf>
    <xf numFmtId="3" fontId="11" fillId="0" borderId="11" xfId="0" applyNumberFormat="1" applyFont="1" applyBorder="1" applyAlignment="1" applyProtection="1">
      <alignment horizontal="center"/>
      <protection locked="0"/>
    </xf>
    <xf numFmtId="3" fontId="12" fillId="2" borderId="47" xfId="0" applyNumberFormat="1" applyFont="1" applyFill="1" applyBorder="1" applyAlignment="1" applyProtection="1">
      <alignment/>
      <protection/>
    </xf>
    <xf numFmtId="3" fontId="0" fillId="2" borderId="54" xfId="0" applyNumberFormat="1" applyFill="1" applyBorder="1" applyAlignment="1" applyProtection="1">
      <alignment/>
      <protection locked="0"/>
    </xf>
    <xf numFmtId="3" fontId="0" fillId="2" borderId="55" xfId="0" applyNumberFormat="1" applyFill="1" applyBorder="1" applyAlignment="1" applyProtection="1">
      <alignment/>
      <protection locked="0"/>
    </xf>
    <xf numFmtId="3" fontId="0" fillId="2" borderId="56" xfId="0" applyNumberFormat="1" applyFill="1" applyBorder="1" applyAlignment="1" applyProtection="1">
      <alignment/>
      <protection locked="0"/>
    </xf>
    <xf numFmtId="3" fontId="12" fillId="2" borderId="55" xfId="0" applyNumberFormat="1" applyFont="1" applyFill="1" applyBorder="1" applyAlignment="1" applyProtection="1">
      <alignment/>
      <protection/>
    </xf>
    <xf numFmtId="3" fontId="0" fillId="2" borderId="9" xfId="0" applyNumberFormat="1" applyFill="1" applyBorder="1" applyAlignment="1" applyProtection="1">
      <alignment/>
      <protection locked="0"/>
    </xf>
    <xf numFmtId="3" fontId="0" fillId="2" borderId="57" xfId="0" applyNumberFormat="1" applyFill="1" applyBorder="1" applyAlignment="1" applyProtection="1">
      <alignment/>
      <protection locked="0"/>
    </xf>
    <xf numFmtId="3" fontId="0" fillId="2" borderId="11" xfId="0" applyNumberFormat="1" applyFill="1" applyBorder="1" applyAlignment="1" applyProtection="1">
      <alignment/>
      <protection locked="0"/>
    </xf>
    <xf numFmtId="3" fontId="7" fillId="0" borderId="29" xfId="0" applyNumberFormat="1" applyFont="1" applyBorder="1" applyAlignment="1">
      <alignment/>
    </xf>
    <xf numFmtId="3" fontId="7" fillId="0" borderId="5" xfId="0" applyNumberFormat="1" applyFont="1" applyBorder="1" applyAlignment="1">
      <alignment/>
    </xf>
    <xf numFmtId="3" fontId="0" fillId="0" borderId="5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3" fontId="0" fillId="0" borderId="32" xfId="0" applyNumberFormat="1" applyFont="1" applyBorder="1" applyAlignment="1">
      <alignment/>
    </xf>
    <xf numFmtId="3" fontId="0" fillId="0" borderId="34" xfId="0" applyNumberFormat="1" applyFont="1" applyBorder="1" applyAlignment="1">
      <alignment/>
    </xf>
    <xf numFmtId="3" fontId="13" fillId="0" borderId="1" xfId="0" applyNumberFormat="1" applyFont="1" applyBorder="1" applyAlignment="1">
      <alignment/>
    </xf>
    <xf numFmtId="3" fontId="0" fillId="0" borderId="51" xfId="0" applyNumberFormat="1" applyFont="1" applyBorder="1" applyAlignment="1">
      <alignment/>
    </xf>
    <xf numFmtId="3" fontId="0" fillId="0" borderId="52" xfId="0" applyNumberFormat="1" applyFont="1" applyBorder="1" applyAlignment="1">
      <alignment/>
    </xf>
    <xf numFmtId="3" fontId="0" fillId="0" borderId="50" xfId="0" applyNumberFormat="1" applyFont="1" applyBorder="1" applyAlignment="1">
      <alignment/>
    </xf>
    <xf numFmtId="3" fontId="0" fillId="0" borderId="53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3" fontId="0" fillId="0" borderId="5" xfId="0" applyNumberFormat="1" applyFont="1" applyBorder="1" applyAlignment="1">
      <alignment/>
    </xf>
    <xf numFmtId="3" fontId="0" fillId="0" borderId="8" xfId="0" applyNumberFormat="1" applyFont="1" applyBorder="1" applyAlignment="1">
      <alignment/>
    </xf>
    <xf numFmtId="3" fontId="19" fillId="0" borderId="0" xfId="0" applyNumberFormat="1" applyFont="1" applyBorder="1" applyAlignment="1">
      <alignment/>
    </xf>
    <xf numFmtId="3" fontId="32" fillId="0" borderId="4" xfId="0" applyNumberFormat="1" applyFont="1" applyBorder="1" applyAlignment="1">
      <alignment/>
    </xf>
    <xf numFmtId="3" fontId="0" fillId="0" borderId="8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6" fillId="2" borderId="72" xfId="0" applyNumberFormat="1" applyFont="1" applyFill="1" applyBorder="1" applyAlignment="1">
      <alignment/>
    </xf>
    <xf numFmtId="3" fontId="6" fillId="2" borderId="73" xfId="0" applyNumberFormat="1" applyFont="1" applyFill="1" applyBorder="1" applyAlignment="1">
      <alignment/>
    </xf>
    <xf numFmtId="3" fontId="25" fillId="2" borderId="71" xfId="0" applyNumberFormat="1" applyFont="1" applyFill="1" applyBorder="1" applyAlignment="1">
      <alignment horizontal="right"/>
    </xf>
    <xf numFmtId="3" fontId="25" fillId="2" borderId="73" xfId="0" applyNumberFormat="1" applyFont="1" applyFill="1" applyBorder="1" applyAlignment="1">
      <alignment/>
    </xf>
    <xf numFmtId="3" fontId="25" fillId="0" borderId="10" xfId="0" applyNumberFormat="1" applyFont="1" applyBorder="1" applyAlignment="1">
      <alignment horizontal="right"/>
    </xf>
    <xf numFmtId="3" fontId="6" fillId="0" borderId="29" xfId="0" applyNumberFormat="1" applyFont="1" applyBorder="1" applyAlignment="1">
      <alignment horizontal="right"/>
    </xf>
    <xf numFmtId="3" fontId="6" fillId="0" borderId="5" xfId="0" applyNumberFormat="1" applyFont="1" applyBorder="1" applyAlignment="1">
      <alignment/>
    </xf>
    <xf numFmtId="3" fontId="6" fillId="0" borderId="29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6" fillId="0" borderId="11" xfId="0" applyNumberFormat="1" applyFont="1" applyFill="1" applyBorder="1" applyAlignment="1">
      <alignment vertical="center" wrapText="1"/>
    </xf>
    <xf numFmtId="3" fontId="25" fillId="0" borderId="11" xfId="0" applyNumberFormat="1" applyFont="1" applyFill="1" applyBorder="1" applyAlignment="1">
      <alignment vertical="center" wrapText="1"/>
    </xf>
    <xf numFmtId="3" fontId="6" fillId="0" borderId="2" xfId="0" applyNumberFormat="1" applyFont="1" applyFill="1" applyBorder="1" applyAlignment="1">
      <alignment vertical="center" wrapText="1"/>
    </xf>
    <xf numFmtId="0" fontId="6" fillId="0" borderId="31" xfId="0" applyFont="1" applyBorder="1" applyAlignment="1">
      <alignment horizontal="centerContinuous"/>
    </xf>
    <xf numFmtId="0" fontId="24" fillId="0" borderId="65" xfId="0" applyFont="1" applyBorder="1" applyAlignment="1">
      <alignment horizontal="center" vertical="center"/>
    </xf>
    <xf numFmtId="2" fontId="25" fillId="0" borderId="65" xfId="0" applyNumberFormat="1" applyFont="1" applyBorder="1" applyAlignment="1">
      <alignment/>
    </xf>
    <xf numFmtId="2" fontId="25" fillId="2" borderId="65" xfId="0" applyNumberFormat="1" applyFont="1" applyFill="1" applyBorder="1" applyAlignment="1">
      <alignment/>
    </xf>
    <xf numFmtId="3" fontId="6" fillId="0" borderId="31" xfId="0" applyNumberFormat="1" applyFont="1" applyBorder="1" applyAlignment="1">
      <alignment/>
    </xf>
    <xf numFmtId="3" fontId="6" fillId="0" borderId="15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44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50" xfId="0" applyNumberFormat="1" applyFont="1" applyBorder="1" applyAlignment="1">
      <alignment/>
    </xf>
    <xf numFmtId="3" fontId="0" fillId="0" borderId="52" xfId="0" applyNumberFormat="1" applyFont="1" applyBorder="1" applyAlignment="1">
      <alignment/>
    </xf>
    <xf numFmtId="3" fontId="0" fillId="0" borderId="53" xfId="0" applyNumberFormat="1" applyFont="1" applyBorder="1" applyAlignment="1">
      <alignment/>
    </xf>
    <xf numFmtId="3" fontId="0" fillId="0" borderId="51" xfId="0" applyNumberFormat="1" applyFont="1" applyBorder="1" applyAlignment="1">
      <alignment/>
    </xf>
    <xf numFmtId="3" fontId="25" fillId="0" borderId="5" xfId="0" applyNumberFormat="1" applyFont="1" applyBorder="1" applyAlignment="1">
      <alignment horizontal="right"/>
    </xf>
    <xf numFmtId="3" fontId="6" fillId="0" borderId="19" xfId="0" applyNumberFormat="1" applyFont="1" applyBorder="1" applyAlignment="1">
      <alignment/>
    </xf>
    <xf numFmtId="3" fontId="6" fillId="0" borderId="51" xfId="0" applyNumberFormat="1" applyFont="1" applyBorder="1" applyAlignment="1">
      <alignment/>
    </xf>
    <xf numFmtId="3" fontId="6" fillId="2" borderId="71" xfId="0" applyNumberFormat="1" applyFont="1" applyFill="1" applyBorder="1" applyAlignment="1">
      <alignment/>
    </xf>
    <xf numFmtId="0" fontId="3" fillId="2" borderId="26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2" fontId="25" fillId="0" borderId="6" xfId="0" applyNumberFormat="1" applyFont="1" applyBorder="1" applyAlignment="1">
      <alignment/>
    </xf>
    <xf numFmtId="2" fontId="25" fillId="0" borderId="21" xfId="0" applyNumberFormat="1" applyFont="1" applyBorder="1" applyAlignment="1">
      <alignment/>
    </xf>
    <xf numFmtId="3" fontId="7" fillId="0" borderId="0" xfId="0" applyNumberFormat="1" applyFont="1" applyBorder="1" applyAlignment="1" applyProtection="1">
      <alignment horizontal="center"/>
      <protection locked="0"/>
    </xf>
    <xf numFmtId="3" fontId="0" fillId="0" borderId="0" xfId="0" applyNumberFormat="1" applyBorder="1" applyAlignment="1" applyProtection="1">
      <alignment/>
      <protection locked="0"/>
    </xf>
    <xf numFmtId="3" fontId="12" fillId="0" borderId="0" xfId="0" applyNumberFormat="1" applyFont="1" applyBorder="1" applyAlignment="1" applyProtection="1">
      <alignment/>
      <protection/>
    </xf>
    <xf numFmtId="0" fontId="6" fillId="0" borderId="5" xfId="0" applyFont="1" applyBorder="1" applyAlignment="1" applyProtection="1">
      <alignment/>
      <protection locked="0"/>
    </xf>
    <xf numFmtId="3" fontId="6" fillId="0" borderId="2" xfId="0" applyNumberFormat="1" applyFont="1" applyBorder="1" applyAlignment="1" applyProtection="1">
      <alignment/>
      <protection locked="0"/>
    </xf>
    <xf numFmtId="3" fontId="6" fillId="0" borderId="29" xfId="0" applyNumberFormat="1" applyFont="1" applyBorder="1" applyAlignment="1" applyProtection="1">
      <alignment/>
      <protection locked="0"/>
    </xf>
    <xf numFmtId="3" fontId="6" fillId="0" borderId="8" xfId="0" applyNumberFormat="1" applyFont="1" applyBorder="1" applyAlignment="1" applyProtection="1">
      <alignment/>
      <protection locked="0"/>
    </xf>
    <xf numFmtId="3" fontId="6" fillId="0" borderId="11" xfId="0" applyNumberFormat="1" applyFont="1" applyBorder="1" applyAlignment="1" applyProtection="1">
      <alignment/>
      <protection locked="0"/>
    </xf>
    <xf numFmtId="0" fontId="6" fillId="0" borderId="50" xfId="0" applyFont="1" applyBorder="1" applyAlignment="1" applyProtection="1">
      <alignment/>
      <protection locked="0"/>
    </xf>
    <xf numFmtId="3" fontId="6" fillId="0" borderId="52" xfId="0" applyNumberFormat="1" applyFont="1" applyBorder="1" applyAlignment="1" applyProtection="1">
      <alignment/>
      <protection locked="0"/>
    </xf>
    <xf numFmtId="3" fontId="6" fillId="0" borderId="53" xfId="0" applyNumberFormat="1" applyFont="1" applyBorder="1" applyAlignment="1" applyProtection="1">
      <alignment/>
      <protection locked="0"/>
    </xf>
    <xf numFmtId="3" fontId="6" fillId="0" borderId="1" xfId="0" applyNumberFormat="1" applyFont="1" applyBorder="1" applyAlignment="1" applyProtection="1">
      <alignment/>
      <protection locked="0"/>
    </xf>
    <xf numFmtId="3" fontId="6" fillId="0" borderId="58" xfId="0" applyNumberFormat="1" applyFont="1" applyBorder="1" applyAlignment="1" applyProtection="1">
      <alignment/>
      <protection locked="0"/>
    </xf>
    <xf numFmtId="0" fontId="6" fillId="0" borderId="50" xfId="0" applyFont="1" applyFill="1" applyBorder="1" applyAlignment="1" applyProtection="1">
      <alignment/>
      <protection locked="0"/>
    </xf>
    <xf numFmtId="3" fontId="6" fillId="0" borderId="61" xfId="0" applyNumberFormat="1" applyFont="1" applyBorder="1" applyAlignment="1" applyProtection="1">
      <alignment/>
      <protection locked="0"/>
    </xf>
    <xf numFmtId="3" fontId="6" fillId="0" borderId="61" xfId="0" applyNumberFormat="1" applyFont="1" applyBorder="1" applyAlignment="1">
      <alignment/>
    </xf>
    <xf numFmtId="3" fontId="24" fillId="0" borderId="68" xfId="0" applyNumberFormat="1" applyFont="1" applyBorder="1" applyAlignment="1">
      <alignment/>
    </xf>
    <xf numFmtId="3" fontId="24" fillId="0" borderId="73" xfId="0" applyNumberFormat="1" applyFont="1" applyBorder="1" applyAlignment="1">
      <alignment/>
    </xf>
    <xf numFmtId="3" fontId="24" fillId="0" borderId="72" xfId="0" applyNumberFormat="1" applyFont="1" applyBorder="1" applyAlignment="1">
      <alignment/>
    </xf>
    <xf numFmtId="3" fontId="6" fillId="0" borderId="19" xfId="0" applyNumberFormat="1" applyFont="1" applyFill="1" applyBorder="1" applyAlignment="1">
      <alignment vertical="center" wrapText="1"/>
    </xf>
    <xf numFmtId="0" fontId="6" fillId="0" borderId="0" xfId="0" applyFont="1" applyAlignment="1">
      <alignment/>
    </xf>
    <xf numFmtId="0" fontId="25" fillId="0" borderId="0" xfId="0" applyFont="1" applyAlignment="1">
      <alignment/>
    </xf>
    <xf numFmtId="0" fontId="6" fillId="0" borderId="47" xfId="0" applyFont="1" applyBorder="1" applyAlignment="1">
      <alignment/>
    </xf>
    <xf numFmtId="0" fontId="21" fillId="0" borderId="32" xfId="0" applyFont="1" applyBorder="1" applyAlignment="1">
      <alignment/>
    </xf>
    <xf numFmtId="3" fontId="6" fillId="0" borderId="18" xfId="0" applyNumberFormat="1" applyFont="1" applyFill="1" applyBorder="1" applyAlignment="1">
      <alignment vertical="center" wrapText="1"/>
    </xf>
    <xf numFmtId="3" fontId="6" fillId="0" borderId="16" xfId="0" applyNumberFormat="1" applyFont="1" applyBorder="1" applyAlignment="1">
      <alignment/>
    </xf>
    <xf numFmtId="3" fontId="24" fillId="0" borderId="71" xfId="0" applyNumberFormat="1" applyFont="1" applyBorder="1" applyAlignment="1">
      <alignment horizontal="right"/>
    </xf>
    <xf numFmtId="3" fontId="24" fillId="0" borderId="67" xfId="0" applyNumberFormat="1" applyFont="1" applyBorder="1" applyAlignment="1">
      <alignment/>
    </xf>
    <xf numFmtId="3" fontId="21" fillId="0" borderId="13" xfId="0" applyNumberFormat="1" applyFont="1" applyBorder="1" applyAlignment="1" applyProtection="1">
      <alignment horizontal="center"/>
      <protection locked="0"/>
    </xf>
    <xf numFmtId="3" fontId="21" fillId="0" borderId="21" xfId="0" applyNumberFormat="1" applyFont="1" applyBorder="1" applyAlignment="1" applyProtection="1">
      <alignment horizontal="center"/>
      <protection locked="0"/>
    </xf>
    <xf numFmtId="3" fontId="25" fillId="0" borderId="5" xfId="0" applyNumberFormat="1" applyFont="1" applyBorder="1" applyAlignment="1" applyProtection="1">
      <alignment/>
      <protection/>
    </xf>
    <xf numFmtId="3" fontId="25" fillId="0" borderId="50" xfId="0" applyNumberFormat="1" applyFont="1" applyBorder="1" applyAlignment="1" applyProtection="1">
      <alignment/>
      <protection/>
    </xf>
    <xf numFmtId="3" fontId="21" fillId="0" borderId="13" xfId="0" applyNumberFormat="1" applyFont="1" applyFill="1" applyBorder="1" applyAlignment="1" applyProtection="1">
      <alignment horizontal="center"/>
      <protection locked="0"/>
    </xf>
    <xf numFmtId="3" fontId="21" fillId="0" borderId="21" xfId="0" applyNumberFormat="1" applyFont="1" applyFill="1" applyBorder="1" applyAlignment="1" applyProtection="1">
      <alignment horizontal="center"/>
      <protection locked="0"/>
    </xf>
    <xf numFmtId="3" fontId="7" fillId="0" borderId="0" xfId="0" applyNumberFormat="1" applyFont="1" applyBorder="1" applyAlignment="1" applyProtection="1">
      <alignment horizontal="center" vertical="center"/>
      <protection locked="0"/>
    </xf>
    <xf numFmtId="3" fontId="11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3" fontId="3" fillId="0" borderId="20" xfId="0" applyNumberFormat="1" applyFont="1" applyBorder="1" applyAlignment="1" applyProtection="1">
      <alignment horizontal="center"/>
      <protection locked="0"/>
    </xf>
    <xf numFmtId="3" fontId="20" fillId="0" borderId="0" xfId="0" applyNumberFormat="1" applyFont="1" applyBorder="1" applyAlignment="1">
      <alignment vertical="center"/>
    </xf>
    <xf numFmtId="0" fontId="20" fillId="0" borderId="0" xfId="0" applyFont="1" applyAlignment="1">
      <alignment vertical="center"/>
    </xf>
    <xf numFmtId="3" fontId="25" fillId="0" borderId="74" xfId="0" applyNumberFormat="1" applyFont="1" applyBorder="1" applyAlignment="1" applyProtection="1">
      <alignment/>
      <protection/>
    </xf>
    <xf numFmtId="3" fontId="6" fillId="0" borderId="75" xfId="0" applyNumberFormat="1" applyFont="1" applyBorder="1" applyAlignment="1" applyProtection="1">
      <alignment/>
      <protection locked="0"/>
    </xf>
    <xf numFmtId="3" fontId="6" fillId="0" borderId="76" xfId="0" applyNumberFormat="1" applyFont="1" applyBorder="1" applyAlignment="1" applyProtection="1">
      <alignment/>
      <protection locked="0"/>
    </xf>
    <xf numFmtId="3" fontId="6" fillId="0" borderId="77" xfId="0" applyNumberFormat="1" applyFont="1" applyBorder="1" applyAlignment="1" applyProtection="1">
      <alignment/>
      <protection locked="0"/>
    </xf>
    <xf numFmtId="3" fontId="13" fillId="0" borderId="75" xfId="0" applyNumberFormat="1" applyFont="1" applyBorder="1" applyAlignment="1">
      <alignment/>
    </xf>
    <xf numFmtId="0" fontId="0" fillId="0" borderId="78" xfId="0" applyBorder="1" applyAlignment="1">
      <alignment/>
    </xf>
    <xf numFmtId="0" fontId="21" fillId="0" borderId="0" xfId="0" applyFont="1" applyBorder="1" applyAlignment="1">
      <alignment/>
    </xf>
    <xf numFmtId="3" fontId="21" fillId="0" borderId="0" xfId="0" applyNumberFormat="1" applyFont="1" applyBorder="1" applyAlignment="1">
      <alignment/>
    </xf>
    <xf numFmtId="2" fontId="24" fillId="0" borderId="0" xfId="0" applyNumberFormat="1" applyFont="1" applyBorder="1" applyAlignment="1">
      <alignment horizontal="right"/>
    </xf>
    <xf numFmtId="2" fontId="0" fillId="0" borderId="0" xfId="0" applyNumberFormat="1" applyBorder="1" applyAlignment="1">
      <alignment/>
    </xf>
    <xf numFmtId="2" fontId="21" fillId="0" borderId="0" xfId="0" applyNumberFormat="1" applyFont="1" applyBorder="1" applyAlignment="1">
      <alignment/>
    </xf>
    <xf numFmtId="0" fontId="6" fillId="0" borderId="31" xfId="0" applyFont="1" applyBorder="1" applyAlignment="1" applyProtection="1">
      <alignment/>
      <protection locked="0"/>
    </xf>
    <xf numFmtId="3" fontId="25" fillId="0" borderId="31" xfId="0" applyNumberFormat="1" applyFont="1" applyBorder="1" applyAlignment="1" applyProtection="1">
      <alignment/>
      <protection/>
    </xf>
    <xf numFmtId="3" fontId="6" fillId="0" borderId="18" xfId="0" applyNumberFormat="1" applyFont="1" applyBorder="1" applyAlignment="1" applyProtection="1">
      <alignment/>
      <protection locked="0"/>
    </xf>
    <xf numFmtId="3" fontId="6" fillId="0" borderId="15" xfId="0" applyNumberFormat="1" applyFont="1" applyBorder="1" applyAlignment="1" applyProtection="1">
      <alignment/>
      <protection locked="0"/>
    </xf>
    <xf numFmtId="3" fontId="6" fillId="0" borderId="16" xfId="0" applyNumberFormat="1" applyFont="1" applyBorder="1" applyAlignment="1" applyProtection="1">
      <alignment/>
      <protection locked="0"/>
    </xf>
    <xf numFmtId="3" fontId="6" fillId="0" borderId="17" xfId="0" applyNumberFormat="1" applyFont="1" applyBorder="1" applyAlignment="1" applyProtection="1">
      <alignment/>
      <protection locked="0"/>
    </xf>
    <xf numFmtId="3" fontId="6" fillId="0" borderId="19" xfId="0" applyNumberFormat="1" applyFont="1" applyBorder="1" applyAlignment="1" applyProtection="1">
      <alignment/>
      <protection locked="0"/>
    </xf>
    <xf numFmtId="0" fontId="6" fillId="0" borderId="10" xfId="0" applyFont="1" applyBorder="1" applyAlignment="1" applyProtection="1">
      <alignment/>
      <protection locked="0"/>
    </xf>
    <xf numFmtId="0" fontId="6" fillId="0" borderId="78" xfId="0" applyFont="1" applyBorder="1" applyAlignment="1" applyProtection="1">
      <alignment/>
      <protection locked="0"/>
    </xf>
    <xf numFmtId="3" fontId="6" fillId="0" borderId="4" xfId="0" applyNumberFormat="1" applyFont="1" applyBorder="1" applyAlignment="1" applyProtection="1">
      <alignment/>
      <protection locked="0"/>
    </xf>
    <xf numFmtId="3" fontId="6" fillId="0" borderId="79" xfId="0" applyNumberFormat="1" applyFont="1" applyBorder="1" applyAlignment="1" applyProtection="1">
      <alignment/>
      <protection locked="0"/>
    </xf>
    <xf numFmtId="0" fontId="21" fillId="0" borderId="80" xfId="0" applyFont="1" applyBorder="1" applyAlignment="1">
      <alignment/>
    </xf>
    <xf numFmtId="0" fontId="3" fillId="2" borderId="54" xfId="0" applyFont="1" applyFill="1" applyBorder="1" applyAlignment="1" applyProtection="1">
      <alignment horizontal="left"/>
      <protection locked="0"/>
    </xf>
    <xf numFmtId="3" fontId="11" fillId="2" borderId="81" xfId="0" applyNumberFormat="1" applyFont="1" applyFill="1" applyBorder="1" applyAlignment="1" applyProtection="1">
      <alignment horizontal="center"/>
      <protection/>
    </xf>
    <xf numFmtId="0" fontId="33" fillId="0" borderId="0" xfId="0" applyFont="1" applyBorder="1" applyAlignment="1">
      <alignment/>
    </xf>
    <xf numFmtId="3" fontId="13" fillId="0" borderId="18" xfId="0" applyNumberFormat="1" applyFont="1" applyBorder="1" applyAlignment="1">
      <alignment/>
    </xf>
    <xf numFmtId="0" fontId="35" fillId="0" borderId="66" xfId="0" applyFont="1" applyBorder="1" applyAlignment="1">
      <alignment/>
    </xf>
    <xf numFmtId="3" fontId="25" fillId="0" borderId="82" xfId="0" applyNumberFormat="1" applyFont="1" applyBorder="1" applyAlignment="1" applyProtection="1">
      <alignment/>
      <protection/>
    </xf>
    <xf numFmtId="3" fontId="25" fillId="0" borderId="13" xfId="0" applyNumberFormat="1" applyFont="1" applyBorder="1" applyAlignment="1" applyProtection="1">
      <alignment/>
      <protection/>
    </xf>
    <xf numFmtId="0" fontId="21" fillId="0" borderId="21" xfId="0" applyFont="1" applyBorder="1" applyAlignment="1" applyProtection="1">
      <alignment horizontal="left"/>
      <protection locked="0"/>
    </xf>
    <xf numFmtId="3" fontId="21" fillId="0" borderId="21" xfId="0" applyNumberFormat="1" applyFont="1" applyBorder="1" applyAlignment="1" applyProtection="1">
      <alignment horizontal="right"/>
      <protection/>
    </xf>
    <xf numFmtId="3" fontId="11" fillId="2" borderId="57" xfId="0" applyNumberFormat="1" applyFont="1" applyFill="1" applyBorder="1" applyAlignment="1" applyProtection="1">
      <alignment horizontal="center"/>
      <protection/>
    </xf>
    <xf numFmtId="3" fontId="11" fillId="2" borderId="57" xfId="0" applyNumberFormat="1" applyFont="1" applyFill="1" applyBorder="1" applyAlignment="1" applyProtection="1">
      <alignment horizontal="center"/>
      <protection locked="0"/>
    </xf>
    <xf numFmtId="3" fontId="36" fillId="0" borderId="65" xfId="0" applyNumberFormat="1" applyFont="1" applyBorder="1" applyAlignment="1">
      <alignment/>
    </xf>
    <xf numFmtId="0" fontId="21" fillId="0" borderId="83" xfId="0" applyFont="1" applyBorder="1" applyAlignment="1">
      <alignment/>
    </xf>
    <xf numFmtId="3" fontId="24" fillId="0" borderId="31" xfId="0" applyNumberFormat="1" applyFont="1" applyBorder="1" applyAlignment="1" applyProtection="1">
      <alignment/>
      <protection/>
    </xf>
    <xf numFmtId="0" fontId="7" fillId="0" borderId="0" xfId="0" applyFont="1" applyAlignment="1">
      <alignment/>
    </xf>
    <xf numFmtId="3" fontId="21" fillId="0" borderId="6" xfId="0" applyNumberFormat="1" applyFont="1" applyBorder="1" applyAlignment="1" applyProtection="1">
      <alignment horizontal="center"/>
      <protection locked="0"/>
    </xf>
    <xf numFmtId="3" fontId="34" fillId="0" borderId="50" xfId="0" applyNumberFormat="1" applyFont="1" applyBorder="1" applyAlignment="1" applyProtection="1">
      <alignment/>
      <protection/>
    </xf>
    <xf numFmtId="1" fontId="21" fillId="0" borderId="84" xfId="0" applyNumberFormat="1" applyFont="1" applyBorder="1" applyAlignment="1">
      <alignment/>
    </xf>
    <xf numFmtId="0" fontId="13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 horizontal="left"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0" fillId="0" borderId="0" xfId="0" applyFont="1" applyAlignment="1">
      <alignment horizontal="center"/>
    </xf>
    <xf numFmtId="0" fontId="44" fillId="0" borderId="31" xfId="0" applyFont="1" applyBorder="1" applyAlignment="1">
      <alignment horizontal="center"/>
    </xf>
    <xf numFmtId="0" fontId="44" fillId="0" borderId="13" xfId="0" applyFont="1" applyBorder="1" applyAlignment="1">
      <alignment horizontal="center" vertical="center"/>
    </xf>
    <xf numFmtId="0" fontId="43" fillId="0" borderId="64" xfId="0" applyFont="1" applyBorder="1" applyAlignment="1">
      <alignment horizontal="center"/>
    </xf>
    <xf numFmtId="0" fontId="44" fillId="0" borderId="13" xfId="0" applyFont="1" applyBorder="1" applyAlignment="1">
      <alignment horizontal="center"/>
    </xf>
    <xf numFmtId="0" fontId="43" fillId="3" borderId="72" xfId="0" applyFont="1" applyFill="1" applyBorder="1" applyAlignment="1">
      <alignment horizontal="center" vertical="center"/>
    </xf>
    <xf numFmtId="0" fontId="43" fillId="3" borderId="71" xfId="0" applyFont="1" applyFill="1" applyBorder="1" applyAlignment="1">
      <alignment horizontal="center"/>
    </xf>
    <xf numFmtId="0" fontId="44" fillId="3" borderId="73" xfId="0" applyFont="1" applyFill="1" applyBorder="1" applyAlignment="1">
      <alignment horizontal="center"/>
    </xf>
    <xf numFmtId="0" fontId="43" fillId="3" borderId="72" xfId="0" applyFont="1" applyFill="1" applyBorder="1" applyAlignment="1">
      <alignment horizontal="center"/>
    </xf>
    <xf numFmtId="0" fontId="43" fillId="3" borderId="73" xfId="0" applyFont="1" applyFill="1" applyBorder="1" applyAlignment="1">
      <alignment horizontal="center"/>
    </xf>
    <xf numFmtId="0" fontId="44" fillId="3" borderId="67" xfId="0" applyFont="1" applyFill="1" applyBorder="1" applyAlignment="1">
      <alignment horizontal="center"/>
    </xf>
    <xf numFmtId="0" fontId="44" fillId="3" borderId="65" xfId="0" applyFont="1" applyFill="1" applyBorder="1" applyAlignment="1">
      <alignment horizontal="center"/>
    </xf>
    <xf numFmtId="0" fontId="43" fillId="3" borderId="66" xfId="0" applyFont="1" applyFill="1" applyBorder="1" applyAlignment="1">
      <alignment horizontal="center" vertical="center"/>
    </xf>
    <xf numFmtId="0" fontId="43" fillId="3" borderId="73" xfId="0" applyFont="1" applyFill="1" applyBorder="1" applyAlignment="1">
      <alignment horizontal="center" vertical="center"/>
    </xf>
    <xf numFmtId="0" fontId="44" fillId="3" borderId="65" xfId="0" applyFont="1" applyFill="1" applyBorder="1" applyAlignment="1">
      <alignment horizontal="center" vertical="center"/>
    </xf>
    <xf numFmtId="0" fontId="45" fillId="0" borderId="12" xfId="0" applyFont="1" applyBorder="1" applyAlignment="1">
      <alignment horizontal="left" vertical="center"/>
    </xf>
    <xf numFmtId="3" fontId="45" fillId="0" borderId="1" xfId="0" applyNumberFormat="1" applyFont="1" applyBorder="1" applyAlignment="1">
      <alignment/>
    </xf>
    <xf numFmtId="3" fontId="45" fillId="0" borderId="51" xfId="0" applyNumberFormat="1" applyFont="1" applyBorder="1" applyAlignment="1">
      <alignment/>
    </xf>
    <xf numFmtId="3" fontId="46" fillId="0" borderId="3" xfId="0" applyNumberFormat="1" applyFont="1" applyBorder="1" applyAlignment="1">
      <alignment/>
    </xf>
    <xf numFmtId="3" fontId="45" fillId="0" borderId="2" xfId="0" applyNumberFormat="1" applyFont="1" applyBorder="1" applyAlignment="1">
      <alignment/>
    </xf>
    <xf numFmtId="2" fontId="46" fillId="0" borderId="13" xfId="0" applyNumberFormat="1" applyFont="1" applyBorder="1" applyAlignment="1">
      <alignment horizontal="right"/>
    </xf>
    <xf numFmtId="3" fontId="45" fillId="0" borderId="58" xfId="0" applyNumberFormat="1" applyFont="1" applyBorder="1" applyAlignment="1">
      <alignment/>
    </xf>
    <xf numFmtId="3" fontId="45" fillId="0" borderId="3" xfId="0" applyNumberFormat="1" applyFont="1" applyBorder="1" applyAlignment="1">
      <alignment/>
    </xf>
    <xf numFmtId="0" fontId="45" fillId="0" borderId="10" xfId="0" applyFont="1" applyBorder="1" applyAlignment="1">
      <alignment/>
    </xf>
    <xf numFmtId="3" fontId="45" fillId="0" borderId="2" xfId="0" applyNumberFormat="1" applyFont="1" applyFill="1" applyBorder="1" applyAlignment="1">
      <alignment vertical="center" wrapText="1"/>
    </xf>
    <xf numFmtId="3" fontId="45" fillId="0" borderId="11" xfId="0" applyNumberFormat="1" applyFont="1" applyBorder="1" applyAlignment="1">
      <alignment/>
    </xf>
    <xf numFmtId="3" fontId="46" fillId="0" borderId="4" xfId="0" applyNumberFormat="1" applyFont="1" applyBorder="1" applyAlignment="1">
      <alignment/>
    </xf>
    <xf numFmtId="3" fontId="13" fillId="0" borderId="2" xfId="0" applyNumberFormat="1" applyFont="1" applyFill="1" applyBorder="1" applyAlignment="1">
      <alignment vertical="center" wrapText="1"/>
    </xf>
    <xf numFmtId="2" fontId="46" fillId="0" borderId="5" xfId="0" applyNumberFormat="1" applyFont="1" applyBorder="1" applyAlignment="1">
      <alignment horizontal="right"/>
    </xf>
    <xf numFmtId="3" fontId="45" fillId="0" borderId="4" xfId="0" applyNumberFormat="1" applyFont="1" applyBorder="1" applyAlignment="1">
      <alignment/>
    </xf>
    <xf numFmtId="0" fontId="45" fillId="0" borderId="14" xfId="0" applyFont="1" applyBorder="1" applyAlignment="1">
      <alignment/>
    </xf>
    <xf numFmtId="3" fontId="45" fillId="0" borderId="18" xfId="0" applyNumberFormat="1" applyFont="1" applyBorder="1" applyAlignment="1">
      <alignment/>
    </xf>
    <xf numFmtId="3" fontId="45" fillId="0" borderId="19" xfId="0" applyNumberFormat="1" applyFont="1" applyBorder="1" applyAlignment="1">
      <alignment/>
    </xf>
    <xf numFmtId="3" fontId="46" fillId="0" borderId="20" xfId="0" applyNumberFormat="1" applyFont="1" applyBorder="1" applyAlignment="1">
      <alignment/>
    </xf>
    <xf numFmtId="2" fontId="46" fillId="0" borderId="31" xfId="0" applyNumberFormat="1" applyFont="1" applyBorder="1" applyAlignment="1">
      <alignment horizontal="right"/>
    </xf>
    <xf numFmtId="3" fontId="45" fillId="0" borderId="17" xfId="0" applyNumberFormat="1" applyFont="1" applyBorder="1" applyAlignment="1">
      <alignment/>
    </xf>
    <xf numFmtId="3" fontId="45" fillId="0" borderId="44" xfId="0" applyNumberFormat="1" applyFont="1" applyBorder="1" applyAlignment="1">
      <alignment/>
    </xf>
    <xf numFmtId="3" fontId="45" fillId="0" borderId="20" xfId="0" applyNumberFormat="1" applyFont="1" applyBorder="1" applyAlignment="1">
      <alignment/>
    </xf>
    <xf numFmtId="3" fontId="45" fillId="0" borderId="30" xfId="0" applyNumberFormat="1" applyFont="1" applyBorder="1" applyAlignment="1">
      <alignment/>
    </xf>
    <xf numFmtId="0" fontId="45" fillId="0" borderId="78" xfId="0" applyFont="1" applyBorder="1" applyAlignment="1">
      <alignment/>
    </xf>
    <xf numFmtId="3" fontId="45" fillId="0" borderId="75" xfId="0" applyNumberFormat="1" applyFont="1" applyBorder="1" applyAlignment="1">
      <alignment/>
    </xf>
    <xf numFmtId="3" fontId="45" fillId="0" borderId="77" xfId="0" applyNumberFormat="1" applyFont="1" applyBorder="1" applyAlignment="1">
      <alignment/>
    </xf>
    <xf numFmtId="3" fontId="46" fillId="0" borderId="79" xfId="0" applyNumberFormat="1" applyFont="1" applyBorder="1" applyAlignment="1">
      <alignment/>
    </xf>
    <xf numFmtId="2" fontId="46" fillId="0" borderId="74" xfId="0" applyNumberFormat="1" applyFont="1" applyBorder="1" applyAlignment="1">
      <alignment horizontal="right"/>
    </xf>
    <xf numFmtId="3" fontId="45" fillId="0" borderId="85" xfId="0" applyNumberFormat="1" applyFont="1" applyBorder="1" applyAlignment="1">
      <alignment/>
    </xf>
    <xf numFmtId="3" fontId="45" fillId="0" borderId="79" xfId="0" applyNumberFormat="1" applyFont="1" applyBorder="1" applyAlignment="1">
      <alignment/>
    </xf>
    <xf numFmtId="3" fontId="47" fillId="0" borderId="26" xfId="0" applyNumberFormat="1" applyFont="1" applyBorder="1" applyAlignment="1">
      <alignment/>
    </xf>
    <xf numFmtId="3" fontId="47" fillId="0" borderId="28" xfId="0" applyNumberFormat="1" applyFont="1" applyBorder="1" applyAlignment="1">
      <alignment/>
    </xf>
    <xf numFmtId="3" fontId="47" fillId="0" borderId="27" xfId="0" applyNumberFormat="1" applyFont="1" applyBorder="1" applyAlignment="1">
      <alignment/>
    </xf>
    <xf numFmtId="2" fontId="47" fillId="0" borderId="13" xfId="0" applyNumberFormat="1" applyFont="1" applyBorder="1" applyAlignment="1">
      <alignment horizontal="right"/>
    </xf>
    <xf numFmtId="3" fontId="47" fillId="0" borderId="0" xfId="0" applyNumberFormat="1" applyFont="1" applyBorder="1" applyAlignment="1">
      <alignment/>
    </xf>
    <xf numFmtId="3" fontId="47" fillId="0" borderId="64" xfId="0" applyNumberFormat="1" applyFont="1" applyBorder="1" applyAlignment="1">
      <alignment/>
    </xf>
    <xf numFmtId="0" fontId="45" fillId="0" borderId="12" xfId="0" applyFont="1" applyBorder="1" applyAlignment="1">
      <alignment/>
    </xf>
    <xf numFmtId="3" fontId="46" fillId="0" borderId="52" xfId="0" applyNumberFormat="1" applyFont="1" applyBorder="1" applyAlignment="1">
      <alignment/>
    </xf>
    <xf numFmtId="3" fontId="46" fillId="0" borderId="29" xfId="0" applyNumberFormat="1" applyFont="1" applyBorder="1" applyAlignment="1">
      <alignment/>
    </xf>
    <xf numFmtId="3" fontId="45" fillId="0" borderId="86" xfId="0" applyNumberFormat="1" applyFont="1" applyBorder="1" applyAlignment="1">
      <alignment/>
    </xf>
    <xf numFmtId="0" fontId="47" fillId="0" borderId="22" xfId="0" applyFont="1" applyBorder="1" applyAlignment="1">
      <alignment/>
    </xf>
    <xf numFmtId="3" fontId="47" fillId="0" borderId="23" xfId="0" applyNumberFormat="1" applyFont="1" applyBorder="1" applyAlignment="1">
      <alignment/>
    </xf>
    <xf numFmtId="3" fontId="47" fillId="0" borderId="44" xfId="0" applyNumberFormat="1" applyFont="1" applyBorder="1" applyAlignment="1">
      <alignment/>
    </xf>
    <xf numFmtId="0" fontId="48" fillId="2" borderId="62" xfId="0" applyFont="1" applyFill="1" applyBorder="1" applyAlignment="1">
      <alignment/>
    </xf>
    <xf numFmtId="0" fontId="13" fillId="2" borderId="57" xfId="0" applyFont="1" applyFill="1" applyBorder="1" applyAlignment="1">
      <alignment/>
    </xf>
    <xf numFmtId="0" fontId="38" fillId="2" borderId="57" xfId="0" applyFont="1" applyFill="1" applyBorder="1" applyAlignment="1">
      <alignment/>
    </xf>
    <xf numFmtId="0" fontId="13" fillId="2" borderId="81" xfId="0" applyFont="1" applyFill="1" applyBorder="1" applyAlignment="1">
      <alignment/>
    </xf>
    <xf numFmtId="0" fontId="13" fillId="0" borderId="79" xfId="0" applyFont="1" applyBorder="1" applyAlignment="1">
      <alignment/>
    </xf>
    <xf numFmtId="0" fontId="45" fillId="0" borderId="77" xfId="0" applyFont="1" applyBorder="1" applyAlignment="1">
      <alignment/>
    </xf>
    <xf numFmtId="2" fontId="46" fillId="0" borderId="74" xfId="0" applyNumberFormat="1" applyFont="1" applyBorder="1" applyAlignment="1">
      <alignment/>
    </xf>
    <xf numFmtId="0" fontId="47" fillId="0" borderId="28" xfId="0" applyFont="1" applyBorder="1" applyAlignment="1">
      <alignment/>
    </xf>
    <xf numFmtId="0" fontId="47" fillId="0" borderId="27" xfId="0" applyFont="1" applyBorder="1" applyAlignment="1">
      <alignment/>
    </xf>
    <xf numFmtId="2" fontId="46" fillId="0" borderId="21" xfId="0" applyNumberFormat="1" applyFont="1" applyBorder="1" applyAlignment="1">
      <alignment/>
    </xf>
    <xf numFmtId="0" fontId="49" fillId="0" borderId="66" xfId="0" applyFont="1" applyBorder="1" applyAlignment="1">
      <alignment/>
    </xf>
    <xf numFmtId="3" fontId="50" fillId="0" borderId="72" xfId="0" applyNumberFormat="1" applyFont="1" applyBorder="1" applyAlignment="1">
      <alignment/>
    </xf>
    <xf numFmtId="0" fontId="51" fillId="0" borderId="0" xfId="0" applyFont="1" applyAlignment="1">
      <alignment horizontal="center"/>
    </xf>
    <xf numFmtId="0" fontId="45" fillId="0" borderId="0" xfId="0" applyFont="1" applyBorder="1" applyAlignment="1">
      <alignment/>
    </xf>
    <xf numFmtId="3" fontId="52" fillId="0" borderId="0" xfId="0" applyNumberFormat="1" applyFont="1" applyBorder="1" applyAlignment="1">
      <alignment/>
    </xf>
    <xf numFmtId="3" fontId="40" fillId="0" borderId="0" xfId="0" applyNumberFormat="1" applyFont="1" applyBorder="1" applyAlignment="1">
      <alignment/>
    </xf>
    <xf numFmtId="4" fontId="40" fillId="0" borderId="0" xfId="0" applyNumberFormat="1" applyFont="1" applyBorder="1" applyAlignment="1">
      <alignment/>
    </xf>
    <xf numFmtId="4" fontId="40" fillId="0" borderId="0" xfId="0" applyNumberFormat="1" applyFont="1" applyBorder="1" applyAlignment="1">
      <alignment horizontal="right"/>
    </xf>
    <xf numFmtId="0" fontId="39" fillId="0" borderId="40" xfId="0" applyFont="1" applyBorder="1" applyAlignment="1">
      <alignment horizontal="centerContinuous"/>
    </xf>
    <xf numFmtId="0" fontId="45" fillId="0" borderId="7" xfId="0" applyFont="1" applyBorder="1" applyAlignment="1">
      <alignment horizontal="centerContinuous"/>
    </xf>
    <xf numFmtId="0" fontId="45" fillId="0" borderId="60" xfId="0" applyFont="1" applyBorder="1" applyAlignment="1">
      <alignment horizontal="centerContinuous"/>
    </xf>
    <xf numFmtId="0" fontId="45" fillId="0" borderId="6" xfId="0" applyFont="1" applyBorder="1" applyAlignment="1">
      <alignment horizontal="centerContinuous"/>
    </xf>
    <xf numFmtId="0" fontId="39" fillId="0" borderId="10" xfId="0" applyFont="1" applyBorder="1" applyAlignment="1">
      <alignment horizontal="centerContinuous"/>
    </xf>
    <xf numFmtId="0" fontId="45" fillId="0" borderId="30" xfId="0" applyFont="1" applyBorder="1" applyAlignment="1">
      <alignment horizontal="centerContinuous"/>
    </xf>
    <xf numFmtId="0" fontId="45" fillId="0" borderId="61" xfId="0" applyFont="1" applyBorder="1" applyAlignment="1">
      <alignment horizontal="centerContinuous"/>
    </xf>
    <xf numFmtId="0" fontId="45" fillId="0" borderId="31" xfId="0" applyFont="1" applyBorder="1" applyAlignment="1">
      <alignment horizontal="centerContinuous"/>
    </xf>
    <xf numFmtId="0" fontId="39" fillId="0" borderId="14" xfId="0" applyFont="1" applyBorder="1" applyAlignment="1">
      <alignment horizontal="center" vertical="center"/>
    </xf>
    <xf numFmtId="0" fontId="39" fillId="0" borderId="48" xfId="0" applyFont="1" applyBorder="1" applyAlignment="1">
      <alignment horizontal="center" vertical="center"/>
    </xf>
    <xf numFmtId="0" fontId="39" fillId="0" borderId="38" xfId="0" applyFont="1" applyBorder="1" applyAlignment="1">
      <alignment horizontal="center" vertical="center"/>
    </xf>
    <xf numFmtId="0" fontId="39" fillId="0" borderId="59" xfId="0" applyFont="1" applyBorder="1" applyAlignment="1">
      <alignment horizontal="center" vertical="center"/>
    </xf>
    <xf numFmtId="0" fontId="39" fillId="0" borderId="34" xfId="0" applyFont="1" applyBorder="1" applyAlignment="1">
      <alignment horizontal="center" vertical="center"/>
    </xf>
    <xf numFmtId="2" fontId="46" fillId="0" borderId="13" xfId="0" applyNumberFormat="1" applyFont="1" applyBorder="1" applyAlignment="1">
      <alignment/>
    </xf>
    <xf numFmtId="2" fontId="46" fillId="0" borderId="5" xfId="0" applyNumberFormat="1" applyFont="1" applyBorder="1" applyAlignment="1">
      <alignment/>
    </xf>
    <xf numFmtId="2" fontId="46" fillId="0" borderId="31" xfId="0" applyNumberFormat="1" applyFont="1" applyBorder="1" applyAlignment="1">
      <alignment/>
    </xf>
    <xf numFmtId="3" fontId="45" fillId="0" borderId="18" xfId="0" applyNumberFormat="1" applyFont="1" applyFill="1" applyBorder="1" applyAlignment="1">
      <alignment vertical="center" wrapText="1"/>
    </xf>
    <xf numFmtId="0" fontId="47" fillId="0" borderId="22" xfId="0" applyFont="1" applyFill="1" applyBorder="1" applyAlignment="1">
      <alignment/>
    </xf>
    <xf numFmtId="3" fontId="47" fillId="0" borderId="26" xfId="0" applyNumberFormat="1" applyFont="1" applyFill="1" applyBorder="1" applyAlignment="1">
      <alignment/>
    </xf>
    <xf numFmtId="3" fontId="47" fillId="0" borderId="28" xfId="0" applyNumberFormat="1" applyFont="1" applyFill="1" applyBorder="1" applyAlignment="1">
      <alignment/>
    </xf>
    <xf numFmtId="0" fontId="48" fillId="2" borderId="54" xfId="0" applyFont="1" applyFill="1" applyBorder="1" applyAlignment="1">
      <alignment/>
    </xf>
    <xf numFmtId="0" fontId="13" fillId="0" borderId="78" xfId="0" applyFont="1" applyBorder="1" applyAlignment="1">
      <alignment/>
    </xf>
    <xf numFmtId="3" fontId="54" fillId="0" borderId="79" xfId="0" applyNumberFormat="1" applyFont="1" applyBorder="1" applyAlignment="1">
      <alignment/>
    </xf>
    <xf numFmtId="0" fontId="47" fillId="0" borderId="80" xfId="0" applyFont="1" applyFill="1" applyBorder="1" applyAlignment="1">
      <alignment/>
    </xf>
    <xf numFmtId="0" fontId="47" fillId="0" borderId="87" xfId="0" applyFont="1" applyFill="1" applyBorder="1" applyAlignment="1">
      <alignment/>
    </xf>
    <xf numFmtId="3" fontId="47" fillId="0" borderId="88" xfId="0" applyNumberFormat="1" applyFont="1" applyFill="1" applyBorder="1" applyAlignment="1">
      <alignment/>
    </xf>
    <xf numFmtId="3" fontId="47" fillId="0" borderId="89" xfId="0" applyNumberFormat="1" applyFont="1" applyFill="1" applyBorder="1" applyAlignment="1">
      <alignment/>
    </xf>
    <xf numFmtId="2" fontId="38" fillId="0" borderId="83" xfId="0" applyNumberFormat="1" applyFont="1" applyBorder="1" applyAlignment="1">
      <alignment/>
    </xf>
    <xf numFmtId="0" fontId="13" fillId="0" borderId="86" xfId="0" applyFont="1" applyBorder="1" applyAlignment="1">
      <alignment/>
    </xf>
    <xf numFmtId="0" fontId="47" fillId="0" borderId="21" xfId="0" applyFont="1" applyBorder="1" applyAlignment="1">
      <alignment/>
    </xf>
    <xf numFmtId="0" fontId="48" fillId="0" borderId="6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40" xfId="0" applyFont="1" applyBorder="1" applyAlignment="1">
      <alignment horizontal="center" vertical="center" wrapText="1"/>
    </xf>
    <xf numFmtId="0" fontId="48" fillId="0" borderId="6" xfId="0" applyFont="1" applyBorder="1" applyAlignment="1">
      <alignment horizontal="center" vertical="center"/>
    </xf>
    <xf numFmtId="0" fontId="47" fillId="0" borderId="41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/>
    </xf>
    <xf numFmtId="0" fontId="48" fillId="0" borderId="41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/>
    </xf>
    <xf numFmtId="0" fontId="48" fillId="0" borderId="46" xfId="0" applyFont="1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48" fillId="0" borderId="41" xfId="0" applyFont="1" applyBorder="1" applyAlignment="1">
      <alignment horizontal="center" wrapText="1"/>
    </xf>
    <xf numFmtId="0" fontId="13" fillId="0" borderId="21" xfId="0" applyFont="1" applyBorder="1" applyAlignment="1">
      <alignment/>
    </xf>
    <xf numFmtId="0" fontId="48" fillId="0" borderId="63" xfId="0" applyFont="1" applyBorder="1" applyAlignment="1">
      <alignment horizontal="center"/>
    </xf>
    <xf numFmtId="0" fontId="45" fillId="0" borderId="50" xfId="0" applyFont="1" applyBorder="1" applyAlignment="1">
      <alignment horizontal="left" vertical="center"/>
    </xf>
    <xf numFmtId="3" fontId="38" fillId="0" borderId="1" xfId="0" applyNumberFormat="1" applyFont="1" applyBorder="1" applyAlignment="1">
      <alignment horizontal="right"/>
    </xf>
    <xf numFmtId="3" fontId="13" fillId="0" borderId="51" xfId="0" applyNumberFormat="1" applyFont="1" applyBorder="1" applyAlignment="1">
      <alignment horizontal="right"/>
    </xf>
    <xf numFmtId="3" fontId="13" fillId="0" borderId="90" xfId="0" applyNumberFormat="1" applyFont="1" applyBorder="1" applyAlignment="1">
      <alignment horizontal="right"/>
    </xf>
    <xf numFmtId="3" fontId="13" fillId="0" borderId="12" xfId="0" applyNumberFormat="1" applyFont="1" applyBorder="1" applyAlignment="1">
      <alignment horizontal="right"/>
    </xf>
    <xf numFmtId="3" fontId="38" fillId="0" borderId="50" xfId="0" applyNumberFormat="1" applyFont="1" applyBorder="1" applyAlignment="1">
      <alignment horizontal="right"/>
    </xf>
    <xf numFmtId="3" fontId="13" fillId="0" borderId="58" xfId="0" applyNumberFormat="1" applyFont="1" applyBorder="1" applyAlignment="1">
      <alignment horizontal="right"/>
    </xf>
    <xf numFmtId="3" fontId="13" fillId="0" borderId="50" xfId="0" applyNumberFormat="1" applyFont="1" applyBorder="1" applyAlignment="1">
      <alignment horizontal="right"/>
    </xf>
    <xf numFmtId="3" fontId="13" fillId="0" borderId="1" xfId="0" applyNumberFormat="1" applyFont="1" applyBorder="1" applyAlignment="1">
      <alignment horizontal="right"/>
    </xf>
    <xf numFmtId="3" fontId="13" fillId="0" borderId="52" xfId="0" applyNumberFormat="1" applyFont="1" applyBorder="1" applyAlignment="1">
      <alignment horizontal="right"/>
    </xf>
    <xf numFmtId="0" fontId="45" fillId="0" borderId="5" xfId="0" applyFont="1" applyBorder="1" applyAlignment="1">
      <alignment/>
    </xf>
    <xf numFmtId="3" fontId="13" fillId="0" borderId="8" xfId="0" applyNumberFormat="1" applyFont="1" applyBorder="1" applyAlignment="1">
      <alignment horizontal="right"/>
    </xf>
    <xf numFmtId="3" fontId="13" fillId="0" borderId="29" xfId="0" applyNumberFormat="1" applyFont="1" applyBorder="1" applyAlignment="1">
      <alignment horizontal="right"/>
    </xf>
    <xf numFmtId="3" fontId="13" fillId="0" borderId="10" xfId="0" applyNumberFormat="1" applyFont="1" applyBorder="1" applyAlignment="1">
      <alignment horizontal="right"/>
    </xf>
    <xf numFmtId="3" fontId="38" fillId="0" borderId="5" xfId="0" applyNumberFormat="1" applyFont="1" applyBorder="1" applyAlignment="1">
      <alignment horizontal="right"/>
    </xf>
    <xf numFmtId="3" fontId="13" fillId="0" borderId="5" xfId="0" applyNumberFormat="1" applyFont="1" applyBorder="1" applyAlignment="1">
      <alignment horizontal="right"/>
    </xf>
    <xf numFmtId="3" fontId="13" fillId="0" borderId="30" xfId="0" applyNumberFormat="1" applyFont="1" applyBorder="1" applyAlignment="1">
      <alignment horizontal="right"/>
    </xf>
    <xf numFmtId="3" fontId="13" fillId="0" borderId="2" xfId="0" applyNumberFormat="1" applyFont="1" applyBorder="1" applyAlignment="1">
      <alignment horizontal="right"/>
    </xf>
    <xf numFmtId="0" fontId="45" fillId="0" borderId="31" xfId="0" applyFont="1" applyBorder="1" applyAlignment="1">
      <alignment/>
    </xf>
    <xf numFmtId="3" fontId="13" fillId="0" borderId="19" xfId="0" applyNumberFormat="1" applyFont="1" applyBorder="1" applyAlignment="1">
      <alignment horizontal="right"/>
    </xf>
    <xf numFmtId="3" fontId="13" fillId="0" borderId="42" xfId="0" applyNumberFormat="1" applyFont="1" applyBorder="1" applyAlignment="1">
      <alignment horizontal="right"/>
    </xf>
    <xf numFmtId="3" fontId="13" fillId="0" borderId="14" xfId="0" applyNumberFormat="1" applyFont="1" applyBorder="1" applyAlignment="1">
      <alignment horizontal="right"/>
    </xf>
    <xf numFmtId="3" fontId="38" fillId="0" borderId="31" xfId="0" applyNumberFormat="1" applyFont="1" applyBorder="1" applyAlignment="1">
      <alignment horizontal="right"/>
    </xf>
    <xf numFmtId="3" fontId="13" fillId="0" borderId="31" xfId="0" applyNumberFormat="1" applyFont="1" applyBorder="1" applyAlignment="1">
      <alignment horizontal="right"/>
    </xf>
    <xf numFmtId="3" fontId="13" fillId="0" borderId="18" xfId="0" applyNumberFormat="1" applyFont="1" applyBorder="1" applyAlignment="1">
      <alignment horizontal="right"/>
    </xf>
    <xf numFmtId="3" fontId="13" fillId="0" borderId="15" xfId="0" applyNumberFormat="1" applyFont="1" applyBorder="1" applyAlignment="1">
      <alignment horizontal="right"/>
    </xf>
    <xf numFmtId="3" fontId="13" fillId="0" borderId="11" xfId="0" applyNumberFormat="1" applyFont="1" applyBorder="1" applyAlignment="1">
      <alignment horizontal="right"/>
    </xf>
    <xf numFmtId="3" fontId="13" fillId="0" borderId="61" xfId="0" applyNumberFormat="1" applyFont="1" applyBorder="1" applyAlignment="1">
      <alignment horizontal="right"/>
    </xf>
    <xf numFmtId="0" fontId="45" fillId="0" borderId="74" xfId="0" applyFont="1" applyBorder="1" applyAlignment="1">
      <alignment/>
    </xf>
    <xf numFmtId="3" fontId="13" fillId="0" borderId="77" xfId="0" applyNumberFormat="1" applyFont="1" applyBorder="1" applyAlignment="1">
      <alignment horizontal="right"/>
    </xf>
    <xf numFmtId="3" fontId="13" fillId="0" borderId="78" xfId="0" applyNumberFormat="1" applyFont="1" applyBorder="1" applyAlignment="1">
      <alignment horizontal="right"/>
    </xf>
    <xf numFmtId="3" fontId="38" fillId="0" borderId="74" xfId="0" applyNumberFormat="1" applyFont="1" applyBorder="1" applyAlignment="1">
      <alignment horizontal="right"/>
    </xf>
    <xf numFmtId="3" fontId="13" fillId="0" borderId="74" xfId="0" applyNumberFormat="1" applyFont="1" applyBorder="1" applyAlignment="1">
      <alignment horizontal="right"/>
    </xf>
    <xf numFmtId="3" fontId="13" fillId="0" borderId="75" xfId="0" applyNumberFormat="1" applyFont="1" applyBorder="1" applyAlignment="1">
      <alignment horizontal="right"/>
    </xf>
    <xf numFmtId="3" fontId="13" fillId="0" borderId="86" xfId="0" applyNumberFormat="1" applyFont="1" applyBorder="1" applyAlignment="1">
      <alignment horizontal="right"/>
    </xf>
    <xf numFmtId="0" fontId="53" fillId="0" borderId="83" xfId="0" applyFont="1" applyBorder="1" applyAlignment="1">
      <alignment/>
    </xf>
    <xf numFmtId="3" fontId="47" fillId="0" borderId="87" xfId="0" applyNumberFormat="1" applyFont="1" applyBorder="1" applyAlignment="1">
      <alignment horizontal="right"/>
    </xf>
    <xf numFmtId="3" fontId="47" fillId="0" borderId="80" xfId="0" applyNumberFormat="1" applyFont="1" applyBorder="1" applyAlignment="1">
      <alignment horizontal="right"/>
    </xf>
    <xf numFmtId="3" fontId="47" fillId="0" borderId="83" xfId="0" applyNumberFormat="1" applyFont="1" applyBorder="1" applyAlignment="1">
      <alignment horizontal="right"/>
    </xf>
    <xf numFmtId="3" fontId="47" fillId="0" borderId="91" xfId="0" applyNumberFormat="1" applyFont="1" applyBorder="1" applyAlignment="1">
      <alignment horizontal="right"/>
    </xf>
    <xf numFmtId="3" fontId="13" fillId="0" borderId="11" xfId="0" applyNumberFormat="1" applyFont="1" applyBorder="1" applyAlignment="1">
      <alignment/>
    </xf>
    <xf numFmtId="3" fontId="13" fillId="0" borderId="30" xfId="0" applyNumberFormat="1" applyFont="1" applyBorder="1" applyAlignment="1">
      <alignment/>
    </xf>
    <xf numFmtId="3" fontId="56" fillId="0" borderId="11" xfId="0" applyNumberFormat="1" applyFont="1" applyBorder="1" applyAlignment="1">
      <alignment horizontal="right"/>
    </xf>
    <xf numFmtId="3" fontId="56" fillId="0" borderId="61" xfId="0" applyNumberFormat="1" applyFont="1" applyBorder="1" applyAlignment="1">
      <alignment horizontal="right"/>
    </xf>
    <xf numFmtId="3" fontId="56" fillId="0" borderId="5" xfId="0" applyNumberFormat="1" applyFont="1" applyBorder="1" applyAlignment="1">
      <alignment horizontal="right"/>
    </xf>
    <xf numFmtId="3" fontId="56" fillId="0" borderId="2" xfId="0" applyNumberFormat="1" applyFont="1" applyBorder="1" applyAlignment="1">
      <alignment horizontal="right"/>
    </xf>
    <xf numFmtId="3" fontId="56" fillId="0" borderId="29" xfId="0" applyNumberFormat="1" applyFont="1" applyBorder="1" applyAlignment="1">
      <alignment horizontal="right"/>
    </xf>
    <xf numFmtId="3" fontId="56" fillId="0" borderId="77" xfId="0" applyNumberFormat="1" applyFont="1" applyBorder="1" applyAlignment="1">
      <alignment horizontal="right"/>
    </xf>
    <xf numFmtId="3" fontId="56" fillId="0" borderId="92" xfId="0" applyNumberFormat="1" applyFont="1" applyBorder="1" applyAlignment="1">
      <alignment horizontal="right"/>
    </xf>
    <xf numFmtId="3" fontId="56" fillId="0" borderId="74" xfId="0" applyNumberFormat="1" applyFont="1" applyBorder="1" applyAlignment="1">
      <alignment horizontal="right"/>
    </xf>
    <xf numFmtId="3" fontId="56" fillId="0" borderId="78" xfId="0" applyNumberFormat="1" applyFont="1" applyBorder="1" applyAlignment="1">
      <alignment horizontal="right"/>
    </xf>
    <xf numFmtId="3" fontId="56" fillId="0" borderId="86" xfId="0" applyNumberFormat="1" applyFont="1" applyBorder="1" applyAlignment="1">
      <alignment horizontal="right"/>
    </xf>
    <xf numFmtId="0" fontId="53" fillId="0" borderId="21" xfId="0" applyFont="1" applyBorder="1" applyAlignment="1">
      <alignment/>
    </xf>
    <xf numFmtId="0" fontId="57" fillId="2" borderId="54" xfId="0" applyFont="1" applyFill="1" applyBorder="1" applyAlignment="1">
      <alignment/>
    </xf>
    <xf numFmtId="3" fontId="47" fillId="2" borderId="57" xfId="0" applyNumberFormat="1" applyFont="1" applyFill="1" applyBorder="1" applyAlignment="1">
      <alignment horizontal="right"/>
    </xf>
    <xf numFmtId="3" fontId="38" fillId="2" borderId="57" xfId="0" applyNumberFormat="1" applyFont="1" applyFill="1" applyBorder="1" applyAlignment="1">
      <alignment horizontal="right"/>
    </xf>
    <xf numFmtId="3" fontId="47" fillId="2" borderId="81" xfId="0" applyNumberFormat="1" applyFont="1" applyFill="1" applyBorder="1" applyAlignment="1">
      <alignment horizontal="right"/>
    </xf>
    <xf numFmtId="0" fontId="54" fillId="0" borderId="74" xfId="0" applyFont="1" applyBorder="1" applyAlignment="1">
      <alignment/>
    </xf>
    <xf numFmtId="3" fontId="38" fillId="0" borderId="78" xfId="0" applyNumberFormat="1" applyFont="1" applyBorder="1" applyAlignment="1">
      <alignment horizontal="right"/>
    </xf>
    <xf numFmtId="3" fontId="56" fillId="0" borderId="85" xfId="0" applyNumberFormat="1" applyFont="1" applyBorder="1" applyAlignment="1">
      <alignment horizontal="right"/>
    </xf>
    <xf numFmtId="3" fontId="56" fillId="0" borderId="75" xfId="0" applyNumberFormat="1" applyFont="1" applyBorder="1" applyAlignment="1">
      <alignment horizontal="right"/>
    </xf>
    <xf numFmtId="3" fontId="53" fillId="0" borderId="22" xfId="0" applyNumberFormat="1" applyFont="1" applyBorder="1" applyAlignment="1">
      <alignment horizontal="right"/>
    </xf>
    <xf numFmtId="3" fontId="53" fillId="0" borderId="87" xfId="0" applyNumberFormat="1" applyFont="1" applyBorder="1" applyAlignment="1">
      <alignment horizontal="right"/>
    </xf>
    <xf numFmtId="3" fontId="53" fillId="0" borderId="25" xfId="0" applyNumberFormat="1" applyFont="1" applyBorder="1" applyAlignment="1">
      <alignment horizontal="right"/>
    </xf>
    <xf numFmtId="3" fontId="53" fillId="0" borderId="91" xfId="0" applyNumberFormat="1" applyFont="1" applyBorder="1" applyAlignment="1">
      <alignment horizontal="right"/>
    </xf>
    <xf numFmtId="0" fontId="50" fillId="0" borderId="21" xfId="0" applyFont="1" applyBorder="1" applyAlignment="1">
      <alignment/>
    </xf>
    <xf numFmtId="3" fontId="50" fillId="0" borderId="22" xfId="0" applyNumberFormat="1" applyFont="1" applyBorder="1" applyAlignment="1">
      <alignment horizontal="right"/>
    </xf>
    <xf numFmtId="0" fontId="40" fillId="0" borderId="0" xfId="0" applyFont="1" applyAlignment="1">
      <alignment horizontal="right"/>
    </xf>
    <xf numFmtId="0" fontId="53" fillId="0" borderId="15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/>
    </xf>
    <xf numFmtId="0" fontId="48" fillId="0" borderId="15" xfId="0" applyFont="1" applyBorder="1" applyAlignment="1">
      <alignment horizontal="center"/>
    </xf>
    <xf numFmtId="0" fontId="53" fillId="0" borderId="13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/>
    </xf>
    <xf numFmtId="0" fontId="47" fillId="0" borderId="25" xfId="0" applyFont="1" applyBorder="1" applyAlignment="1">
      <alignment horizontal="center" vertical="center"/>
    </xf>
    <xf numFmtId="0" fontId="48" fillId="0" borderId="21" xfId="0" applyFont="1" applyBorder="1" applyAlignment="1">
      <alignment horizontal="center"/>
    </xf>
    <xf numFmtId="0" fontId="48" fillId="0" borderId="26" xfId="0" applyFont="1" applyBorder="1" applyAlignment="1">
      <alignment horizontal="center" vertical="center"/>
    </xf>
    <xf numFmtId="3" fontId="46" fillId="0" borderId="58" xfId="0" applyNumberFormat="1" applyFont="1" applyBorder="1" applyAlignment="1">
      <alignment horizontal="right" vertical="center"/>
    </xf>
    <xf numFmtId="3" fontId="38" fillId="0" borderId="12" xfId="0" applyNumberFormat="1" applyFont="1" applyBorder="1" applyAlignment="1">
      <alignment horizontal="right"/>
    </xf>
    <xf numFmtId="2" fontId="38" fillId="0" borderId="13" xfId="0" applyNumberFormat="1" applyFont="1" applyBorder="1" applyAlignment="1">
      <alignment/>
    </xf>
    <xf numFmtId="2" fontId="38" fillId="0" borderId="5" xfId="0" applyNumberFormat="1" applyFont="1" applyBorder="1" applyAlignment="1">
      <alignment/>
    </xf>
    <xf numFmtId="3" fontId="46" fillId="0" borderId="29" xfId="0" applyNumberFormat="1" applyFont="1" applyBorder="1" applyAlignment="1">
      <alignment horizontal="right" vertical="center"/>
    </xf>
    <xf numFmtId="2" fontId="38" fillId="0" borderId="31" xfId="0" applyNumberFormat="1" applyFont="1" applyBorder="1" applyAlignment="1">
      <alignment/>
    </xf>
    <xf numFmtId="3" fontId="13" fillId="0" borderId="4" xfId="0" applyNumberFormat="1" applyFont="1" applyBorder="1" applyAlignment="1">
      <alignment horizontal="right"/>
    </xf>
    <xf numFmtId="3" fontId="46" fillId="0" borderId="86" xfId="0" applyNumberFormat="1" applyFont="1" applyBorder="1" applyAlignment="1">
      <alignment horizontal="right" vertical="center"/>
    </xf>
    <xf numFmtId="2" fontId="38" fillId="0" borderId="74" xfId="0" applyNumberFormat="1" applyFont="1" applyBorder="1" applyAlignment="1">
      <alignment/>
    </xf>
    <xf numFmtId="3" fontId="46" fillId="0" borderId="17" xfId="0" applyNumberFormat="1" applyFont="1" applyBorder="1" applyAlignment="1">
      <alignment horizontal="right" vertical="center"/>
    </xf>
    <xf numFmtId="3" fontId="38" fillId="0" borderId="14" xfId="0" applyNumberFormat="1" applyFont="1" applyBorder="1" applyAlignment="1">
      <alignment horizontal="right"/>
    </xf>
    <xf numFmtId="0" fontId="45" fillId="0" borderId="50" xfId="0" applyFont="1" applyBorder="1" applyAlignment="1">
      <alignment/>
    </xf>
    <xf numFmtId="3" fontId="38" fillId="0" borderId="10" xfId="0" applyNumberFormat="1" applyFont="1" applyBorder="1" applyAlignment="1">
      <alignment horizontal="right"/>
    </xf>
    <xf numFmtId="0" fontId="53" fillId="0" borderId="22" xfId="0" applyFont="1" applyBorder="1" applyAlignment="1">
      <alignment/>
    </xf>
    <xf numFmtId="3" fontId="47" fillId="0" borderId="21" xfId="0" applyNumberFormat="1" applyFont="1" applyBorder="1" applyAlignment="1">
      <alignment horizontal="right"/>
    </xf>
    <xf numFmtId="3" fontId="47" fillId="0" borderId="22" xfId="0" applyNumberFormat="1" applyFont="1" applyBorder="1" applyAlignment="1">
      <alignment horizontal="right"/>
    </xf>
    <xf numFmtId="0" fontId="57" fillId="2" borderId="12" xfId="0" applyFont="1" applyFill="1" applyBorder="1" applyAlignment="1">
      <alignment/>
    </xf>
    <xf numFmtId="3" fontId="53" fillId="2" borderId="58" xfId="0" applyNumberFormat="1" applyFont="1" applyFill="1" applyBorder="1" applyAlignment="1">
      <alignment horizontal="right"/>
    </xf>
    <xf numFmtId="3" fontId="53" fillId="2" borderId="58" xfId="0" applyNumberFormat="1" applyFont="1" applyFill="1" applyBorder="1" applyAlignment="1">
      <alignment horizontal="right" vertical="center"/>
    </xf>
    <xf numFmtId="3" fontId="47" fillId="2" borderId="58" xfId="0" applyNumberFormat="1" applyFont="1" applyFill="1" applyBorder="1" applyAlignment="1">
      <alignment horizontal="right"/>
    </xf>
    <xf numFmtId="3" fontId="38" fillId="2" borderId="58" xfId="0" applyNumberFormat="1" applyFont="1" applyFill="1" applyBorder="1" applyAlignment="1">
      <alignment horizontal="right"/>
    </xf>
    <xf numFmtId="2" fontId="47" fillId="2" borderId="90" xfId="0" applyNumberFormat="1" applyFont="1" applyFill="1" applyBorder="1" applyAlignment="1">
      <alignment/>
    </xf>
    <xf numFmtId="0" fontId="54" fillId="0" borderId="93" xfId="0" applyFont="1" applyBorder="1" applyAlignment="1">
      <alignment/>
    </xf>
    <xf numFmtId="3" fontId="54" fillId="0" borderId="86" xfId="0" applyNumberFormat="1" applyFont="1" applyBorder="1" applyAlignment="1">
      <alignment horizontal="right" vertical="center"/>
    </xf>
    <xf numFmtId="3" fontId="56" fillId="0" borderId="93" xfId="0" applyNumberFormat="1" applyFont="1" applyBorder="1" applyAlignment="1">
      <alignment horizontal="right"/>
    </xf>
    <xf numFmtId="3" fontId="56" fillId="0" borderId="94" xfId="0" applyNumberFormat="1" applyFont="1" applyBorder="1" applyAlignment="1">
      <alignment horizontal="right"/>
    </xf>
    <xf numFmtId="3" fontId="56" fillId="0" borderId="95" xfId="0" applyNumberFormat="1" applyFont="1" applyBorder="1" applyAlignment="1">
      <alignment horizontal="right"/>
    </xf>
    <xf numFmtId="2" fontId="38" fillId="0" borderId="21" xfId="0" applyNumberFormat="1" applyFont="1" applyBorder="1" applyAlignment="1">
      <alignment/>
    </xf>
    <xf numFmtId="0" fontId="4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/>
    </xf>
    <xf numFmtId="0" fontId="43" fillId="0" borderId="0" xfId="0" applyFont="1" applyBorder="1" applyAlignment="1">
      <alignment horizontal="center" wrapText="1"/>
    </xf>
    <xf numFmtId="0" fontId="43" fillId="0" borderId="41" xfId="0" applyFont="1" applyBorder="1" applyAlignment="1">
      <alignment horizontal="center"/>
    </xf>
    <xf numFmtId="0" fontId="43" fillId="0" borderId="44" xfId="0" applyFont="1" applyBorder="1" applyAlignment="1">
      <alignment horizontal="center"/>
    </xf>
    <xf numFmtId="0" fontId="44" fillId="0" borderId="46" xfId="0" applyFont="1" applyBorder="1" applyAlignment="1">
      <alignment horizontal="center"/>
    </xf>
    <xf numFmtId="0" fontId="43" fillId="0" borderId="0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14" fontId="43" fillId="0" borderId="26" xfId="0" applyNumberFormat="1" applyFont="1" applyBorder="1" applyAlignment="1">
      <alignment horizontal="center" vertical="center"/>
    </xf>
    <xf numFmtId="14" fontId="43" fillId="0" borderId="27" xfId="0" applyNumberFormat="1" applyFont="1" applyBorder="1" applyAlignment="1">
      <alignment horizontal="center" vertical="center"/>
    </xf>
    <xf numFmtId="0" fontId="47" fillId="0" borderId="23" xfId="0" applyFont="1" applyBorder="1" applyAlignment="1">
      <alignment horizontal="center" vertical="center"/>
    </xf>
    <xf numFmtId="14" fontId="43" fillId="0" borderId="28" xfId="0" applyNumberFormat="1" applyFont="1" applyBorder="1" applyAlignment="1">
      <alignment horizontal="center" vertical="center"/>
    </xf>
    <xf numFmtId="0" fontId="47" fillId="0" borderId="21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/>
    </xf>
    <xf numFmtId="14" fontId="43" fillId="0" borderId="0" xfId="0" applyNumberFormat="1" applyFont="1" applyBorder="1" applyAlignment="1">
      <alignment horizontal="center" vertical="center" wrapText="1"/>
    </xf>
    <xf numFmtId="3" fontId="41" fillId="2" borderId="81" xfId="0" applyNumberFormat="1" applyFont="1" applyFill="1" applyBorder="1" applyAlignment="1">
      <alignment/>
    </xf>
    <xf numFmtId="3" fontId="41" fillId="0" borderId="0" xfId="0" applyNumberFormat="1" applyFont="1" applyBorder="1" applyAlignment="1">
      <alignment/>
    </xf>
    <xf numFmtId="0" fontId="40" fillId="0" borderId="50" xfId="0" applyFont="1" applyBorder="1" applyAlignment="1">
      <alignment horizontal="left" vertical="center"/>
    </xf>
    <xf numFmtId="3" fontId="40" fillId="0" borderId="3" xfId="0" applyNumberFormat="1" applyFont="1" applyBorder="1" applyAlignment="1">
      <alignment/>
    </xf>
    <xf numFmtId="3" fontId="41" fillId="0" borderId="3" xfId="0" applyNumberFormat="1" applyFont="1" applyBorder="1" applyAlignment="1">
      <alignment/>
    </xf>
    <xf numFmtId="3" fontId="41" fillId="0" borderId="13" xfId="0" applyNumberFormat="1" applyFont="1" applyBorder="1" applyAlignment="1">
      <alignment/>
    </xf>
    <xf numFmtId="3" fontId="41" fillId="0" borderId="29" xfId="0" applyNumberFormat="1" applyFont="1" applyBorder="1" applyAlignment="1">
      <alignment/>
    </xf>
    <xf numFmtId="3" fontId="40" fillId="0" borderId="4" xfId="0" applyNumberFormat="1" applyFont="1" applyBorder="1" applyAlignment="1">
      <alignment/>
    </xf>
    <xf numFmtId="3" fontId="41" fillId="0" borderId="5" xfId="0" applyNumberFormat="1" applyFont="1" applyBorder="1" applyAlignment="1">
      <alignment/>
    </xf>
    <xf numFmtId="3" fontId="41" fillId="0" borderId="52" xfId="0" applyNumberFormat="1" applyFont="1" applyBorder="1" applyAlignment="1">
      <alignment/>
    </xf>
    <xf numFmtId="0" fontId="40" fillId="0" borderId="31" xfId="0" applyFont="1" applyBorder="1" applyAlignment="1">
      <alignment horizontal="left" vertical="center"/>
    </xf>
    <xf numFmtId="3" fontId="40" fillId="0" borderId="20" xfId="0" applyNumberFormat="1" applyFont="1" applyBorder="1" applyAlignment="1">
      <alignment/>
    </xf>
    <xf numFmtId="3" fontId="41" fillId="0" borderId="20" xfId="0" applyNumberFormat="1" applyFont="1" applyBorder="1" applyAlignment="1">
      <alignment/>
    </xf>
    <xf numFmtId="3" fontId="41" fillId="0" borderId="31" xfId="0" applyNumberFormat="1" applyFont="1" applyBorder="1" applyAlignment="1">
      <alignment/>
    </xf>
    <xf numFmtId="3" fontId="41" fillId="0" borderId="86" xfId="0" applyNumberFormat="1" applyFont="1" applyBorder="1" applyAlignment="1">
      <alignment/>
    </xf>
    <xf numFmtId="3" fontId="41" fillId="0" borderId="74" xfId="0" applyNumberFormat="1" applyFont="1" applyBorder="1" applyAlignment="1">
      <alignment/>
    </xf>
    <xf numFmtId="0" fontId="44" fillId="0" borderId="21" xfId="0" applyFont="1" applyBorder="1" applyAlignment="1">
      <alignment vertical="center"/>
    </xf>
    <xf numFmtId="3" fontId="44" fillId="0" borderId="28" xfId="0" applyNumberFormat="1" applyFont="1" applyBorder="1" applyAlignment="1">
      <alignment vertical="center"/>
    </xf>
    <xf numFmtId="3" fontId="44" fillId="0" borderId="21" xfId="0" applyNumberFormat="1" applyFont="1" applyBorder="1" applyAlignment="1">
      <alignment vertical="center"/>
    </xf>
    <xf numFmtId="3" fontId="44" fillId="0" borderId="0" xfId="0" applyNumberFormat="1" applyFont="1" applyBorder="1" applyAlignment="1">
      <alignment vertical="center"/>
    </xf>
    <xf numFmtId="3" fontId="41" fillId="0" borderId="0" xfId="0" applyNumberFormat="1" applyFont="1" applyBorder="1" applyAlignment="1">
      <alignment vertical="center"/>
    </xf>
    <xf numFmtId="0" fontId="40" fillId="0" borderId="50" xfId="0" applyFont="1" applyBorder="1" applyAlignment="1">
      <alignment/>
    </xf>
    <xf numFmtId="3" fontId="41" fillId="0" borderId="50" xfId="0" applyNumberFormat="1" applyFont="1" applyBorder="1" applyAlignment="1">
      <alignment/>
    </xf>
    <xf numFmtId="0" fontId="40" fillId="0" borderId="5" xfId="0" applyFont="1" applyBorder="1" applyAlignment="1">
      <alignment/>
    </xf>
    <xf numFmtId="0" fontId="40" fillId="0" borderId="31" xfId="0" applyFont="1" applyBorder="1" applyAlignment="1">
      <alignment/>
    </xf>
    <xf numFmtId="3" fontId="41" fillId="0" borderId="4" xfId="0" applyNumberFormat="1" applyFont="1" applyBorder="1" applyAlignment="1">
      <alignment/>
    </xf>
    <xf numFmtId="0" fontId="40" fillId="0" borderId="10" xfId="0" applyFont="1" applyBorder="1" applyAlignment="1">
      <alignment/>
    </xf>
    <xf numFmtId="3" fontId="40" fillId="0" borderId="11" xfId="0" applyNumberFormat="1" applyFont="1" applyBorder="1" applyAlignment="1">
      <alignment/>
    </xf>
    <xf numFmtId="3" fontId="41" fillId="0" borderId="42" xfId="0" applyNumberFormat="1" applyFont="1" applyBorder="1" applyAlignment="1">
      <alignment/>
    </xf>
    <xf numFmtId="0" fontId="40" fillId="0" borderId="78" xfId="0" applyFont="1" applyBorder="1" applyAlignment="1">
      <alignment/>
    </xf>
    <xf numFmtId="3" fontId="40" fillId="0" borderId="77" xfId="0" applyNumberFormat="1" applyFont="1" applyBorder="1" applyAlignment="1">
      <alignment/>
    </xf>
    <xf numFmtId="3" fontId="41" fillId="0" borderId="92" xfId="0" applyNumberFormat="1" applyFont="1" applyBorder="1" applyAlignment="1">
      <alignment/>
    </xf>
    <xf numFmtId="3" fontId="44" fillId="0" borderId="25" xfId="0" applyNumberFormat="1" applyFont="1" applyBorder="1" applyAlignment="1">
      <alignment vertical="center"/>
    </xf>
    <xf numFmtId="0" fontId="57" fillId="2" borderId="54" xfId="0" applyFont="1" applyFill="1" applyBorder="1" applyAlignment="1">
      <alignment vertical="center"/>
    </xf>
    <xf numFmtId="3" fontId="41" fillId="2" borderId="57" xfId="0" applyNumberFormat="1" applyFont="1" applyFill="1" applyBorder="1" applyAlignment="1">
      <alignment vertical="center"/>
    </xf>
    <xf numFmtId="3" fontId="41" fillId="2" borderId="90" xfId="0" applyNumberFormat="1" applyFont="1" applyFill="1" applyBorder="1" applyAlignment="1">
      <alignment vertical="center"/>
    </xf>
    <xf numFmtId="3" fontId="59" fillId="0" borderId="85" xfId="0" applyNumberFormat="1" applyFont="1" applyBorder="1" applyAlignment="1">
      <alignment vertical="center"/>
    </xf>
    <xf numFmtId="0" fontId="44" fillId="0" borderId="83" xfId="0" applyFont="1" applyBorder="1" applyAlignment="1">
      <alignment vertical="center"/>
    </xf>
    <xf numFmtId="3" fontId="44" fillId="0" borderId="96" xfId="0" applyNumberFormat="1" applyFont="1" applyBorder="1" applyAlignment="1">
      <alignment vertical="center"/>
    </xf>
    <xf numFmtId="3" fontId="44" fillId="0" borderId="97" xfId="0" applyNumberFormat="1" applyFont="1" applyBorder="1" applyAlignment="1">
      <alignment vertical="center"/>
    </xf>
    <xf numFmtId="3" fontId="44" fillId="0" borderId="83" xfId="0" applyNumberFormat="1" applyFont="1" applyBorder="1" applyAlignment="1">
      <alignment vertical="center"/>
    </xf>
    <xf numFmtId="3" fontId="47" fillId="0" borderId="24" xfId="0" applyNumberFormat="1" applyFont="1" applyBorder="1" applyAlignment="1">
      <alignment/>
    </xf>
    <xf numFmtId="3" fontId="44" fillId="0" borderId="0" xfId="0" applyNumberFormat="1" applyFont="1" applyBorder="1" applyAlignment="1">
      <alignment/>
    </xf>
    <xf numFmtId="1" fontId="43" fillId="0" borderId="0" xfId="0" applyNumberFormat="1" applyFont="1" applyAlignment="1" applyProtection="1">
      <alignment horizontal="left"/>
      <protection locked="0"/>
    </xf>
    <xf numFmtId="0" fontId="13" fillId="0" borderId="0" xfId="0" applyFont="1" applyAlignment="1" applyProtection="1">
      <alignment/>
      <protection locked="0"/>
    </xf>
    <xf numFmtId="1" fontId="40" fillId="0" borderId="0" xfId="0" applyNumberFormat="1" applyFont="1" applyAlignment="1" applyProtection="1">
      <alignment horizontal="right"/>
      <protection locked="0"/>
    </xf>
    <xf numFmtId="0" fontId="48" fillId="0" borderId="0" xfId="0" applyFont="1" applyBorder="1" applyAlignment="1">
      <alignment horizontal="center"/>
    </xf>
    <xf numFmtId="0" fontId="48" fillId="0" borderId="19" xfId="0" applyFont="1" applyBorder="1" applyAlignment="1">
      <alignment horizontal="center"/>
    </xf>
    <xf numFmtId="0" fontId="48" fillId="0" borderId="17" xfId="0" applyFont="1" applyBorder="1" applyAlignment="1">
      <alignment horizontal="center"/>
    </xf>
    <xf numFmtId="0" fontId="39" fillId="0" borderId="41" xfId="0" applyFont="1" applyBorder="1" applyAlignment="1">
      <alignment horizontal="center"/>
    </xf>
    <xf numFmtId="0" fontId="39" fillId="0" borderId="45" xfId="0" applyFont="1" applyBorder="1" applyAlignment="1">
      <alignment horizontal="center"/>
    </xf>
    <xf numFmtId="0" fontId="39" fillId="0" borderId="44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0" borderId="23" xfId="0" applyFont="1" applyBorder="1" applyAlignment="1">
      <alignment horizontal="center"/>
    </xf>
    <xf numFmtId="3" fontId="13" fillId="0" borderId="51" xfId="0" applyNumberFormat="1" applyFont="1" applyBorder="1" applyAlignment="1">
      <alignment/>
    </xf>
    <xf numFmtId="3" fontId="13" fillId="0" borderId="52" xfId="0" applyNumberFormat="1" applyFont="1" applyBorder="1" applyAlignment="1">
      <alignment/>
    </xf>
    <xf numFmtId="3" fontId="13" fillId="0" borderId="53" xfId="0" applyNumberFormat="1" applyFont="1" applyBorder="1" applyAlignment="1">
      <alignment/>
    </xf>
    <xf numFmtId="3" fontId="13" fillId="0" borderId="3" xfId="0" applyNumberFormat="1" applyFont="1" applyBorder="1" applyAlignment="1">
      <alignment/>
    </xf>
    <xf numFmtId="0" fontId="13" fillId="0" borderId="29" xfId="0" applyFont="1" applyBorder="1" applyAlignment="1">
      <alignment/>
    </xf>
    <xf numFmtId="3" fontId="13" fillId="0" borderId="58" xfId="0" applyNumberFormat="1" applyFont="1" applyBorder="1" applyAlignment="1">
      <alignment/>
    </xf>
    <xf numFmtId="3" fontId="13" fillId="0" borderId="29" xfId="0" applyNumberFormat="1" applyFont="1" applyBorder="1" applyAlignment="1">
      <alignment/>
    </xf>
    <xf numFmtId="1" fontId="13" fillId="0" borderId="29" xfId="0" applyNumberFormat="1" applyFont="1" applyBorder="1" applyAlignment="1">
      <alignment/>
    </xf>
    <xf numFmtId="3" fontId="13" fillId="0" borderId="19" xfId="0" applyNumberFormat="1" applyFont="1" applyBorder="1" applyAlignment="1">
      <alignment/>
    </xf>
    <xf numFmtId="3" fontId="13" fillId="0" borderId="15" xfId="0" applyNumberFormat="1" applyFont="1" applyBorder="1" applyAlignment="1">
      <alignment/>
    </xf>
    <xf numFmtId="3" fontId="13" fillId="0" borderId="16" xfId="0" applyNumberFormat="1" applyFont="1" applyBorder="1" applyAlignment="1">
      <alignment/>
    </xf>
    <xf numFmtId="3" fontId="13" fillId="0" borderId="10" xfId="0" applyNumberFormat="1" applyFont="1" applyBorder="1" applyAlignment="1">
      <alignment/>
    </xf>
    <xf numFmtId="0" fontId="13" fillId="0" borderId="8" xfId="0" applyFont="1" applyBorder="1" applyAlignment="1">
      <alignment/>
    </xf>
    <xf numFmtId="3" fontId="13" fillId="0" borderId="8" xfId="0" applyNumberFormat="1" applyFont="1" applyBorder="1" applyAlignment="1">
      <alignment/>
    </xf>
    <xf numFmtId="3" fontId="13" fillId="0" borderId="77" xfId="0" applyNumberFormat="1" applyFont="1" applyBorder="1" applyAlignment="1">
      <alignment/>
    </xf>
    <xf numFmtId="3" fontId="13" fillId="0" borderId="86" xfId="0" applyNumberFormat="1" applyFont="1" applyBorder="1" applyAlignment="1">
      <alignment/>
    </xf>
    <xf numFmtId="3" fontId="13" fillId="0" borderId="78" xfId="0" applyNumberFormat="1" applyFont="1" applyBorder="1" applyAlignment="1">
      <alignment/>
    </xf>
    <xf numFmtId="0" fontId="13" fillId="0" borderId="76" xfId="0" applyFont="1" applyBorder="1" applyAlignment="1">
      <alignment/>
    </xf>
    <xf numFmtId="3" fontId="47" fillId="0" borderId="97" xfId="0" applyNumberFormat="1" applyFont="1" applyBorder="1" applyAlignment="1">
      <alignment/>
    </xf>
    <xf numFmtId="3" fontId="47" fillId="0" borderId="25" xfId="0" applyNumberFormat="1" applyFont="1" applyBorder="1" applyAlignment="1">
      <alignment/>
    </xf>
    <xf numFmtId="3" fontId="47" fillId="0" borderId="91" xfId="0" applyNumberFormat="1" applyFont="1" applyBorder="1" applyAlignment="1">
      <alignment/>
    </xf>
    <xf numFmtId="3" fontId="13" fillId="0" borderId="90" xfId="0" applyNumberFormat="1" applyFont="1" applyBorder="1" applyAlignment="1">
      <alignment/>
    </xf>
    <xf numFmtId="3" fontId="13" fillId="0" borderId="61" xfId="0" applyNumberFormat="1" applyFont="1" applyBorder="1" applyAlignment="1">
      <alignment/>
    </xf>
    <xf numFmtId="3" fontId="13" fillId="0" borderId="42" xfId="0" applyNumberFormat="1" applyFont="1" applyBorder="1" applyAlignment="1">
      <alignment/>
    </xf>
    <xf numFmtId="3" fontId="13" fillId="0" borderId="17" xfId="0" applyNumberFormat="1" applyFont="1" applyBorder="1" applyAlignment="1">
      <alignment/>
    </xf>
    <xf numFmtId="3" fontId="45" fillId="0" borderId="29" xfId="0" applyNumberFormat="1" applyFont="1" applyBorder="1" applyAlignment="1">
      <alignment/>
    </xf>
    <xf numFmtId="3" fontId="13" fillId="0" borderId="92" xfId="0" applyNumberFormat="1" applyFont="1" applyBorder="1" applyAlignment="1">
      <alignment/>
    </xf>
    <xf numFmtId="3" fontId="13" fillId="0" borderId="85" xfId="0" applyNumberFormat="1" applyFont="1" applyBorder="1" applyAlignment="1">
      <alignment/>
    </xf>
    <xf numFmtId="3" fontId="47" fillId="0" borderId="88" xfId="0" applyNumberFormat="1" applyFont="1" applyBorder="1" applyAlignment="1">
      <alignment/>
    </xf>
    <xf numFmtId="0" fontId="14" fillId="2" borderId="54" xfId="0" applyFont="1" applyFill="1" applyBorder="1" applyAlignment="1">
      <alignment horizontal="left"/>
    </xf>
    <xf numFmtId="3" fontId="47" fillId="2" borderId="57" xfId="0" applyNumberFormat="1" applyFont="1" applyFill="1" applyBorder="1" applyAlignment="1">
      <alignment/>
    </xf>
    <xf numFmtId="3" fontId="47" fillId="2" borderId="57" xfId="0" applyNumberFormat="1" applyFont="1" applyFill="1" applyBorder="1" applyAlignment="1">
      <alignment/>
    </xf>
    <xf numFmtId="0" fontId="38" fillId="2" borderId="57" xfId="0" applyFont="1" applyFill="1" applyBorder="1" applyAlignment="1">
      <alignment/>
    </xf>
    <xf numFmtId="3" fontId="56" fillId="0" borderId="75" xfId="0" applyNumberFormat="1" applyFont="1" applyBorder="1" applyAlignment="1">
      <alignment/>
    </xf>
    <xf numFmtId="3" fontId="56" fillId="0" borderId="77" xfId="0" applyNumberFormat="1" applyFont="1" applyBorder="1" applyAlignment="1">
      <alignment/>
    </xf>
    <xf numFmtId="3" fontId="56" fillId="0" borderId="86" xfId="0" applyNumberFormat="1" applyFont="1" applyBorder="1" applyAlignment="1">
      <alignment/>
    </xf>
    <xf numFmtId="3" fontId="56" fillId="0" borderId="78" xfId="0" applyNumberFormat="1" applyFont="1" applyBorder="1" applyAlignment="1">
      <alignment/>
    </xf>
    <xf numFmtId="0" fontId="38" fillId="0" borderId="85" xfId="0" applyFont="1" applyBorder="1" applyAlignment="1">
      <alignment/>
    </xf>
    <xf numFmtId="3" fontId="47" fillId="0" borderId="92" xfId="0" applyNumberFormat="1" applyFont="1" applyBorder="1" applyAlignment="1">
      <alignment/>
    </xf>
    <xf numFmtId="3" fontId="47" fillId="0" borderId="85" xfId="0" applyNumberFormat="1" applyFont="1" applyBorder="1" applyAlignment="1">
      <alignment/>
    </xf>
    <xf numFmtId="3" fontId="56" fillId="0" borderId="79" xfId="0" applyNumberFormat="1" applyFont="1" applyBorder="1" applyAlignment="1">
      <alignment/>
    </xf>
    <xf numFmtId="1" fontId="13" fillId="0" borderId="15" xfId="0" applyNumberFormat="1" applyFont="1" applyBorder="1" applyAlignment="1">
      <alignment/>
    </xf>
    <xf numFmtId="3" fontId="47" fillId="0" borderId="96" xfId="0" applyNumberFormat="1" applyFont="1" applyBorder="1" applyAlignment="1">
      <alignment vertical="center"/>
    </xf>
    <xf numFmtId="3" fontId="47" fillId="0" borderId="91" xfId="0" applyNumberFormat="1" applyFont="1" applyBorder="1" applyAlignment="1">
      <alignment vertical="center"/>
    </xf>
    <xf numFmtId="3" fontId="47" fillId="0" borderId="84" xfId="0" applyNumberFormat="1" applyFont="1" applyBorder="1" applyAlignment="1">
      <alignment/>
    </xf>
    <xf numFmtId="3" fontId="47" fillId="0" borderId="89" xfId="0" applyNumberFormat="1" applyFont="1" applyBorder="1" applyAlignment="1">
      <alignment vertical="center"/>
    </xf>
    <xf numFmtId="3" fontId="49" fillId="0" borderId="22" xfId="0" applyNumberFormat="1" applyFont="1" applyBorder="1" applyAlignment="1">
      <alignment/>
    </xf>
    <xf numFmtId="2" fontId="58" fillId="0" borderId="65" xfId="0" applyNumberFormat="1" applyFont="1" applyBorder="1" applyAlignment="1">
      <alignment horizontal="center"/>
    </xf>
    <xf numFmtId="3" fontId="47" fillId="0" borderId="25" xfId="0" applyNumberFormat="1" applyFont="1" applyBorder="1" applyAlignment="1">
      <alignment horizontal="right"/>
    </xf>
    <xf numFmtId="2" fontId="46" fillId="0" borderId="83" xfId="0" applyNumberFormat="1" applyFont="1" applyBorder="1" applyAlignment="1">
      <alignment/>
    </xf>
    <xf numFmtId="0" fontId="0" fillId="0" borderId="0" xfId="0" applyFont="1" applyAlignment="1">
      <alignment horizontal="center"/>
    </xf>
    <xf numFmtId="3" fontId="47" fillId="0" borderId="27" xfId="0" applyNumberFormat="1" applyFont="1" applyBorder="1" applyAlignment="1">
      <alignment horizontal="right"/>
    </xf>
    <xf numFmtId="0" fontId="13" fillId="0" borderId="6" xfId="0" applyFont="1" applyBorder="1" applyAlignment="1">
      <alignment horizontal="center"/>
    </xf>
    <xf numFmtId="0" fontId="48" fillId="0" borderId="0" xfId="0" applyFont="1" applyBorder="1" applyAlignment="1">
      <alignment horizontal="center" vertical="center"/>
    </xf>
    <xf numFmtId="0" fontId="48" fillId="0" borderId="21" xfId="0" applyFont="1" applyBorder="1" applyAlignment="1">
      <alignment horizontal="center" vertical="center"/>
    </xf>
    <xf numFmtId="3" fontId="13" fillId="0" borderId="14" xfId="0" applyNumberFormat="1" applyFont="1" applyBorder="1" applyAlignment="1">
      <alignment/>
    </xf>
    <xf numFmtId="0" fontId="13" fillId="0" borderId="16" xfId="0" applyFont="1" applyBorder="1" applyAlignment="1">
      <alignment/>
    </xf>
    <xf numFmtId="3" fontId="40" fillId="0" borderId="4" xfId="0" applyNumberFormat="1" applyFont="1" applyFill="1" applyBorder="1" applyAlignment="1">
      <alignment vertical="center" wrapText="1"/>
    </xf>
    <xf numFmtId="3" fontId="45" fillId="0" borderId="15" xfId="0" applyNumberFormat="1" applyFont="1" applyBorder="1" applyAlignment="1">
      <alignment/>
    </xf>
    <xf numFmtId="3" fontId="40" fillId="0" borderId="20" xfId="0" applyNumberFormat="1" applyFont="1" applyFill="1" applyBorder="1" applyAlignment="1">
      <alignment vertical="center" wrapText="1"/>
    </xf>
    <xf numFmtId="3" fontId="45" fillId="0" borderId="52" xfId="0" applyNumberFormat="1" applyFont="1" applyBorder="1" applyAlignment="1">
      <alignment/>
    </xf>
    <xf numFmtId="3" fontId="50" fillId="0" borderId="65" xfId="0" applyNumberFormat="1" applyFont="1" applyBorder="1" applyAlignment="1">
      <alignment/>
    </xf>
    <xf numFmtId="3" fontId="6" fillId="0" borderId="51" xfId="0" applyNumberFormat="1" applyFont="1" applyBorder="1" applyAlignment="1" applyProtection="1">
      <alignment/>
      <protection locked="0"/>
    </xf>
    <xf numFmtId="3" fontId="6" fillId="0" borderId="30" xfId="0" applyNumberFormat="1" applyFont="1" applyBorder="1" applyAlignment="1" applyProtection="1">
      <alignment/>
      <protection locked="0"/>
    </xf>
    <xf numFmtId="3" fontId="56" fillId="0" borderId="12" xfId="0" applyNumberFormat="1" applyFont="1" applyBorder="1" applyAlignment="1">
      <alignment horizontal="right"/>
    </xf>
    <xf numFmtId="3" fontId="38" fillId="0" borderId="2" xfId="0" applyNumberFormat="1" applyFont="1" applyBorder="1" applyAlignment="1">
      <alignment horizontal="right"/>
    </xf>
    <xf numFmtId="3" fontId="56" fillId="0" borderId="51" xfId="0" applyNumberFormat="1" applyFont="1" applyBorder="1" applyAlignment="1">
      <alignment horizontal="right"/>
    </xf>
    <xf numFmtId="3" fontId="56" fillId="0" borderId="90" xfId="0" applyNumberFormat="1" applyFont="1" applyBorder="1" applyAlignment="1">
      <alignment horizontal="right"/>
    </xf>
    <xf numFmtId="3" fontId="56" fillId="0" borderId="50" xfId="0" applyNumberFormat="1" applyFont="1" applyBorder="1" applyAlignment="1">
      <alignment horizontal="right"/>
    </xf>
    <xf numFmtId="3" fontId="56" fillId="0" borderId="1" xfId="0" applyNumberFormat="1" applyFont="1" applyBorder="1" applyAlignment="1">
      <alignment horizontal="right"/>
    </xf>
    <xf numFmtId="3" fontId="56" fillId="0" borderId="52" xfId="0" applyNumberFormat="1" applyFont="1" applyBorder="1" applyAlignment="1">
      <alignment horizontal="right"/>
    </xf>
    <xf numFmtId="3" fontId="40" fillId="0" borderId="17" xfId="0" applyNumberFormat="1" applyFont="1" applyBorder="1" applyAlignment="1">
      <alignment/>
    </xf>
    <xf numFmtId="3" fontId="40" fillId="0" borderId="58" xfId="0" applyNumberFormat="1" applyFont="1" applyBorder="1" applyAlignment="1">
      <alignment/>
    </xf>
    <xf numFmtId="0" fontId="13" fillId="0" borderId="15" xfId="0" applyFont="1" applyBorder="1" applyAlignment="1">
      <alignment/>
    </xf>
    <xf numFmtId="0" fontId="13" fillId="0" borderId="52" xfId="0" applyFont="1" applyBorder="1" applyAlignment="1">
      <alignment/>
    </xf>
    <xf numFmtId="0" fontId="8" fillId="0" borderId="0" xfId="0" applyFont="1" applyBorder="1" applyAlignment="1" applyProtection="1">
      <alignment horizontal="center"/>
      <protection locked="0"/>
    </xf>
    <xf numFmtId="3" fontId="45" fillId="0" borderId="2" xfId="0" applyNumberFormat="1" applyFont="1" applyBorder="1" applyAlignment="1">
      <alignment horizontal="right" vertical="center"/>
    </xf>
    <xf numFmtId="3" fontId="45" fillId="0" borderId="1" xfId="0" applyNumberFormat="1" applyFont="1" applyBorder="1" applyAlignment="1">
      <alignment horizontal="right" vertical="center"/>
    </xf>
    <xf numFmtId="3" fontId="45" fillId="0" borderId="18" xfId="0" applyNumberFormat="1" applyFont="1" applyBorder="1" applyAlignment="1">
      <alignment horizontal="right" vertical="center"/>
    </xf>
    <xf numFmtId="3" fontId="45" fillId="0" borderId="1" xfId="0" applyNumberFormat="1" applyFont="1" applyBorder="1" applyAlignment="1">
      <alignment horizontal="right"/>
    </xf>
    <xf numFmtId="3" fontId="45" fillId="0" borderId="2" xfId="0" applyNumberFormat="1" applyFont="1" applyBorder="1" applyAlignment="1">
      <alignment horizontal="right"/>
    </xf>
    <xf numFmtId="3" fontId="45" fillId="0" borderId="75" xfId="0" applyNumberFormat="1" applyFont="1" applyBorder="1" applyAlignment="1">
      <alignment horizontal="right" vertical="center"/>
    </xf>
    <xf numFmtId="3" fontId="53" fillId="0" borderId="26" xfId="0" applyNumberFormat="1" applyFont="1" applyBorder="1" applyAlignment="1">
      <alignment horizontal="right"/>
    </xf>
    <xf numFmtId="3" fontId="54" fillId="0" borderId="75" xfId="0" applyNumberFormat="1" applyFont="1" applyBorder="1" applyAlignment="1">
      <alignment horizontal="right"/>
    </xf>
    <xf numFmtId="3" fontId="53" fillId="0" borderId="88" xfId="0" applyNumberFormat="1" applyFont="1" applyBorder="1" applyAlignment="1">
      <alignment horizontal="right"/>
    </xf>
    <xf numFmtId="3" fontId="58" fillId="0" borderId="65" xfId="0" applyNumberFormat="1" applyFont="1" applyBorder="1" applyAlignment="1">
      <alignment horizontal="center"/>
    </xf>
    <xf numFmtId="2" fontId="46" fillId="0" borderId="65" xfId="0" applyNumberFormat="1" applyFont="1" applyBorder="1" applyAlignment="1">
      <alignment/>
    </xf>
    <xf numFmtId="3" fontId="36" fillId="4" borderId="65" xfId="0" applyNumberFormat="1" applyFont="1" applyFill="1" applyBorder="1" applyAlignment="1">
      <alignment/>
    </xf>
    <xf numFmtId="3" fontId="7" fillId="5" borderId="17" xfId="0" applyNumberFormat="1" applyFont="1" applyFill="1" applyBorder="1" applyAlignment="1" applyProtection="1">
      <alignment horizontal="center"/>
      <protection locked="0"/>
    </xf>
    <xf numFmtId="3" fontId="7" fillId="5" borderId="25" xfId="0" applyNumberFormat="1" applyFont="1" applyFill="1" applyBorder="1" applyAlignment="1" applyProtection="1">
      <alignment horizontal="center"/>
      <protection locked="0"/>
    </xf>
    <xf numFmtId="3" fontId="6" fillId="5" borderId="8" xfId="0" applyNumberFormat="1" applyFont="1" applyFill="1" applyBorder="1" applyAlignment="1" applyProtection="1">
      <alignment/>
      <protection locked="0"/>
    </xf>
    <xf numFmtId="3" fontId="6" fillId="5" borderId="16" xfId="0" applyNumberFormat="1" applyFont="1" applyFill="1" applyBorder="1" applyAlignment="1" applyProtection="1">
      <alignment/>
      <protection locked="0"/>
    </xf>
    <xf numFmtId="3" fontId="6" fillId="5" borderId="11" xfId="0" applyNumberFormat="1" applyFont="1" applyFill="1" applyBorder="1" applyAlignment="1" applyProtection="1">
      <alignment/>
      <protection locked="0"/>
    </xf>
    <xf numFmtId="3" fontId="6" fillId="5" borderId="53" xfId="0" applyNumberFormat="1" applyFont="1" applyFill="1" applyBorder="1" applyAlignment="1" applyProtection="1">
      <alignment/>
      <protection locked="0"/>
    </xf>
    <xf numFmtId="3" fontId="33" fillId="5" borderId="53" xfId="0" applyNumberFormat="1" applyFont="1" applyFill="1" applyBorder="1" applyAlignment="1" applyProtection="1">
      <alignment/>
      <protection locked="0"/>
    </xf>
    <xf numFmtId="3" fontId="33" fillId="5" borderId="11" xfId="0" applyNumberFormat="1" applyFont="1" applyFill="1" applyBorder="1" applyAlignment="1" applyProtection="1">
      <alignment/>
      <protection locked="0"/>
    </xf>
    <xf numFmtId="3" fontId="6" fillId="5" borderId="77" xfId="0" applyNumberFormat="1" applyFont="1" applyFill="1" applyBorder="1" applyAlignment="1" applyProtection="1">
      <alignment/>
      <protection locked="0"/>
    </xf>
    <xf numFmtId="3" fontId="21" fillId="5" borderId="21" xfId="0" applyNumberFormat="1" applyFont="1" applyFill="1" applyBorder="1" applyAlignment="1" applyProtection="1">
      <alignment horizontal="right"/>
      <protection/>
    </xf>
    <xf numFmtId="3" fontId="7" fillId="6" borderId="15" xfId="0" applyNumberFormat="1" applyFont="1" applyFill="1" applyBorder="1" applyAlignment="1" applyProtection="1">
      <alignment horizontal="center"/>
      <protection locked="0"/>
    </xf>
    <xf numFmtId="3" fontId="7" fillId="6" borderId="23" xfId="0" applyNumberFormat="1" applyFont="1" applyFill="1" applyBorder="1" applyAlignment="1" applyProtection="1">
      <alignment horizontal="center"/>
      <protection locked="0"/>
    </xf>
    <xf numFmtId="3" fontId="6" fillId="6" borderId="29" xfId="0" applyNumberFormat="1" applyFont="1" applyFill="1" applyBorder="1" applyAlignment="1" applyProtection="1">
      <alignment/>
      <protection/>
    </xf>
    <xf numFmtId="3" fontId="6" fillId="6" borderId="15" xfId="0" applyNumberFormat="1" applyFont="1" applyFill="1" applyBorder="1" applyAlignment="1" applyProtection="1">
      <alignment/>
      <protection/>
    </xf>
    <xf numFmtId="3" fontId="6" fillId="6" borderId="52" xfId="0" applyNumberFormat="1" applyFont="1" applyFill="1" applyBorder="1" applyAlignment="1" applyProtection="1">
      <alignment/>
      <protection/>
    </xf>
    <xf numFmtId="3" fontId="6" fillId="6" borderId="61" xfId="0" applyNumberFormat="1" applyFont="1" applyFill="1" applyBorder="1" applyAlignment="1" applyProtection="1">
      <alignment/>
      <protection/>
    </xf>
    <xf numFmtId="3" fontId="6" fillId="6" borderId="3" xfId="0" applyNumberFormat="1" applyFont="1" applyFill="1" applyBorder="1" applyAlignment="1" applyProtection="1">
      <alignment/>
      <protection/>
    </xf>
    <xf numFmtId="3" fontId="33" fillId="6" borderId="3" xfId="0" applyNumberFormat="1" applyFont="1" applyFill="1" applyBorder="1" applyAlignment="1" applyProtection="1">
      <alignment/>
      <protection/>
    </xf>
    <xf numFmtId="3" fontId="33" fillId="6" borderId="29" xfId="0" applyNumberFormat="1" applyFont="1" applyFill="1" applyBorder="1" applyAlignment="1" applyProtection="1">
      <alignment/>
      <protection/>
    </xf>
    <xf numFmtId="3" fontId="6" fillId="6" borderId="86" xfId="0" applyNumberFormat="1" applyFont="1" applyFill="1" applyBorder="1" applyAlignment="1" applyProtection="1">
      <alignment/>
      <protection/>
    </xf>
    <xf numFmtId="3" fontId="21" fillId="6" borderId="21" xfId="0" applyNumberFormat="1" applyFont="1" applyFill="1" applyBorder="1" applyAlignment="1" applyProtection="1">
      <alignment horizontal="right"/>
      <protection/>
    </xf>
    <xf numFmtId="0" fontId="21" fillId="6" borderId="84" xfId="0" applyFont="1" applyFill="1" applyBorder="1" applyAlignment="1">
      <alignment/>
    </xf>
    <xf numFmtId="3" fontId="36" fillId="6" borderId="65" xfId="0" applyNumberFormat="1" applyFont="1" applyFill="1" applyBorder="1" applyAlignment="1">
      <alignment/>
    </xf>
    <xf numFmtId="3" fontId="36" fillId="5" borderId="65" xfId="0" applyNumberFormat="1" applyFont="1" applyFill="1" applyBorder="1" applyAlignment="1">
      <alignment/>
    </xf>
    <xf numFmtId="3" fontId="7" fillId="7" borderId="15" xfId="0" applyNumberFormat="1" applyFont="1" applyFill="1" applyBorder="1" applyAlignment="1" applyProtection="1">
      <alignment horizontal="center"/>
      <protection locked="0"/>
    </xf>
    <xf numFmtId="3" fontId="6" fillId="7" borderId="29" xfId="0" applyNumberFormat="1" applyFont="1" applyFill="1" applyBorder="1" applyAlignment="1" applyProtection="1">
      <alignment/>
      <protection locked="0"/>
    </xf>
    <xf numFmtId="3" fontId="6" fillId="7" borderId="15" xfId="0" applyNumberFormat="1" applyFont="1" applyFill="1" applyBorder="1" applyAlignment="1" applyProtection="1">
      <alignment/>
      <protection locked="0"/>
    </xf>
    <xf numFmtId="3" fontId="6" fillId="7" borderId="4" xfId="0" applyNumberFormat="1" applyFont="1" applyFill="1" applyBorder="1" applyAlignment="1" applyProtection="1">
      <alignment/>
      <protection locked="0"/>
    </xf>
    <xf numFmtId="3" fontId="6" fillId="7" borderId="52" xfId="0" applyNumberFormat="1" applyFont="1" applyFill="1" applyBorder="1" applyAlignment="1" applyProtection="1">
      <alignment/>
      <protection locked="0"/>
    </xf>
    <xf numFmtId="3" fontId="6" fillId="7" borderId="79" xfId="0" applyNumberFormat="1" applyFont="1" applyFill="1" applyBorder="1" applyAlignment="1" applyProtection="1">
      <alignment/>
      <protection locked="0"/>
    </xf>
    <xf numFmtId="3" fontId="21" fillId="7" borderId="21" xfId="0" applyNumberFormat="1" applyFont="1" applyFill="1" applyBorder="1" applyAlignment="1" applyProtection="1">
      <alignment horizontal="right"/>
      <protection/>
    </xf>
    <xf numFmtId="3" fontId="36" fillId="7" borderId="65" xfId="0" applyNumberFormat="1" applyFont="1" applyFill="1" applyBorder="1" applyAlignment="1">
      <alignment/>
    </xf>
    <xf numFmtId="0" fontId="21" fillId="4" borderId="80" xfId="0" applyFont="1" applyFill="1" applyBorder="1" applyAlignment="1">
      <alignment/>
    </xf>
    <xf numFmtId="3" fontId="7" fillId="8" borderId="14" xfId="0" applyNumberFormat="1" applyFont="1" applyFill="1" applyBorder="1" applyAlignment="1" applyProtection="1">
      <alignment horizontal="center"/>
      <protection locked="0"/>
    </xf>
    <xf numFmtId="3" fontId="6" fillId="8" borderId="2" xfId="0" applyNumberFormat="1" applyFont="1" applyFill="1" applyBorder="1" applyAlignment="1" applyProtection="1">
      <alignment/>
      <protection locked="0"/>
    </xf>
    <xf numFmtId="3" fontId="6" fillId="8" borderId="18" xfId="0" applyNumberFormat="1" applyFont="1" applyFill="1" applyBorder="1" applyAlignment="1" applyProtection="1">
      <alignment/>
      <protection locked="0"/>
    </xf>
    <xf numFmtId="3" fontId="6" fillId="8" borderId="8" xfId="0" applyNumberFormat="1" applyFont="1" applyFill="1" applyBorder="1" applyAlignment="1" applyProtection="1">
      <alignment/>
      <protection locked="0"/>
    </xf>
    <xf numFmtId="3" fontId="6" fillId="8" borderId="12" xfId="0" applyNumberFormat="1" applyFont="1" applyFill="1" applyBorder="1" applyAlignment="1" applyProtection="1">
      <alignment/>
      <protection locked="0"/>
    </xf>
    <xf numFmtId="3" fontId="6" fillId="8" borderId="10" xfId="0" applyNumberFormat="1" applyFont="1" applyFill="1" applyBorder="1" applyAlignment="1" applyProtection="1">
      <alignment/>
      <protection locked="0"/>
    </xf>
    <xf numFmtId="3" fontId="6" fillId="8" borderId="76" xfId="0" applyNumberFormat="1" applyFont="1" applyFill="1" applyBorder="1" applyAlignment="1" applyProtection="1">
      <alignment/>
      <protection locked="0"/>
    </xf>
    <xf numFmtId="3" fontId="21" fillId="8" borderId="21" xfId="0" applyNumberFormat="1" applyFont="1" applyFill="1" applyBorder="1" applyAlignment="1" applyProtection="1">
      <alignment horizontal="right"/>
      <protection/>
    </xf>
    <xf numFmtId="3" fontId="45" fillId="0" borderId="29" xfId="0" applyNumberFormat="1" applyFont="1" applyFill="1" applyBorder="1" applyAlignment="1">
      <alignment vertical="center" wrapText="1"/>
    </xf>
    <xf numFmtId="3" fontId="45" fillId="0" borderId="15" xfId="0" applyNumberFormat="1" applyFont="1" applyFill="1" applyBorder="1" applyAlignment="1">
      <alignment vertical="center" wrapText="1"/>
    </xf>
    <xf numFmtId="2" fontId="47" fillId="0" borderId="65" xfId="0" applyNumberFormat="1" applyFont="1" applyBorder="1" applyAlignment="1">
      <alignment horizontal="right"/>
    </xf>
    <xf numFmtId="3" fontId="53" fillId="0" borderId="51" xfId="0" applyNumberFormat="1" applyFont="1" applyBorder="1" applyAlignment="1">
      <alignment/>
    </xf>
    <xf numFmtId="3" fontId="53" fillId="0" borderId="3" xfId="0" applyNumberFormat="1" applyFont="1" applyBorder="1" applyAlignment="1">
      <alignment/>
    </xf>
    <xf numFmtId="0" fontId="0" fillId="0" borderId="78" xfId="0" applyFont="1" applyBorder="1" applyAlignment="1">
      <alignment/>
    </xf>
    <xf numFmtId="0" fontId="0" fillId="6" borderId="92" xfId="0" applyFont="1" applyFill="1" applyBorder="1" applyAlignment="1">
      <alignment/>
    </xf>
    <xf numFmtId="0" fontId="0" fillId="5" borderId="74" xfId="0" applyFont="1" applyFill="1" applyBorder="1" applyAlignment="1">
      <alignment/>
    </xf>
    <xf numFmtId="0" fontId="21" fillId="5" borderId="83" xfId="0" applyFont="1" applyFill="1" applyBorder="1" applyAlignment="1">
      <alignment/>
    </xf>
    <xf numFmtId="0" fontId="0" fillId="0" borderId="85" xfId="0" applyFont="1" applyBorder="1" applyAlignment="1">
      <alignment/>
    </xf>
    <xf numFmtId="1" fontId="0" fillId="0" borderId="92" xfId="0" applyNumberFormat="1" applyFont="1" applyBorder="1" applyAlignment="1">
      <alignment/>
    </xf>
    <xf numFmtId="1" fontId="0" fillId="0" borderId="74" xfId="0" applyNumberFormat="1" applyFont="1" applyBorder="1" applyAlignment="1">
      <alignment/>
    </xf>
    <xf numFmtId="1" fontId="21" fillId="0" borderId="83" xfId="0" applyNumberFormat="1" applyFont="1" applyBorder="1" applyAlignment="1">
      <alignment/>
    </xf>
    <xf numFmtId="0" fontId="0" fillId="4" borderId="85" xfId="0" applyFont="1" applyFill="1" applyBorder="1" applyAlignment="1">
      <alignment/>
    </xf>
    <xf numFmtId="0" fontId="0" fillId="7" borderId="74" xfId="0" applyFont="1" applyFill="1" applyBorder="1" applyAlignment="1">
      <alignment/>
    </xf>
    <xf numFmtId="0" fontId="21" fillId="7" borderId="83" xfId="0" applyFont="1" applyFill="1" applyBorder="1" applyAlignment="1">
      <alignment/>
    </xf>
    <xf numFmtId="3" fontId="47" fillId="0" borderId="25" xfId="0" applyNumberFormat="1" applyFont="1" applyFill="1" applyBorder="1" applyAlignment="1">
      <alignment/>
    </xf>
    <xf numFmtId="3" fontId="47" fillId="0" borderId="91" xfId="0" applyNumberFormat="1" applyFont="1" applyFill="1" applyBorder="1" applyAlignment="1">
      <alignment/>
    </xf>
    <xf numFmtId="0" fontId="38" fillId="2" borderId="90" xfId="0" applyFont="1" applyFill="1" applyBorder="1" applyAlignment="1">
      <alignment/>
    </xf>
    <xf numFmtId="0" fontId="14" fillId="0" borderId="13" xfId="0" applyFont="1" applyBorder="1" applyAlignment="1">
      <alignment horizontal="center" vertical="center"/>
    </xf>
    <xf numFmtId="0" fontId="47" fillId="0" borderId="46" xfId="0" applyFont="1" applyBorder="1" applyAlignment="1">
      <alignment horizontal="center"/>
    </xf>
    <xf numFmtId="3" fontId="14" fillId="0" borderId="21" xfId="0" applyNumberFormat="1" applyFont="1" applyBorder="1" applyAlignment="1">
      <alignment horizontal="right"/>
    </xf>
    <xf numFmtId="3" fontId="60" fillId="0" borderId="65" xfId="0" applyNumberFormat="1" applyFont="1" applyBorder="1" applyAlignment="1">
      <alignment horizontal="center"/>
    </xf>
    <xf numFmtId="0" fontId="53" fillId="0" borderId="19" xfId="0" applyFont="1" applyBorder="1" applyAlignment="1">
      <alignment horizontal="center" vertical="center"/>
    </xf>
    <xf numFmtId="0" fontId="47" fillId="0" borderId="27" xfId="0" applyFont="1" applyBorder="1" applyAlignment="1">
      <alignment horizontal="center" vertical="center"/>
    </xf>
    <xf numFmtId="3" fontId="46" fillId="0" borderId="51" xfId="0" applyNumberFormat="1" applyFont="1" applyBorder="1" applyAlignment="1">
      <alignment horizontal="right" vertical="center"/>
    </xf>
    <xf numFmtId="3" fontId="46" fillId="0" borderId="19" xfId="0" applyNumberFormat="1" applyFont="1" applyBorder="1" applyAlignment="1">
      <alignment horizontal="right" vertical="center"/>
    </xf>
    <xf numFmtId="3" fontId="46" fillId="0" borderId="11" xfId="0" applyNumberFormat="1" applyFont="1" applyBorder="1" applyAlignment="1">
      <alignment horizontal="right" vertical="center"/>
    </xf>
    <xf numFmtId="3" fontId="46" fillId="0" borderId="51" xfId="0" applyNumberFormat="1" applyFont="1" applyBorder="1" applyAlignment="1">
      <alignment horizontal="right"/>
    </xf>
    <xf numFmtId="3" fontId="46" fillId="0" borderId="4" xfId="0" applyNumberFormat="1" applyFont="1" applyBorder="1" applyAlignment="1">
      <alignment horizontal="right" vertical="center"/>
    </xf>
    <xf numFmtId="3" fontId="46" fillId="0" borderId="11" xfId="0" applyNumberFormat="1" applyFont="1" applyBorder="1" applyAlignment="1">
      <alignment horizontal="right"/>
    </xf>
    <xf numFmtId="3" fontId="46" fillId="0" borderId="77" xfId="0" applyNumberFormat="1" applyFont="1" applyBorder="1" applyAlignment="1">
      <alignment horizontal="right" vertical="center"/>
    </xf>
    <xf numFmtId="3" fontId="46" fillId="0" borderId="98" xfId="0" applyNumberFormat="1" applyFont="1" applyBorder="1" applyAlignment="1">
      <alignment horizontal="right"/>
    </xf>
    <xf numFmtId="3" fontId="40" fillId="0" borderId="2" xfId="0" applyNumberFormat="1" applyFont="1" applyBorder="1" applyAlignment="1">
      <alignment/>
    </xf>
    <xf numFmtId="3" fontId="40" fillId="0" borderId="75" xfId="0" applyNumberFormat="1" applyFont="1" applyBorder="1" applyAlignment="1">
      <alignment/>
    </xf>
    <xf numFmtId="0" fontId="59" fillId="0" borderId="78" xfId="0" applyFont="1" applyBorder="1" applyAlignment="1">
      <alignment vertical="center"/>
    </xf>
    <xf numFmtId="3" fontId="59" fillId="0" borderId="77" xfId="0" applyNumberFormat="1" applyFont="1" applyBorder="1" applyAlignment="1">
      <alignment vertical="center"/>
    </xf>
    <xf numFmtId="3" fontId="59" fillId="0" borderId="75" xfId="0" applyNumberFormat="1" applyFont="1" applyBorder="1" applyAlignment="1">
      <alignment vertical="center"/>
    </xf>
    <xf numFmtId="3" fontId="40" fillId="0" borderId="76" xfId="0" applyNumberFormat="1" applyFont="1" applyBorder="1" applyAlignment="1">
      <alignment/>
    </xf>
    <xf numFmtId="3" fontId="41" fillId="0" borderId="77" xfId="0" applyNumberFormat="1" applyFont="1" applyBorder="1" applyAlignment="1">
      <alignment/>
    </xf>
    <xf numFmtId="3" fontId="44" fillId="0" borderId="87" xfId="0" applyNumberFormat="1" applyFont="1" applyBorder="1" applyAlignment="1">
      <alignment vertical="center"/>
    </xf>
    <xf numFmtId="3" fontId="41" fillId="0" borderId="79" xfId="0" applyNumberFormat="1" applyFont="1" applyBorder="1" applyAlignment="1">
      <alignment/>
    </xf>
    <xf numFmtId="3" fontId="49" fillId="0" borderId="65" xfId="0" applyNumberFormat="1" applyFont="1" applyBorder="1" applyAlignment="1">
      <alignment/>
    </xf>
    <xf numFmtId="0" fontId="21" fillId="0" borderId="6" xfId="0" applyFont="1" applyBorder="1" applyAlignment="1" applyProtection="1">
      <alignment horizontal="center"/>
      <protection locked="0"/>
    </xf>
    <xf numFmtId="0" fontId="43" fillId="0" borderId="0" xfId="0" applyFont="1" applyBorder="1" applyAlignment="1">
      <alignment horizontal="center"/>
    </xf>
    <xf numFmtId="3" fontId="50" fillId="0" borderId="65" xfId="0" applyNumberFormat="1" applyFont="1" applyBorder="1" applyAlignment="1">
      <alignment horizontal="right"/>
    </xf>
    <xf numFmtId="0" fontId="13" fillId="0" borderId="12" xfId="0" applyFont="1" applyBorder="1" applyAlignment="1">
      <alignment/>
    </xf>
    <xf numFmtId="0" fontId="13" fillId="0" borderId="14" xfId="0" applyFont="1" applyBorder="1" applyAlignment="1">
      <alignment/>
    </xf>
    <xf numFmtId="0" fontId="13" fillId="0" borderId="10" xfId="0" applyFont="1" applyBorder="1" applyAlignment="1">
      <alignment/>
    </xf>
    <xf numFmtId="0" fontId="47" fillId="0" borderId="22" xfId="0" applyFont="1" applyFill="1" applyBorder="1" applyAlignment="1">
      <alignment horizontal="left"/>
    </xf>
    <xf numFmtId="0" fontId="56" fillId="0" borderId="78" xfId="0" applyFont="1" applyFill="1" applyBorder="1" applyAlignment="1">
      <alignment horizontal="left"/>
    </xf>
    <xf numFmtId="0" fontId="49" fillId="0" borderId="22" xfId="0" applyFont="1" applyBorder="1" applyAlignment="1">
      <alignment horizontal="left"/>
    </xf>
    <xf numFmtId="14" fontId="43" fillId="0" borderId="25" xfId="0" applyNumberFormat="1" applyFont="1" applyBorder="1" applyAlignment="1">
      <alignment horizontal="center" vertical="center"/>
    </xf>
    <xf numFmtId="0" fontId="48" fillId="0" borderId="7" xfId="0" applyFont="1" applyBorder="1" applyAlignment="1">
      <alignment horizontal="center"/>
    </xf>
    <xf numFmtId="0" fontId="48" fillId="0" borderId="0" xfId="0" applyFont="1" applyBorder="1" applyAlignment="1">
      <alignment horizontal="left"/>
    </xf>
    <xf numFmtId="3" fontId="56" fillId="0" borderId="85" xfId="0" applyNumberFormat="1" applyFont="1" applyBorder="1" applyAlignment="1">
      <alignment/>
    </xf>
    <xf numFmtId="0" fontId="48" fillId="0" borderId="44" xfId="0" applyFont="1" applyBorder="1" applyAlignment="1">
      <alignment horizontal="center" vertical="center"/>
    </xf>
    <xf numFmtId="0" fontId="48" fillId="0" borderId="45" xfId="0" applyFont="1" applyBorder="1" applyAlignment="1">
      <alignment horizontal="center" vertical="center"/>
    </xf>
    <xf numFmtId="3" fontId="59" fillId="0" borderId="86" xfId="0" applyNumberFormat="1" applyFont="1" applyBorder="1" applyAlignment="1">
      <alignment vertical="center"/>
    </xf>
    <xf numFmtId="3" fontId="44" fillId="0" borderId="91" xfId="0" applyNumberFormat="1" applyFont="1" applyBorder="1" applyAlignment="1">
      <alignment vertical="center"/>
    </xf>
    <xf numFmtId="0" fontId="48" fillId="0" borderId="99" xfId="0" applyFont="1" applyBorder="1" applyAlignment="1">
      <alignment horizontal="center"/>
    </xf>
    <xf numFmtId="0" fontId="48" fillId="0" borderId="100" xfId="0" applyFont="1" applyBorder="1" applyAlignment="1">
      <alignment horizontal="center"/>
    </xf>
    <xf numFmtId="0" fontId="48" fillId="0" borderId="100" xfId="0" applyFont="1" applyBorder="1" applyAlignment="1">
      <alignment horizontal="center" vertical="center"/>
    </xf>
    <xf numFmtId="0" fontId="39" fillId="0" borderId="101" xfId="0" applyFont="1" applyBorder="1" applyAlignment="1">
      <alignment horizontal="center"/>
    </xf>
    <xf numFmtId="3" fontId="13" fillId="0" borderId="102" xfId="0" applyNumberFormat="1" applyFont="1" applyBorder="1" applyAlignment="1">
      <alignment/>
    </xf>
    <xf numFmtId="3" fontId="13" fillId="0" borderId="103" xfId="0" applyNumberFormat="1" applyFont="1" applyBorder="1" applyAlignment="1">
      <alignment/>
    </xf>
    <xf numFmtId="3" fontId="13" fillId="0" borderId="104" xfId="0" applyNumberFormat="1" applyFont="1" applyBorder="1" applyAlignment="1">
      <alignment/>
    </xf>
    <xf numFmtId="3" fontId="13" fillId="0" borderId="105" xfId="0" applyNumberFormat="1" applyFont="1" applyBorder="1" applyAlignment="1">
      <alignment/>
    </xf>
    <xf numFmtId="3" fontId="49" fillId="0" borderId="25" xfId="0" applyNumberFormat="1" applyFont="1" applyBorder="1" applyAlignment="1">
      <alignment/>
    </xf>
    <xf numFmtId="3" fontId="56" fillId="0" borderId="105" xfId="0" applyNumberFormat="1" applyFont="1" applyBorder="1" applyAlignment="1">
      <alignment/>
    </xf>
    <xf numFmtId="3" fontId="47" fillId="0" borderId="106" xfId="0" applyNumberFormat="1" applyFont="1" applyBorder="1" applyAlignment="1">
      <alignment vertical="center"/>
    </xf>
    <xf numFmtId="3" fontId="49" fillId="0" borderId="101" xfId="0" applyNumberFormat="1" applyFont="1" applyBorder="1" applyAlignment="1">
      <alignment/>
    </xf>
    <xf numFmtId="0" fontId="48" fillId="0" borderId="81" xfId="0" applyFont="1" applyBorder="1" applyAlignment="1">
      <alignment horizontal="center"/>
    </xf>
    <xf numFmtId="0" fontId="48" fillId="0" borderId="107" xfId="0" applyFont="1" applyBorder="1" applyAlignment="1">
      <alignment horizontal="center" vertical="center"/>
    </xf>
    <xf numFmtId="0" fontId="48" fillId="0" borderId="108" xfId="0" applyFont="1" applyBorder="1" applyAlignment="1">
      <alignment horizontal="center"/>
    </xf>
    <xf numFmtId="0" fontId="48" fillId="0" borderId="27" xfId="0" applyFont="1" applyBorder="1" applyAlignment="1">
      <alignment horizontal="center"/>
    </xf>
    <xf numFmtId="0" fontId="48" fillId="0" borderId="23" xfId="0" applyFont="1" applyBorder="1" applyAlignment="1">
      <alignment horizontal="center"/>
    </xf>
    <xf numFmtId="3" fontId="13" fillId="0" borderId="109" xfId="0" applyNumberFormat="1" applyFont="1" applyBorder="1" applyAlignment="1">
      <alignment/>
    </xf>
    <xf numFmtId="3" fontId="13" fillId="0" borderId="110" xfId="0" applyNumberFormat="1" applyFont="1" applyBorder="1" applyAlignment="1">
      <alignment/>
    </xf>
    <xf numFmtId="3" fontId="13" fillId="0" borderId="111" xfId="0" applyNumberFormat="1" applyFont="1" applyBorder="1" applyAlignment="1">
      <alignment/>
    </xf>
    <xf numFmtId="3" fontId="45" fillId="0" borderId="109" xfId="0" applyNumberFormat="1" applyFont="1" applyBorder="1" applyAlignment="1">
      <alignment/>
    </xf>
    <xf numFmtId="3" fontId="45" fillId="0" borderId="111" xfId="0" applyNumberFormat="1" applyFont="1" applyBorder="1" applyAlignment="1">
      <alignment/>
    </xf>
    <xf numFmtId="3" fontId="13" fillId="0" borderId="112" xfId="0" applyNumberFormat="1" applyFont="1" applyBorder="1" applyAlignment="1">
      <alignment/>
    </xf>
    <xf numFmtId="3" fontId="47" fillId="0" borderId="113" xfId="0" applyNumberFormat="1" applyFont="1" applyBorder="1" applyAlignment="1">
      <alignment/>
    </xf>
    <xf numFmtId="0" fontId="47" fillId="0" borderId="80" xfId="0" applyFont="1" applyFill="1" applyBorder="1" applyAlignment="1">
      <alignment horizontal="left"/>
    </xf>
    <xf numFmtId="3" fontId="56" fillId="0" borderId="112" xfId="0" applyNumberFormat="1" applyFont="1" applyBorder="1" applyAlignment="1">
      <alignment/>
    </xf>
    <xf numFmtId="3" fontId="47" fillId="0" borderId="113" xfId="0" applyNumberFormat="1" applyFont="1" applyBorder="1" applyAlignment="1">
      <alignment vertical="center"/>
    </xf>
    <xf numFmtId="3" fontId="49" fillId="0" borderId="114" xfId="0" applyNumberFormat="1" applyFont="1" applyBorder="1" applyAlignment="1">
      <alignment/>
    </xf>
    <xf numFmtId="0" fontId="48" fillId="0" borderId="100" xfId="0" applyFont="1" applyBorder="1" applyAlignment="1">
      <alignment horizontal="center" vertical="top" wrapText="1"/>
    </xf>
    <xf numFmtId="0" fontId="48" fillId="0" borderId="101" xfId="0" applyFont="1" applyBorder="1" applyAlignment="1">
      <alignment horizontal="center"/>
    </xf>
    <xf numFmtId="3" fontId="47" fillId="0" borderId="84" xfId="0" applyNumberFormat="1" applyFont="1" applyBorder="1" applyAlignment="1">
      <alignment vertical="center"/>
    </xf>
    <xf numFmtId="0" fontId="47" fillId="0" borderId="6" xfId="0" applyFont="1" applyBorder="1" applyAlignment="1">
      <alignment horizontal="left" vertical="center"/>
    </xf>
    <xf numFmtId="3" fontId="47" fillId="0" borderId="115" xfId="0" applyNumberFormat="1" applyFont="1" applyBorder="1" applyAlignment="1">
      <alignment/>
    </xf>
    <xf numFmtId="0" fontId="39" fillId="0" borderId="27" xfId="0" applyFont="1" applyBorder="1" applyAlignment="1">
      <alignment horizontal="center"/>
    </xf>
    <xf numFmtId="0" fontId="48" fillId="0" borderId="23" xfId="0" applyFont="1" applyBorder="1" applyAlignment="1">
      <alignment horizontal="center" vertical="center" wrapText="1"/>
    </xf>
    <xf numFmtId="0" fontId="48" fillId="0" borderId="22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47" fillId="0" borderId="49" xfId="0" applyFont="1" applyBorder="1" applyAlignment="1">
      <alignment horizontal="center" vertical="center"/>
    </xf>
    <xf numFmtId="3" fontId="41" fillId="0" borderId="29" xfId="0" applyNumberFormat="1" applyFont="1" applyBorder="1" applyAlignment="1">
      <alignment horizontal="center"/>
    </xf>
    <xf numFmtId="3" fontId="41" fillId="0" borderId="52" xfId="0" applyNumberFormat="1" applyFont="1" applyBorder="1" applyAlignment="1">
      <alignment horizontal="center"/>
    </xf>
    <xf numFmtId="3" fontId="41" fillId="0" borderId="15" xfId="0" applyNumberFormat="1" applyFont="1" applyBorder="1" applyAlignment="1">
      <alignment horizontal="center"/>
    </xf>
    <xf numFmtId="3" fontId="41" fillId="0" borderId="86" xfId="0" applyNumberFormat="1" applyFont="1" applyBorder="1" applyAlignment="1">
      <alignment horizontal="center"/>
    </xf>
    <xf numFmtId="0" fontId="40" fillId="0" borderId="47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/>
    </xf>
    <xf numFmtId="0" fontId="13" fillId="0" borderId="23" xfId="0" applyFont="1" applyBorder="1" applyAlignment="1">
      <alignment horizontal="center" vertical="center"/>
    </xf>
    <xf numFmtId="3" fontId="41" fillId="0" borderId="91" xfId="0" applyNumberFormat="1" applyFont="1" applyBorder="1" applyAlignment="1">
      <alignment horizontal="center"/>
    </xf>
    <xf numFmtId="3" fontId="38" fillId="0" borderId="65" xfId="0" applyNumberFormat="1" applyFont="1" applyBorder="1" applyAlignment="1">
      <alignment horizontal="center"/>
    </xf>
    <xf numFmtId="2" fontId="38" fillId="0" borderId="83" xfId="0" applyNumberFormat="1" applyFont="1" applyBorder="1" applyAlignment="1">
      <alignment horizontal="center"/>
    </xf>
    <xf numFmtId="0" fontId="42" fillId="0" borderId="57" xfId="0" applyFont="1" applyBorder="1" applyAlignment="1">
      <alignment horizontal="center"/>
    </xf>
    <xf numFmtId="0" fontId="42" fillId="0" borderId="81" xfId="0" applyFont="1" applyBorder="1" applyAlignment="1">
      <alignment horizontal="center"/>
    </xf>
    <xf numFmtId="0" fontId="37" fillId="0" borderId="0" xfId="0" applyFont="1" applyAlignment="1">
      <alignment horizontal="left"/>
    </xf>
    <xf numFmtId="0" fontId="43" fillId="0" borderId="41" xfId="0" applyFont="1" applyBorder="1" applyAlignment="1">
      <alignment horizontal="center" vertical="center"/>
    </xf>
    <xf numFmtId="0" fontId="42" fillId="0" borderId="54" xfId="0" applyFont="1" applyBorder="1" applyAlignment="1">
      <alignment horizontal="center"/>
    </xf>
    <xf numFmtId="0" fontId="39" fillId="0" borderId="57" xfId="0" applyFont="1" applyBorder="1" applyAlignment="1">
      <alignment horizontal="center"/>
    </xf>
    <xf numFmtId="0" fontId="39" fillId="0" borderId="81" xfId="0" applyFont="1" applyBorder="1" applyAlignment="1">
      <alignment horizontal="center"/>
    </xf>
    <xf numFmtId="0" fontId="13" fillId="0" borderId="21" xfId="0" applyFont="1" applyBorder="1" applyAlignment="1">
      <alignment vertical="center" wrapText="1"/>
    </xf>
    <xf numFmtId="0" fontId="37" fillId="0" borderId="0" xfId="0" applyFont="1" applyAlignment="1">
      <alignment horizontal="center"/>
    </xf>
    <xf numFmtId="0" fontId="39" fillId="0" borderId="54" xfId="0" applyFont="1" applyBorder="1" applyAlignment="1">
      <alignment horizontal="center"/>
    </xf>
    <xf numFmtId="0" fontId="13" fillId="0" borderId="21" xfId="0" applyFont="1" applyBorder="1" applyAlignment="1">
      <alignment horizontal="center" vertical="center"/>
    </xf>
    <xf numFmtId="0" fontId="39" fillId="2" borderId="54" xfId="0" applyFont="1" applyFill="1" applyBorder="1" applyAlignment="1">
      <alignment/>
    </xf>
    <xf numFmtId="0" fontId="13" fillId="0" borderId="57" xfId="0" applyFont="1" applyBorder="1" applyAlignment="1">
      <alignment/>
    </xf>
    <xf numFmtId="0" fontId="13" fillId="0" borderId="81" xfId="0" applyFont="1" applyBorder="1" applyAlignment="1">
      <alignment/>
    </xf>
    <xf numFmtId="0" fontId="39" fillId="0" borderId="6" xfId="0" applyFont="1" applyBorder="1" applyAlignment="1">
      <alignment horizontal="center" vertical="center" wrapText="1"/>
    </xf>
    <xf numFmtId="0" fontId="13" fillId="0" borderId="13" xfId="0" applyFont="1" applyBorder="1" applyAlignment="1">
      <alignment vertical="center" wrapText="1"/>
    </xf>
    <xf numFmtId="0" fontId="0" fillId="0" borderId="0" xfId="0" applyAlignment="1">
      <alignment/>
    </xf>
    <xf numFmtId="0" fontId="53" fillId="0" borderId="31" xfId="0" applyFont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4" fillId="0" borderId="14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27" fillId="0" borderId="41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63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27" fillId="0" borderId="3" xfId="0" applyFont="1" applyBorder="1" applyAlignment="1">
      <alignment horizontal="center"/>
    </xf>
    <xf numFmtId="0" fontId="27" fillId="0" borderId="58" xfId="0" applyFont="1" applyBorder="1" applyAlignment="1">
      <alignment horizontal="center"/>
    </xf>
    <xf numFmtId="0" fontId="7" fillId="0" borderId="0" xfId="0" applyFont="1" applyAlignment="1">
      <alignment/>
    </xf>
    <xf numFmtId="0" fontId="43" fillId="0" borderId="63" xfId="0" applyFont="1" applyBorder="1" applyAlignment="1">
      <alignment horizontal="center" vertical="center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3" fillId="2" borderId="54" xfId="0" applyFont="1" applyFill="1" applyBorder="1" applyAlignment="1" applyProtection="1">
      <alignment/>
      <protection locked="0"/>
    </xf>
    <xf numFmtId="0" fontId="0" fillId="0" borderId="57" xfId="0" applyBorder="1" applyAlignment="1">
      <alignment/>
    </xf>
    <xf numFmtId="0" fontId="0" fillId="0" borderId="81" xfId="0" applyBorder="1" applyAlignment="1">
      <alignment/>
    </xf>
    <xf numFmtId="0" fontId="43" fillId="0" borderId="12" xfId="0" applyFont="1" applyBorder="1" applyAlignment="1">
      <alignment horizontal="center"/>
    </xf>
    <xf numFmtId="0" fontId="43" fillId="0" borderId="58" xfId="0" applyFont="1" applyBorder="1" applyAlignment="1">
      <alignment horizontal="center"/>
    </xf>
    <xf numFmtId="0" fontId="43" fillId="0" borderId="90" xfId="0" applyFont="1" applyBorder="1" applyAlignment="1">
      <alignment horizontal="center"/>
    </xf>
    <xf numFmtId="0" fontId="39" fillId="0" borderId="41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39" fillId="0" borderId="17" xfId="0" applyFont="1" applyBorder="1" applyAlignment="1">
      <alignment horizontal="center" vertical="center"/>
    </xf>
    <xf numFmtId="0" fontId="39" fillId="0" borderId="42" xfId="0" applyFont="1" applyBorder="1" applyAlignment="1">
      <alignment horizontal="center" vertical="center"/>
    </xf>
    <xf numFmtId="0" fontId="8" fillId="0" borderId="25" xfId="0" applyFont="1" applyBorder="1" applyAlignment="1" applyProtection="1">
      <alignment horizontal="center"/>
      <protection locked="0"/>
    </xf>
    <xf numFmtId="0" fontId="39" fillId="2" borderId="12" xfId="0" applyFont="1" applyFill="1" applyBorder="1" applyAlignment="1">
      <alignment/>
    </xf>
    <xf numFmtId="0" fontId="13" fillId="0" borderId="58" xfId="0" applyFont="1" applyBorder="1" applyAlignment="1">
      <alignment/>
    </xf>
    <xf numFmtId="0" fontId="13" fillId="0" borderId="90" xfId="0" applyFont="1" applyBorder="1" applyAlignment="1">
      <alignment/>
    </xf>
    <xf numFmtId="3" fontId="7" fillId="9" borderId="40" xfId="0" applyNumberFormat="1" applyFont="1" applyFill="1" applyBorder="1" applyAlignment="1" applyProtection="1">
      <alignment horizontal="center" vertical="center"/>
      <protection locked="0"/>
    </xf>
    <xf numFmtId="3" fontId="7" fillId="9" borderId="60" xfId="0" applyNumberFormat="1" applyFont="1" applyFill="1" applyBorder="1" applyAlignment="1" applyProtection="1">
      <alignment horizontal="center" vertical="center"/>
      <protection locked="0"/>
    </xf>
    <xf numFmtId="3" fontId="7" fillId="10" borderId="54" xfId="0" applyNumberFormat="1" applyFont="1" applyFill="1" applyBorder="1" applyAlignment="1" applyProtection="1">
      <alignment horizontal="center" vertical="center"/>
      <protection locked="0"/>
    </xf>
    <xf numFmtId="3" fontId="7" fillId="10" borderId="57" xfId="0" applyNumberFormat="1" applyFont="1" applyFill="1" applyBorder="1" applyAlignment="1" applyProtection="1">
      <alignment horizontal="center" vertical="center"/>
      <protection locked="0"/>
    </xf>
    <xf numFmtId="3" fontId="7" fillId="10" borderId="81" xfId="0" applyNumberFormat="1" applyFont="1" applyFill="1" applyBorder="1" applyAlignment="1" applyProtection="1">
      <alignment horizontal="center" vertical="center"/>
      <protection locked="0"/>
    </xf>
    <xf numFmtId="1" fontId="7" fillId="0" borderId="54" xfId="0" applyNumberFormat="1" applyFont="1" applyBorder="1" applyAlignment="1" applyProtection="1">
      <alignment horizontal="center" vertical="center" wrapText="1"/>
      <protection locked="0"/>
    </xf>
    <xf numFmtId="1" fontId="7" fillId="0" borderId="57" xfId="0" applyNumberFormat="1" applyFont="1" applyBorder="1" applyAlignment="1" applyProtection="1">
      <alignment horizontal="center" vertical="center" wrapText="1"/>
      <protection locked="0"/>
    </xf>
    <xf numFmtId="1" fontId="7" fillId="0" borderId="81" xfId="0" applyNumberFormat="1" applyFont="1" applyBorder="1" applyAlignment="1" applyProtection="1">
      <alignment horizontal="center" vertical="center" wrapText="1"/>
      <protection locked="0"/>
    </xf>
    <xf numFmtId="0" fontId="43" fillId="0" borderId="64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43" fillId="0" borderId="22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/>
    </xf>
    <xf numFmtId="0" fontId="43" fillId="0" borderId="30" xfId="0" applyFont="1" applyBorder="1" applyAlignment="1">
      <alignment horizontal="center"/>
    </xf>
    <xf numFmtId="0" fontId="43" fillId="0" borderId="61" xfId="0" applyFont="1" applyBorder="1" applyAlignment="1">
      <alignment horizontal="center"/>
    </xf>
    <xf numFmtId="0" fontId="43" fillId="0" borderId="14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/>
    </xf>
    <xf numFmtId="0" fontId="43" fillId="0" borderId="17" xfId="0" applyFont="1" applyBorder="1" applyAlignment="1">
      <alignment horizontal="center"/>
    </xf>
    <xf numFmtId="0" fontId="43" fillId="0" borderId="42" xfId="0" applyFont="1" applyBorder="1" applyAlignment="1">
      <alignment horizontal="center"/>
    </xf>
    <xf numFmtId="0" fontId="34" fillId="0" borderId="0" xfId="0" applyFont="1" applyBorder="1" applyAlignment="1">
      <alignment/>
    </xf>
    <xf numFmtId="0" fontId="34" fillId="0" borderId="0" xfId="0" applyFont="1" applyAlignment="1">
      <alignment/>
    </xf>
    <xf numFmtId="0" fontId="8" fillId="0" borderId="0" xfId="0" applyFont="1" applyBorder="1" applyAlignment="1" applyProtection="1">
      <alignment horizontal="center"/>
      <protection locked="0"/>
    </xf>
    <xf numFmtId="3" fontId="7" fillId="0" borderId="0" xfId="0" applyNumberFormat="1" applyFont="1" applyBorder="1" applyAlignment="1" applyProtection="1">
      <alignment horizontal="center"/>
      <protection locked="0"/>
    </xf>
    <xf numFmtId="0" fontId="48" fillId="2" borderId="54" xfId="0" applyFont="1" applyFill="1" applyBorder="1" applyAlignment="1">
      <alignment horizontal="left"/>
    </xf>
    <xf numFmtId="0" fontId="13" fillId="0" borderId="57" xfId="0" applyFont="1" applyBorder="1" applyAlignment="1">
      <alignment horizontal="left"/>
    </xf>
    <xf numFmtId="0" fontId="13" fillId="0" borderId="81" xfId="0" applyFont="1" applyBorder="1" applyAlignment="1">
      <alignment horizontal="left"/>
    </xf>
    <xf numFmtId="0" fontId="55" fillId="0" borderId="0" xfId="0" applyFont="1" applyAlignment="1">
      <alignment horizontal="center"/>
    </xf>
    <xf numFmtId="0" fontId="48" fillId="0" borderId="54" xfId="0" applyFont="1" applyBorder="1" applyAlignment="1">
      <alignment horizontal="left"/>
    </xf>
    <xf numFmtId="0" fontId="48" fillId="0" borderId="81" xfId="0" applyFont="1" applyBorder="1" applyAlignment="1">
      <alignment horizontal="left"/>
    </xf>
    <xf numFmtId="0" fontId="14" fillId="0" borderId="54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0" fontId="14" fillId="0" borderId="81" xfId="0" applyFont="1" applyBorder="1" applyAlignment="1">
      <alignment horizontal="center" vertical="center"/>
    </xf>
    <xf numFmtId="0" fontId="39" fillId="0" borderId="40" xfId="0" applyFont="1" applyBorder="1" applyAlignment="1">
      <alignment horizontal="center" vertical="center"/>
    </xf>
    <xf numFmtId="0" fontId="39" fillId="0" borderId="7" xfId="0" applyFont="1" applyBorder="1" applyAlignment="1">
      <alignment horizontal="center" vertical="center"/>
    </xf>
    <xf numFmtId="0" fontId="39" fillId="0" borderId="60" xfId="0" applyFont="1" applyBorder="1" applyAlignment="1">
      <alignment horizontal="center" vertical="center"/>
    </xf>
    <xf numFmtId="0" fontId="39" fillId="0" borderId="6" xfId="0" applyFont="1" applyBorder="1" applyAlignment="1" applyProtection="1">
      <alignment horizontal="center" vertical="center" wrapText="1"/>
      <protection locked="0"/>
    </xf>
    <xf numFmtId="0" fontId="45" fillId="0" borderId="13" xfId="0" applyFont="1" applyBorder="1" applyAlignment="1">
      <alignment horizontal="center" vertical="center" wrapText="1"/>
    </xf>
    <xf numFmtId="0" fontId="45" fillId="0" borderId="21" xfId="0" applyFont="1" applyBorder="1" applyAlignment="1">
      <alignment horizontal="center" vertical="center" wrapText="1"/>
    </xf>
    <xf numFmtId="0" fontId="48" fillId="2" borderId="54" xfId="0" applyFont="1" applyFill="1" applyBorder="1" applyAlignment="1">
      <alignment horizontal="left" vertical="center"/>
    </xf>
    <xf numFmtId="0" fontId="47" fillId="0" borderId="6" xfId="0" applyFont="1" applyBorder="1" applyAlignment="1">
      <alignment horizontal="center" vertical="center" wrapText="1"/>
    </xf>
    <xf numFmtId="0" fontId="48" fillId="0" borderId="6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48" fillId="0" borderId="66" xfId="0" applyFont="1" applyBorder="1" applyAlignment="1">
      <alignment horizontal="center" vertical="center"/>
    </xf>
    <xf numFmtId="0" fontId="13" fillId="0" borderId="70" xfId="0" applyFont="1" applyBorder="1" applyAlignment="1">
      <alignment horizontal="center" vertical="center"/>
    </xf>
    <xf numFmtId="0" fontId="13" fillId="0" borderId="69" xfId="0" applyFont="1" applyBorder="1" applyAlignment="1">
      <alignment horizontal="center" vertical="center"/>
    </xf>
    <xf numFmtId="0" fontId="13" fillId="0" borderId="60" xfId="0" applyFont="1" applyBorder="1" applyAlignment="1">
      <alignment horizontal="center" vertical="center"/>
    </xf>
    <xf numFmtId="0" fontId="39" fillId="0" borderId="66" xfId="0" applyFont="1" applyBorder="1" applyAlignment="1">
      <alignment horizontal="center" vertical="center"/>
    </xf>
    <xf numFmtId="0" fontId="13" fillId="0" borderId="70" xfId="0" applyFont="1" applyBorder="1" applyAlignment="1">
      <alignment horizontal="center"/>
    </xf>
    <xf numFmtId="0" fontId="13" fillId="0" borderId="69" xfId="0" applyFont="1" applyBorder="1" applyAlignment="1">
      <alignment horizontal="center"/>
    </xf>
    <xf numFmtId="0" fontId="48" fillId="0" borderId="66" xfId="0" applyFont="1" applyBorder="1" applyAlignment="1">
      <alignment horizontal="center"/>
    </xf>
    <xf numFmtId="0" fontId="13" fillId="0" borderId="69" xfId="0" applyFont="1" applyBorder="1" applyAlignment="1">
      <alignment/>
    </xf>
    <xf numFmtId="0" fontId="8" fillId="0" borderId="0" xfId="0" applyFont="1" applyAlignment="1">
      <alignment horizontal="center"/>
    </xf>
    <xf numFmtId="0" fontId="7" fillId="0" borderId="54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81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0" fillId="0" borderId="63" xfId="0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7" fillId="0" borderId="6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7" fillId="0" borderId="45" xfId="0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61" xfId="0" applyFont="1" applyBorder="1" applyAlignment="1">
      <alignment horizontal="center"/>
    </xf>
    <xf numFmtId="3" fontId="13" fillId="0" borderId="14" xfId="0" applyNumberFormat="1" applyFont="1" applyBorder="1" applyAlignment="1">
      <alignment/>
    </xf>
    <xf numFmtId="0" fontId="13" fillId="0" borderId="16" xfId="0" applyFont="1" applyBorder="1" applyAlignment="1">
      <alignment/>
    </xf>
    <xf numFmtId="3" fontId="13" fillId="0" borderId="10" xfId="0" applyNumberFormat="1" applyFont="1" applyBorder="1" applyAlignment="1">
      <alignment/>
    </xf>
    <xf numFmtId="0" fontId="13" fillId="0" borderId="8" xfId="0" applyFont="1" applyBorder="1" applyAlignment="1">
      <alignment/>
    </xf>
    <xf numFmtId="0" fontId="39" fillId="0" borderId="40" xfId="0" applyFont="1" applyBorder="1" applyAlignment="1">
      <alignment horizontal="center" vertical="center" wrapText="1"/>
    </xf>
    <xf numFmtId="0" fontId="13" fillId="0" borderId="41" xfId="0" applyFont="1" applyBorder="1" applyAlignment="1">
      <alignment vertical="center" wrapText="1"/>
    </xf>
    <xf numFmtId="0" fontId="13" fillId="0" borderId="22" xfId="0" applyFont="1" applyBorder="1" applyAlignment="1">
      <alignment vertical="center" wrapText="1"/>
    </xf>
    <xf numFmtId="0" fontId="48" fillId="2" borderId="54" xfId="0" applyFont="1" applyFill="1" applyBorder="1" applyAlignment="1" applyProtection="1">
      <alignment/>
      <protection locked="0"/>
    </xf>
    <xf numFmtId="3" fontId="13" fillId="0" borderId="12" xfId="0" applyNumberFormat="1" applyFont="1" applyBorder="1" applyAlignment="1">
      <alignment/>
    </xf>
    <xf numFmtId="0" fontId="13" fillId="0" borderId="53" xfId="0" applyFont="1" applyBorder="1" applyAlignment="1">
      <alignment/>
    </xf>
    <xf numFmtId="0" fontId="48" fillId="0" borderId="116" xfId="0" applyFont="1" applyBorder="1" applyAlignment="1">
      <alignment horizontal="center"/>
    </xf>
    <xf numFmtId="0" fontId="48" fillId="0" borderId="117" xfId="0" applyFont="1" applyBorder="1" applyAlignment="1">
      <alignment horizontal="center"/>
    </xf>
    <xf numFmtId="0" fontId="48" fillId="0" borderId="118" xfId="0" applyFont="1" applyBorder="1" applyAlignment="1">
      <alignment horizontal="center"/>
    </xf>
    <xf numFmtId="0" fontId="48" fillId="0" borderId="119" xfId="0" applyFont="1" applyBorder="1" applyAlignment="1">
      <alignment horizontal="center"/>
    </xf>
    <xf numFmtId="0" fontId="55" fillId="0" borderId="0" xfId="0" applyFont="1" applyAlignment="1">
      <alignment horizontal="left"/>
    </xf>
    <xf numFmtId="0" fontId="43" fillId="0" borderId="54" xfId="0" applyFont="1" applyBorder="1" applyAlignment="1">
      <alignment horizontal="center"/>
    </xf>
    <xf numFmtId="0" fontId="43" fillId="0" borderId="57" xfId="0" applyFont="1" applyBorder="1" applyAlignment="1">
      <alignment horizontal="center"/>
    </xf>
    <xf numFmtId="0" fontId="43" fillId="0" borderId="81" xfId="0" applyFont="1" applyBorder="1" applyAlignment="1">
      <alignment horizontal="center"/>
    </xf>
    <xf numFmtId="0" fontId="43" fillId="0" borderId="0" xfId="0" applyFont="1" applyAlignment="1" applyProtection="1">
      <alignment horizontal="left"/>
      <protection locked="0"/>
    </xf>
    <xf numFmtId="0" fontId="48" fillId="0" borderId="63" xfId="0" applyFont="1" applyBorder="1" applyAlignment="1">
      <alignment horizontal="center" vertical="center"/>
    </xf>
    <xf numFmtId="0" fontId="48" fillId="0" borderId="109" xfId="0" applyFont="1" applyBorder="1" applyAlignment="1">
      <alignment horizontal="left"/>
    </xf>
    <xf numFmtId="0" fontId="48" fillId="0" borderId="11" xfId="0" applyFont="1" applyBorder="1" applyAlignment="1">
      <alignment horizontal="left"/>
    </xf>
    <xf numFmtId="0" fontId="48" fillId="0" borderId="29" xfId="0" applyFont="1" applyBorder="1" applyAlignment="1">
      <alignment horizontal="left"/>
    </xf>
    <xf numFmtId="0" fontId="48" fillId="0" borderId="41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48" fillId="0" borderId="46" xfId="0" applyFont="1" applyBorder="1" applyAlignment="1">
      <alignment horizontal="center"/>
    </xf>
    <xf numFmtId="3" fontId="7" fillId="0" borderId="40" xfId="0" applyNumberFormat="1" applyFont="1" applyBorder="1" applyAlignment="1" applyProtection="1">
      <alignment horizontal="center"/>
      <protection locked="0"/>
    </xf>
    <xf numFmtId="3" fontId="7" fillId="0" borderId="60" xfId="0" applyNumberFormat="1" applyFont="1" applyBorder="1" applyAlignment="1" applyProtection="1">
      <alignment horizontal="center"/>
      <protection locked="0"/>
    </xf>
    <xf numFmtId="3" fontId="7" fillId="0" borderId="54" xfId="0" applyNumberFormat="1" applyFont="1" applyBorder="1" applyAlignment="1" applyProtection="1">
      <alignment horizontal="center"/>
      <protection locked="0"/>
    </xf>
    <xf numFmtId="3" fontId="7" fillId="0" borderId="57" xfId="0" applyNumberFormat="1" applyFont="1" applyBorder="1" applyAlignment="1" applyProtection="1">
      <alignment horizontal="center"/>
      <protection locked="0"/>
    </xf>
    <xf numFmtId="3" fontId="7" fillId="0" borderId="81" xfId="0" applyNumberFormat="1" applyFont="1" applyBorder="1" applyAlignment="1" applyProtection="1">
      <alignment horizontal="center"/>
      <protection locked="0"/>
    </xf>
    <xf numFmtId="1" fontId="3" fillId="0" borderId="54" xfId="0" applyNumberFormat="1" applyFont="1" applyBorder="1" applyAlignment="1" applyProtection="1">
      <alignment horizontal="center"/>
      <protection locked="0"/>
    </xf>
    <xf numFmtId="1" fontId="3" fillId="0" borderId="57" xfId="0" applyNumberFormat="1" applyFont="1" applyBorder="1" applyAlignment="1" applyProtection="1">
      <alignment horizontal="center"/>
      <protection locked="0"/>
    </xf>
    <xf numFmtId="1" fontId="3" fillId="0" borderId="81" xfId="0" applyNumberFormat="1" applyFont="1" applyBorder="1" applyAlignment="1" applyProtection="1">
      <alignment horizontal="center"/>
      <protection locked="0"/>
    </xf>
    <xf numFmtId="3" fontId="7" fillId="0" borderId="33" xfId="0" applyNumberFormat="1" applyFont="1" applyBorder="1" applyAlignment="1">
      <alignment/>
    </xf>
    <xf numFmtId="0" fontId="0" fillId="0" borderId="35" xfId="0" applyFont="1" applyBorder="1" applyAlignment="1">
      <alignment/>
    </xf>
    <xf numFmtId="0" fontId="7" fillId="0" borderId="41" xfId="0" applyFont="1" applyBorder="1" applyAlignment="1">
      <alignment horizontal="center"/>
    </xf>
    <xf numFmtId="0" fontId="7" fillId="0" borderId="63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3" fontId="0" fillId="0" borderId="54" xfId="0" applyNumberFormat="1" applyFont="1" applyBorder="1" applyAlignment="1">
      <alignment/>
    </xf>
    <xf numFmtId="0" fontId="0" fillId="0" borderId="56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8" xfId="0" applyFont="1" applyBorder="1" applyAlignment="1">
      <alignment/>
    </xf>
    <xf numFmtId="0" fontId="7" fillId="0" borderId="119" xfId="0" applyFont="1" applyBorder="1" applyAlignment="1">
      <alignment horizontal="center"/>
    </xf>
    <xf numFmtId="0" fontId="7" fillId="0" borderId="117" xfId="0" applyFont="1" applyBorder="1" applyAlignment="1">
      <alignment horizontal="center"/>
    </xf>
    <xf numFmtId="0" fontId="7" fillId="0" borderId="118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60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29" xfId="0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46" xfId="0" applyBorder="1" applyAlignment="1">
      <alignment/>
    </xf>
    <xf numFmtId="3" fontId="16" fillId="0" borderId="54" xfId="0" applyNumberFormat="1" applyFont="1" applyBorder="1" applyAlignment="1">
      <alignment/>
    </xf>
    <xf numFmtId="0" fontId="0" fillId="0" borderId="56" xfId="0" applyBorder="1" applyAlignment="1">
      <alignment/>
    </xf>
    <xf numFmtId="0" fontId="7" fillId="0" borderId="40" xfId="0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60" xfId="0" applyBorder="1" applyAlignment="1">
      <alignment/>
    </xf>
    <xf numFmtId="0" fontId="3" fillId="0" borderId="4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3" fontId="0" fillId="0" borderId="10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35" xfId="0" applyBorder="1" applyAlignment="1">
      <alignment/>
    </xf>
    <xf numFmtId="0" fontId="5" fillId="0" borderId="0" xfId="0" applyFont="1" applyAlignment="1" applyProtection="1">
      <alignment horizontal="left"/>
      <protection locked="0"/>
    </xf>
    <xf numFmtId="3" fontId="0" fillId="0" borderId="10" xfId="0" applyNumberFormat="1" applyFont="1" applyBorder="1" applyAlignment="1">
      <alignment/>
    </xf>
    <xf numFmtId="0" fontId="0" fillId="0" borderId="8" xfId="0" applyFont="1" applyBorder="1" applyAlignment="1">
      <alignment/>
    </xf>
    <xf numFmtId="3" fontId="0" fillId="0" borderId="14" xfId="0" applyNumberFormat="1" applyBorder="1" applyAlignment="1">
      <alignment/>
    </xf>
    <xf numFmtId="0" fontId="0" fillId="0" borderId="16" xfId="0" applyBorder="1" applyAlignment="1">
      <alignment/>
    </xf>
    <xf numFmtId="3" fontId="6" fillId="0" borderId="10" xfId="0" applyNumberFormat="1" applyFont="1" applyBorder="1" applyAlignment="1">
      <alignment/>
    </xf>
    <xf numFmtId="0" fontId="6" fillId="0" borderId="8" xfId="0" applyFont="1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53" xfId="0" applyFont="1" applyBorder="1" applyAlignment="1">
      <alignment/>
    </xf>
    <xf numFmtId="3" fontId="0" fillId="0" borderId="54" xfId="0" applyNumberFormat="1" applyBorder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view="pageBreakPreview" zoomScaleSheetLayoutView="100" workbookViewId="0" topLeftCell="A1">
      <selection activeCell="H27" sqref="H27"/>
    </sheetView>
  </sheetViews>
  <sheetFormatPr defaultColWidth="9.00390625" defaultRowHeight="12.75"/>
  <cols>
    <col min="1" max="1" width="25.00390625" style="0" customWidth="1"/>
    <col min="2" max="2" width="11.25390625" style="0" customWidth="1"/>
    <col min="3" max="3" width="11.625" style="0" customWidth="1"/>
    <col min="4" max="4" width="11.125" style="0" customWidth="1"/>
    <col min="5" max="5" width="10.875" style="0" customWidth="1"/>
    <col min="6" max="6" width="11.625" style="0" customWidth="1"/>
    <col min="7" max="7" width="11.25390625" style="0" customWidth="1"/>
    <col min="8" max="8" width="11.00390625" style="0" customWidth="1"/>
    <col min="9" max="16" width="0" style="0" hidden="1" customWidth="1"/>
  </cols>
  <sheetData>
    <row r="1" spans="1:12" ht="21.75" customHeight="1">
      <c r="A1" s="1029" t="s">
        <v>137</v>
      </c>
      <c r="B1" s="1029"/>
      <c r="C1" s="1029"/>
      <c r="D1" s="1029"/>
      <c r="E1" s="1029"/>
      <c r="F1" s="1029"/>
      <c r="G1" s="1029"/>
      <c r="H1" s="1029"/>
      <c r="I1" s="1"/>
      <c r="L1" s="1"/>
    </row>
    <row r="2" spans="1:13" ht="15">
      <c r="A2" s="1"/>
      <c r="B2" s="1"/>
      <c r="C2" s="1"/>
      <c r="D2" s="1"/>
      <c r="E2" s="1"/>
      <c r="F2" s="1"/>
      <c r="G2" s="1"/>
      <c r="H2" s="1"/>
      <c r="I2" s="1"/>
      <c r="J2" s="199"/>
      <c r="K2" s="199"/>
      <c r="L2" s="1"/>
      <c r="M2" s="1"/>
    </row>
    <row r="3" spans="1:13" ht="13.5" thickBot="1">
      <c r="A3" s="6"/>
      <c r="B3" s="20"/>
      <c r="C3" s="7"/>
      <c r="D3" s="7"/>
      <c r="E3" s="7"/>
      <c r="F3" s="8"/>
      <c r="G3" s="8"/>
      <c r="H3" s="203" t="s">
        <v>65</v>
      </c>
      <c r="I3" s="7"/>
      <c r="J3" s="7"/>
      <c r="K3" s="8"/>
      <c r="L3" s="7"/>
      <c r="M3" s="8"/>
    </row>
    <row r="4" spans="1:16" ht="12.75">
      <c r="A4" s="150" t="s">
        <v>90</v>
      </c>
      <c r="B4" s="204" t="s">
        <v>0</v>
      </c>
      <c r="C4" s="205"/>
      <c r="D4" s="205"/>
      <c r="E4" s="205"/>
      <c r="F4" s="206"/>
      <c r="G4" s="206"/>
      <c r="H4" s="12"/>
      <c r="I4" s="1030" t="s">
        <v>7</v>
      </c>
      <c r="J4" s="1031"/>
      <c r="K4" s="1032"/>
      <c r="M4" s="1039" t="s">
        <v>84</v>
      </c>
      <c r="N4" s="1041"/>
      <c r="O4" s="1039" t="s">
        <v>85</v>
      </c>
      <c r="P4" s="1040"/>
    </row>
    <row r="5" spans="1:16" ht="13.5" thickBot="1">
      <c r="A5" s="198"/>
      <c r="B5" s="207" t="s">
        <v>3</v>
      </c>
      <c r="C5" s="208"/>
      <c r="D5" s="208"/>
      <c r="E5" s="208"/>
      <c r="F5" s="208"/>
      <c r="G5" s="209"/>
      <c r="H5" s="368"/>
      <c r="I5" s="1033" t="s">
        <v>86</v>
      </c>
      <c r="J5" s="1034"/>
      <c r="K5" s="1035"/>
      <c r="M5" s="1042" t="s">
        <v>86</v>
      </c>
      <c r="N5" s="1043"/>
      <c r="O5" s="1043"/>
      <c r="P5" s="228"/>
    </row>
    <row r="6" spans="2:16" ht="13.5" customHeight="1" thickBot="1">
      <c r="B6" s="1036" t="s">
        <v>91</v>
      </c>
      <c r="C6" s="1037"/>
      <c r="D6" s="1038"/>
      <c r="E6" s="1037" t="s">
        <v>92</v>
      </c>
      <c r="F6" s="1037"/>
      <c r="G6" s="1037"/>
      <c r="H6" s="369" t="s">
        <v>77</v>
      </c>
      <c r="I6" s="200" t="s">
        <v>78</v>
      </c>
      <c r="J6" s="232" t="s">
        <v>78</v>
      </c>
      <c r="K6" s="241" t="s">
        <v>77</v>
      </c>
      <c r="M6" s="223" t="s">
        <v>78</v>
      </c>
      <c r="N6" s="232" t="s">
        <v>78</v>
      </c>
      <c r="O6" s="223" t="s">
        <v>78</v>
      </c>
      <c r="P6" s="233" t="s">
        <v>78</v>
      </c>
    </row>
    <row r="7" spans="1:16" ht="13.5" thickBot="1">
      <c r="A7" s="278" t="s">
        <v>94</v>
      </c>
      <c r="B7" s="386" t="s">
        <v>1</v>
      </c>
      <c r="C7" s="387" t="s">
        <v>2</v>
      </c>
      <c r="D7" s="388" t="s">
        <v>5</v>
      </c>
      <c r="E7" s="389" t="s">
        <v>1</v>
      </c>
      <c r="F7" s="387" t="s">
        <v>2</v>
      </c>
      <c r="G7" s="387" t="s">
        <v>5</v>
      </c>
      <c r="H7" s="306" t="s">
        <v>93</v>
      </c>
      <c r="I7" s="242">
        <v>2000</v>
      </c>
      <c r="J7" s="230">
        <v>2001</v>
      </c>
      <c r="K7" s="243" t="s">
        <v>79</v>
      </c>
      <c r="M7" s="229">
        <v>2000</v>
      </c>
      <c r="N7" s="230">
        <v>2001</v>
      </c>
      <c r="O7" s="229">
        <v>2000</v>
      </c>
      <c r="P7" s="231">
        <v>2001</v>
      </c>
    </row>
    <row r="8" spans="1:16" ht="13.5" thickBot="1">
      <c r="A8" s="279" t="s">
        <v>101</v>
      </c>
      <c r="B8" s="15">
        <v>11101</v>
      </c>
      <c r="C8" s="9">
        <v>0</v>
      </c>
      <c r="D8" s="210">
        <f aca="true" t="shared" si="0" ref="D8:D15">SUM(B8:C8)</f>
        <v>11101</v>
      </c>
      <c r="E8" s="224">
        <v>10838</v>
      </c>
      <c r="F8" s="211">
        <v>0</v>
      </c>
      <c r="G8" s="212">
        <f>SUM(E8:F8)</f>
        <v>10838</v>
      </c>
      <c r="H8" s="370">
        <f>SUM(G8/D8)*100</f>
        <v>97.63084406810198</v>
      </c>
      <c r="I8" s="226">
        <v>95</v>
      </c>
      <c r="J8" s="17">
        <v>100</v>
      </c>
      <c r="K8" s="237">
        <f aca="true" t="shared" si="1" ref="K8:K15">IF(J8=0,0,J8/I8)*100</f>
        <v>105.26315789473684</v>
      </c>
      <c r="M8" s="234">
        <v>10</v>
      </c>
      <c r="N8" s="138">
        <v>5</v>
      </c>
      <c r="O8" s="234">
        <v>2</v>
      </c>
      <c r="P8" s="235">
        <v>3</v>
      </c>
    </row>
    <row r="9" spans="1:16" ht="13.5" thickBot="1">
      <c r="A9" s="18" t="s">
        <v>102</v>
      </c>
      <c r="B9" s="367">
        <v>16400</v>
      </c>
      <c r="C9" s="10">
        <v>0</v>
      </c>
      <c r="D9" s="214">
        <f t="shared" si="0"/>
        <v>16400</v>
      </c>
      <c r="E9" s="365">
        <v>16363</v>
      </c>
      <c r="F9" s="10">
        <v>0</v>
      </c>
      <c r="G9" s="215">
        <f>SUM(E9:F9)</f>
        <v>16363</v>
      </c>
      <c r="H9" s="370">
        <f aca="true" t="shared" si="2" ref="H9:H29">SUM(G9/D9)*100</f>
        <v>99.77439024390245</v>
      </c>
      <c r="I9" s="226"/>
      <c r="J9" s="17"/>
      <c r="K9" s="237">
        <f t="shared" si="1"/>
        <v>0</v>
      </c>
      <c r="M9" s="234"/>
      <c r="N9" s="138"/>
      <c r="O9" s="234"/>
      <c r="P9" s="235"/>
    </row>
    <row r="10" spans="1:16" ht="13.5" thickBot="1">
      <c r="A10" s="18" t="s">
        <v>103</v>
      </c>
      <c r="B10" s="5">
        <v>15642</v>
      </c>
      <c r="C10" s="10">
        <v>1652</v>
      </c>
      <c r="D10" s="214">
        <f t="shared" si="0"/>
        <v>17294</v>
      </c>
      <c r="E10" s="19">
        <v>15611</v>
      </c>
      <c r="F10" s="10">
        <v>950</v>
      </c>
      <c r="G10" s="215">
        <f aca="true" t="shared" si="3" ref="G10:G15">SUM(E10:F10)</f>
        <v>16561</v>
      </c>
      <c r="H10" s="370">
        <f t="shared" si="2"/>
        <v>95.7615357927605</v>
      </c>
      <c r="I10" s="226"/>
      <c r="J10" s="17"/>
      <c r="K10" s="237">
        <f t="shared" si="1"/>
        <v>0</v>
      </c>
      <c r="M10" s="234"/>
      <c r="N10" s="138"/>
      <c r="O10" s="234"/>
      <c r="P10" s="235"/>
    </row>
    <row r="11" spans="1:16" ht="13.5" thickBot="1">
      <c r="A11" s="320" t="s">
        <v>114</v>
      </c>
      <c r="B11" s="321">
        <f>SUM(B8:B10)</f>
        <v>43143</v>
      </c>
      <c r="C11" s="322">
        <f>SUM(C8:C10)</f>
        <v>1652</v>
      </c>
      <c r="D11" s="323">
        <f t="shared" si="0"/>
        <v>44795</v>
      </c>
      <c r="E11" s="383">
        <f>SUM(E8:E10)</f>
        <v>42812</v>
      </c>
      <c r="F11" s="322">
        <f>SUM(F8:F10)</f>
        <v>950</v>
      </c>
      <c r="G11" s="324">
        <f t="shared" si="3"/>
        <v>43762</v>
      </c>
      <c r="H11" s="390">
        <f t="shared" si="2"/>
        <v>97.69393905569818</v>
      </c>
      <c r="I11" s="226"/>
      <c r="J11" s="17"/>
      <c r="K11" s="237">
        <f t="shared" si="1"/>
        <v>0</v>
      </c>
      <c r="M11" s="234"/>
      <c r="N11" s="138"/>
      <c r="O11" s="234"/>
      <c r="P11" s="235"/>
    </row>
    <row r="12" spans="1:16" ht="13.5" thickBot="1">
      <c r="A12" s="326" t="s">
        <v>89</v>
      </c>
      <c r="B12" s="355"/>
      <c r="C12" s="356"/>
      <c r="D12" s="357"/>
      <c r="E12" s="385"/>
      <c r="F12" s="356"/>
      <c r="G12" s="358"/>
      <c r="H12" s="371"/>
      <c r="I12" s="226"/>
      <c r="J12" s="17"/>
      <c r="K12" s="237">
        <f t="shared" si="1"/>
        <v>0</v>
      </c>
      <c r="M12" s="236"/>
      <c r="N12" s="138"/>
      <c r="O12" s="234"/>
      <c r="P12" s="235"/>
    </row>
    <row r="13" spans="1:16" ht="13.5" thickBot="1">
      <c r="A13" s="22" t="s">
        <v>88</v>
      </c>
      <c r="B13" s="4">
        <v>50238</v>
      </c>
      <c r="C13" s="9">
        <v>2155</v>
      </c>
      <c r="D13" s="213">
        <f t="shared" si="0"/>
        <v>52393</v>
      </c>
      <c r="E13" s="384">
        <v>53167</v>
      </c>
      <c r="F13" s="9">
        <v>1229</v>
      </c>
      <c r="G13" s="325">
        <f t="shared" si="3"/>
        <v>54396</v>
      </c>
      <c r="H13" s="391">
        <f t="shared" si="2"/>
        <v>103.82302979405647</v>
      </c>
      <c r="I13" s="226"/>
      <c r="J13" s="17"/>
      <c r="K13" s="237">
        <f t="shared" si="1"/>
        <v>0</v>
      </c>
      <c r="M13" s="234"/>
      <c r="N13" s="138"/>
      <c r="O13" s="234"/>
      <c r="P13" s="235"/>
    </row>
    <row r="14" spans="1:16" ht="13.5" thickBot="1">
      <c r="A14" s="18" t="s">
        <v>104</v>
      </c>
      <c r="B14" s="367">
        <v>19244</v>
      </c>
      <c r="C14" s="10">
        <v>0</v>
      </c>
      <c r="D14" s="214">
        <f t="shared" si="0"/>
        <v>19244</v>
      </c>
      <c r="E14" s="365">
        <v>19024</v>
      </c>
      <c r="F14" s="10">
        <v>0</v>
      </c>
      <c r="G14" s="215">
        <f t="shared" si="3"/>
        <v>19024</v>
      </c>
      <c r="H14" s="370">
        <f t="shared" si="2"/>
        <v>98.85678653086676</v>
      </c>
      <c r="I14" s="226"/>
      <c r="J14" s="17"/>
      <c r="K14" s="237">
        <f t="shared" si="1"/>
        <v>0</v>
      </c>
      <c r="M14" s="234"/>
      <c r="N14" s="138"/>
      <c r="O14" s="234"/>
      <c r="P14" s="235"/>
    </row>
    <row r="15" spans="1:16" ht="13.5" thickBot="1">
      <c r="A15" s="18" t="s">
        <v>105</v>
      </c>
      <c r="B15" s="5">
        <v>13022</v>
      </c>
      <c r="C15" s="10">
        <v>0</v>
      </c>
      <c r="D15" s="214">
        <f t="shared" si="0"/>
        <v>13022</v>
      </c>
      <c r="E15" s="19">
        <v>12733</v>
      </c>
      <c r="F15" s="10">
        <v>0</v>
      </c>
      <c r="G15" s="215">
        <f t="shared" si="3"/>
        <v>12733</v>
      </c>
      <c r="H15" s="370">
        <f t="shared" si="2"/>
        <v>97.78067885117493</v>
      </c>
      <c r="I15" s="227"/>
      <c r="J15" s="17"/>
      <c r="K15" s="237">
        <f t="shared" si="1"/>
        <v>0</v>
      </c>
      <c r="M15" s="234"/>
      <c r="N15" s="138"/>
      <c r="O15" s="234"/>
      <c r="P15" s="235"/>
    </row>
    <row r="16" spans="1:16" ht="13.5" thickBot="1">
      <c r="A16" s="320" t="s">
        <v>116</v>
      </c>
      <c r="B16" s="321">
        <f aca="true" t="shared" si="4" ref="B16:G16">SUM(B13:B15)</f>
        <v>82504</v>
      </c>
      <c r="C16" s="322">
        <f t="shared" si="4"/>
        <v>2155</v>
      </c>
      <c r="D16" s="323">
        <f t="shared" si="4"/>
        <v>84659</v>
      </c>
      <c r="E16" s="383">
        <f t="shared" si="4"/>
        <v>84924</v>
      </c>
      <c r="F16" s="322">
        <f t="shared" si="4"/>
        <v>1229</v>
      </c>
      <c r="G16" s="324">
        <f t="shared" si="4"/>
        <v>86153</v>
      </c>
      <c r="H16" s="390">
        <f t="shared" si="2"/>
        <v>101.76472672722332</v>
      </c>
      <c r="I16" s="227"/>
      <c r="J16" s="17"/>
      <c r="K16" s="237"/>
      <c r="M16" s="234"/>
      <c r="N16" s="138"/>
      <c r="O16" s="234"/>
      <c r="P16" s="235"/>
    </row>
    <row r="17" spans="1:16" ht="13.5" thickBot="1">
      <c r="A17" s="326" t="s">
        <v>98</v>
      </c>
      <c r="B17" s="355"/>
      <c r="C17" s="356"/>
      <c r="D17" s="357"/>
      <c r="E17" s="385"/>
      <c r="F17" s="356"/>
      <c r="G17" s="358"/>
      <c r="H17" s="371"/>
      <c r="I17" s="227"/>
      <c r="J17" s="17"/>
      <c r="K17" s="237"/>
      <c r="M17" s="234"/>
      <c r="N17" s="138"/>
      <c r="O17" s="234"/>
      <c r="P17" s="235"/>
    </row>
    <row r="18" spans="1:16" ht="13.5" thickBot="1">
      <c r="A18" s="22" t="s">
        <v>106</v>
      </c>
      <c r="B18" s="4">
        <v>11694</v>
      </c>
      <c r="C18" s="9">
        <v>0</v>
      </c>
      <c r="D18" s="213">
        <f>SUM(B18:C18)</f>
        <v>11694</v>
      </c>
      <c r="E18" s="384">
        <v>12614</v>
      </c>
      <c r="F18" s="9">
        <v>0</v>
      </c>
      <c r="G18" s="325">
        <f>SUM(E18:F18)</f>
        <v>12614</v>
      </c>
      <c r="H18" s="391">
        <f t="shared" si="2"/>
        <v>107.86728236702584</v>
      </c>
      <c r="I18" s="227"/>
      <c r="J18" s="17"/>
      <c r="K18" s="237"/>
      <c r="M18" s="234"/>
      <c r="N18" s="138"/>
      <c r="O18" s="234"/>
      <c r="P18" s="235"/>
    </row>
    <row r="19" spans="1:16" ht="13.5" thickBot="1">
      <c r="A19" s="18" t="s">
        <v>107</v>
      </c>
      <c r="B19" s="367">
        <v>17849</v>
      </c>
      <c r="C19" s="10">
        <v>0</v>
      </c>
      <c r="D19" s="323">
        <f>SUM(B19:C19)</f>
        <v>17849</v>
      </c>
      <c r="E19" s="365">
        <v>20336</v>
      </c>
      <c r="F19" s="10">
        <v>0</v>
      </c>
      <c r="G19" s="325">
        <f aca="true" t="shared" si="5" ref="G19:G24">SUM(E19:F19)</f>
        <v>20336</v>
      </c>
      <c r="H19" s="370">
        <f t="shared" si="2"/>
        <v>113.93355370048744</v>
      </c>
      <c r="I19" s="227"/>
      <c r="J19" s="17"/>
      <c r="K19" s="237"/>
      <c r="M19" s="234"/>
      <c r="N19" s="138"/>
      <c r="O19" s="234"/>
      <c r="P19" s="235"/>
    </row>
    <row r="20" spans="1:16" ht="13.5" thickBot="1">
      <c r="A20" s="18" t="s">
        <v>108</v>
      </c>
      <c r="B20" s="367">
        <v>6466</v>
      </c>
      <c r="C20" s="10">
        <v>0</v>
      </c>
      <c r="D20" s="366">
        <f>SUM(B20)</f>
        <v>6466</v>
      </c>
      <c r="E20" s="365">
        <v>6601</v>
      </c>
      <c r="F20" s="10">
        <v>0</v>
      </c>
      <c r="G20" s="325">
        <f t="shared" si="5"/>
        <v>6601</v>
      </c>
      <c r="H20" s="370">
        <f t="shared" si="2"/>
        <v>102.08784410763995</v>
      </c>
      <c r="I20" s="227"/>
      <c r="J20" s="17"/>
      <c r="K20" s="237"/>
      <c r="M20" s="234"/>
      <c r="N20" s="138"/>
      <c r="O20" s="234"/>
      <c r="P20" s="235"/>
    </row>
    <row r="21" spans="1:16" ht="13.5" thickBot="1">
      <c r="A21" s="18" t="s">
        <v>109</v>
      </c>
      <c r="B21" s="416">
        <v>10220</v>
      </c>
      <c r="C21" s="10">
        <v>0</v>
      </c>
      <c r="D21" s="213">
        <f>SUM(B21)</f>
        <v>10220</v>
      </c>
      <c r="E21" s="411">
        <v>11582</v>
      </c>
      <c r="F21" s="10">
        <v>0</v>
      </c>
      <c r="G21" s="325">
        <f t="shared" si="5"/>
        <v>11582</v>
      </c>
      <c r="H21" s="370">
        <f t="shared" si="2"/>
        <v>113.32681017612525</v>
      </c>
      <c r="I21" s="227"/>
      <c r="J21" s="17"/>
      <c r="K21" s="237"/>
      <c r="M21" s="234"/>
      <c r="N21" s="138"/>
      <c r="O21" s="234"/>
      <c r="P21" s="235"/>
    </row>
    <row r="22" spans="1:16" ht="13.5" thickBot="1">
      <c r="A22" s="18" t="s">
        <v>110</v>
      </c>
      <c r="B22" s="367">
        <v>9875</v>
      </c>
      <c r="C22" s="10">
        <v>0</v>
      </c>
      <c r="D22" s="214">
        <f>SUM(B22)</f>
        <v>9875</v>
      </c>
      <c r="E22" s="365">
        <v>10595</v>
      </c>
      <c r="F22" s="10">
        <v>0</v>
      </c>
      <c r="G22" s="325">
        <f t="shared" si="5"/>
        <v>10595</v>
      </c>
      <c r="H22" s="370">
        <f t="shared" si="2"/>
        <v>107.29113924050633</v>
      </c>
      <c r="I22" s="227"/>
      <c r="J22" s="17"/>
      <c r="K22" s="237"/>
      <c r="M22" s="234"/>
      <c r="N22" s="138"/>
      <c r="O22" s="234"/>
      <c r="P22" s="235"/>
    </row>
    <row r="23" spans="1:16" ht="13.5" thickBot="1">
      <c r="A23" s="18" t="s">
        <v>50</v>
      </c>
      <c r="B23" s="4">
        <v>29121</v>
      </c>
      <c r="C23" s="10">
        <v>566</v>
      </c>
      <c r="D23" s="214">
        <v>29687</v>
      </c>
      <c r="E23" s="384">
        <v>31058</v>
      </c>
      <c r="F23" s="10">
        <v>540</v>
      </c>
      <c r="G23" s="325">
        <f t="shared" si="5"/>
        <v>31598</v>
      </c>
      <c r="H23" s="370">
        <f t="shared" si="2"/>
        <v>106.4371610469229</v>
      </c>
      <c r="I23" s="227"/>
      <c r="J23" s="17"/>
      <c r="K23" s="237"/>
      <c r="M23" s="234"/>
      <c r="N23" s="138"/>
      <c r="O23" s="234"/>
      <c r="P23" s="235"/>
    </row>
    <row r="24" spans="1:16" ht="13.5" thickBot="1">
      <c r="A24" s="320" t="s">
        <v>118</v>
      </c>
      <c r="B24" s="321">
        <f>SUM(B18:B23)</f>
        <v>85225</v>
      </c>
      <c r="C24" s="322">
        <f>SUM(C18:C23)</f>
        <v>566</v>
      </c>
      <c r="D24" s="323">
        <f>SUM(D18:D23)</f>
        <v>85791</v>
      </c>
      <c r="E24" s="383">
        <f>SUM(E18:E23)</f>
        <v>92786</v>
      </c>
      <c r="F24" s="322">
        <f>SUM(F18:F23)</f>
        <v>540</v>
      </c>
      <c r="G24" s="325">
        <f t="shared" si="5"/>
        <v>93326</v>
      </c>
      <c r="H24" s="370">
        <f t="shared" si="2"/>
        <v>108.78297257288061</v>
      </c>
      <c r="I24" s="227"/>
      <c r="J24" s="17"/>
      <c r="K24" s="237"/>
      <c r="M24" s="234"/>
      <c r="N24" s="138"/>
      <c r="O24" s="234"/>
      <c r="P24" s="235"/>
    </row>
    <row r="25" spans="1:16" ht="13.5" thickBot="1">
      <c r="A25" s="326" t="s">
        <v>123</v>
      </c>
      <c r="B25" s="355"/>
      <c r="C25" s="356"/>
      <c r="D25" s="357"/>
      <c r="E25" s="385"/>
      <c r="F25" s="356"/>
      <c r="G25" s="358"/>
      <c r="H25" s="371"/>
      <c r="I25" s="227"/>
      <c r="J25" s="17"/>
      <c r="K25" s="237"/>
      <c r="M25" s="234"/>
      <c r="N25" s="138"/>
      <c r="O25" s="234"/>
      <c r="P25" s="235"/>
    </row>
    <row r="26" spans="1:16" ht="13.5" thickBot="1">
      <c r="A26" s="414" t="s">
        <v>120</v>
      </c>
      <c r="B26" s="319">
        <v>138939</v>
      </c>
      <c r="C26" s="9">
        <v>0</v>
      </c>
      <c r="D26" s="213">
        <f>SUM(B26:C26)</f>
        <v>138939</v>
      </c>
      <c r="E26" s="319">
        <v>154242</v>
      </c>
      <c r="F26" s="9">
        <v>0</v>
      </c>
      <c r="G26" s="325">
        <f>SUM(E26:F26)</f>
        <v>154242</v>
      </c>
      <c r="H26" s="370">
        <f t="shared" si="2"/>
        <v>111.01418608166173</v>
      </c>
      <c r="I26" s="227"/>
      <c r="J26" s="17"/>
      <c r="K26" s="237"/>
      <c r="M26" s="234"/>
      <c r="N26" s="138"/>
      <c r="O26" s="234"/>
      <c r="P26" s="235"/>
    </row>
    <row r="27" spans="1:16" ht="13.5" thickBot="1">
      <c r="A27" s="11" t="s">
        <v>121</v>
      </c>
      <c r="B27" s="412">
        <v>85256</v>
      </c>
      <c r="C27" s="412">
        <v>540</v>
      </c>
      <c r="D27" s="413">
        <f>SUM(B27:C27)</f>
        <v>85796</v>
      </c>
      <c r="E27" s="5">
        <v>86109</v>
      </c>
      <c r="F27" s="10">
        <v>499</v>
      </c>
      <c r="G27" s="214">
        <f>SUM(E27:F27)</f>
        <v>86608</v>
      </c>
      <c r="H27" s="370">
        <f t="shared" si="2"/>
        <v>100.9464310690475</v>
      </c>
      <c r="I27" s="227"/>
      <c r="J27" s="17"/>
      <c r="K27" s="237"/>
      <c r="M27" s="234"/>
      <c r="N27" s="138"/>
      <c r="O27" s="234"/>
      <c r="P27" s="235"/>
    </row>
    <row r="28" spans="1:16" ht="13.5" thickBot="1">
      <c r="A28" s="415" t="s">
        <v>122</v>
      </c>
      <c r="B28" s="417">
        <f aca="true" t="shared" si="6" ref="B28:G28">SUM(B26:B27)</f>
        <v>224195</v>
      </c>
      <c r="C28" s="322">
        <f t="shared" si="6"/>
        <v>540</v>
      </c>
      <c r="D28" s="323">
        <f t="shared" si="6"/>
        <v>224735</v>
      </c>
      <c r="E28" s="417">
        <f t="shared" si="6"/>
        <v>240351</v>
      </c>
      <c r="F28" s="322">
        <f t="shared" si="6"/>
        <v>499</v>
      </c>
      <c r="G28" s="324">
        <f t="shared" si="6"/>
        <v>240850</v>
      </c>
      <c r="H28" s="370">
        <f t="shared" si="2"/>
        <v>107.17066767526198</v>
      </c>
      <c r="I28" s="227"/>
      <c r="J28" s="17"/>
      <c r="K28" s="237"/>
      <c r="M28" s="234"/>
      <c r="N28" s="138"/>
      <c r="O28" s="234"/>
      <c r="P28" s="235"/>
    </row>
    <row r="29" spans="1:16" s="165" customFormat="1" ht="13.5" thickBot="1">
      <c r="A29" s="216" t="s">
        <v>56</v>
      </c>
      <c r="B29" s="410">
        <f>SUM(B8:B28)</f>
        <v>870134</v>
      </c>
      <c r="C29" s="409">
        <f>SUM(C8:C28)</f>
        <v>9826</v>
      </c>
      <c r="D29" s="418">
        <f>SUM(B29:C29)</f>
        <v>879960</v>
      </c>
      <c r="E29" s="408">
        <f>SUM(E8:E28)</f>
        <v>921746</v>
      </c>
      <c r="F29" s="409">
        <f>SUM(F8:F28)</f>
        <v>6436</v>
      </c>
      <c r="G29" s="419">
        <f>SUM(E29:F29)</f>
        <v>928182</v>
      </c>
      <c r="H29" s="370">
        <f t="shared" si="2"/>
        <v>105.4800218191736</v>
      </c>
      <c r="I29" s="238">
        <f>SUM(I8:I28)</f>
        <v>95</v>
      </c>
      <c r="J29" s="239">
        <f>SUM(J8:J28)</f>
        <v>100</v>
      </c>
      <c r="K29" s="240">
        <f>IF(J29=0,0,J29/I29)*100</f>
        <v>105.26315789473684</v>
      </c>
      <c r="M29" s="245">
        <f>SUM(M8:M28)</f>
        <v>10</v>
      </c>
      <c r="N29" s="244">
        <f>SUM(N8:N28)</f>
        <v>5</v>
      </c>
      <c r="O29" s="245">
        <f>SUM(O8:O28)</f>
        <v>2</v>
      </c>
      <c r="P29" s="246">
        <f>SUM(P8:P28)</f>
        <v>3</v>
      </c>
    </row>
    <row r="30" spans="1:11" s="165" customFormat="1" ht="12.75">
      <c r="A30" s="217"/>
      <c r="B30" s="218"/>
      <c r="C30" s="218"/>
      <c r="D30" s="219"/>
      <c r="E30" s="218"/>
      <c r="F30" s="218"/>
      <c r="G30" s="218"/>
      <c r="H30" s="220"/>
      <c r="I30" s="17"/>
      <c r="J30" s="17"/>
      <c r="K30" s="225"/>
    </row>
    <row r="32" ht="12.75">
      <c r="A32" t="s">
        <v>125</v>
      </c>
    </row>
    <row r="33" ht="12.75">
      <c r="A33" t="s">
        <v>126</v>
      </c>
    </row>
    <row r="34" ht="91.5" customHeight="1"/>
  </sheetData>
  <mergeCells count="8">
    <mergeCell ref="O4:P4"/>
    <mergeCell ref="M4:N4"/>
    <mergeCell ref="M5:O5"/>
    <mergeCell ref="A1:H1"/>
    <mergeCell ref="I4:K4"/>
    <mergeCell ref="I5:K5"/>
    <mergeCell ref="B6:D6"/>
    <mergeCell ref="E6:G6"/>
  </mergeCells>
  <printOptions horizontalCentered="1" verticalCentered="1"/>
  <pageMargins left="0.3937007874015748" right="0.3937007874015748" top="0.52" bottom="0.7086614173228347" header="0.2755905511811024" footer="0.5118110236220472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45"/>
  <sheetViews>
    <sheetView tabSelected="1" view="pageBreakPreview" zoomScaleSheetLayoutView="100" workbookViewId="0" topLeftCell="D1">
      <selection activeCell="N2" sqref="N2:P2"/>
    </sheetView>
  </sheetViews>
  <sheetFormatPr defaultColWidth="9.00390625" defaultRowHeight="12.75"/>
  <cols>
    <col min="1" max="1" width="30.25390625" style="0" customWidth="1"/>
    <col min="2" max="2" width="11.625" style="0" customWidth="1"/>
    <col min="3" max="3" width="6.875" style="0" customWidth="1"/>
    <col min="4" max="4" width="10.75390625" style="0" customWidth="1"/>
    <col min="5" max="5" width="12.25390625" style="0" customWidth="1"/>
    <col min="6" max="6" width="7.625" style="0" customWidth="1"/>
    <col min="7" max="7" width="8.25390625" style="0" customWidth="1"/>
    <col min="8" max="8" width="9.875" style="0" customWidth="1"/>
    <col min="9" max="10" width="9.75390625" style="0" customWidth="1"/>
    <col min="11" max="11" width="8.875" style="0" customWidth="1"/>
    <col min="12" max="12" width="12.25390625" style="0" customWidth="1"/>
    <col min="13" max="13" width="12.125" style="0" customWidth="1"/>
    <col min="14" max="14" width="10.375" style="0" customWidth="1"/>
    <col min="15" max="15" width="8.75390625" style="0" customWidth="1"/>
    <col min="16" max="16" width="11.375" style="0" customWidth="1"/>
    <col min="17" max="17" width="10.25390625" style="0" customWidth="1"/>
  </cols>
  <sheetData>
    <row r="1" spans="14:16" ht="12.75">
      <c r="N1" s="1044" t="s">
        <v>210</v>
      </c>
      <c r="O1" s="1027"/>
      <c r="P1" s="1027"/>
    </row>
    <row r="2" spans="14:16" ht="12.75">
      <c r="N2" s="1044" t="s">
        <v>211</v>
      </c>
      <c r="O2" s="1027"/>
      <c r="P2" s="1027"/>
    </row>
    <row r="3" spans="1:16" ht="18">
      <c r="A3" s="1019" t="s">
        <v>186</v>
      </c>
      <c r="B3" s="1019"/>
      <c r="C3" s="1019"/>
      <c r="D3" s="1019"/>
      <c r="E3" s="1019"/>
      <c r="F3" s="1019"/>
      <c r="G3" s="1019"/>
      <c r="H3" s="1019"/>
      <c r="I3" s="1019"/>
      <c r="J3" s="1019"/>
      <c r="K3" s="1019"/>
      <c r="L3" s="1019"/>
      <c r="M3" s="1019"/>
      <c r="N3" s="1019"/>
      <c r="O3" s="1019"/>
      <c r="P3" s="1019"/>
    </row>
    <row r="4" spans="1:16" ht="12.75">
      <c r="A4" s="473"/>
      <c r="B4" s="473"/>
      <c r="C4" s="473"/>
      <c r="D4" s="474"/>
      <c r="E4" s="473"/>
      <c r="F4" s="473"/>
      <c r="G4" s="474"/>
      <c r="H4" s="474"/>
      <c r="I4" s="473"/>
      <c r="J4" s="473"/>
      <c r="K4" s="474"/>
      <c r="L4" s="473"/>
      <c r="M4" s="473"/>
      <c r="N4" s="473"/>
      <c r="O4" s="473"/>
      <c r="P4" s="473"/>
    </row>
    <row r="5" spans="1:16" ht="13.5" thickBot="1">
      <c r="A5" s="475"/>
      <c r="B5" s="475"/>
      <c r="C5" s="476"/>
      <c r="D5" s="477"/>
      <c r="E5" s="476"/>
      <c r="F5" s="476"/>
      <c r="G5" s="477"/>
      <c r="H5" s="477"/>
      <c r="I5" s="476"/>
      <c r="J5" s="476"/>
      <c r="K5" s="477"/>
      <c r="L5" s="473"/>
      <c r="M5" s="473"/>
      <c r="N5" s="473"/>
      <c r="O5" s="473"/>
      <c r="P5" s="478" t="s">
        <v>12</v>
      </c>
    </row>
    <row r="6" spans="1:16" ht="12.75" customHeight="1">
      <c r="A6" s="1025" t="s">
        <v>149</v>
      </c>
      <c r="B6" s="1020" t="s">
        <v>6</v>
      </c>
      <c r="C6" s="1016"/>
      <c r="D6" s="1016"/>
      <c r="E6" s="1016"/>
      <c r="F6" s="1016"/>
      <c r="G6" s="1016"/>
      <c r="H6" s="1017"/>
      <c r="I6" s="1015" t="s">
        <v>172</v>
      </c>
      <c r="J6" s="1011"/>
      <c r="K6" s="1012"/>
      <c r="L6" s="1015" t="s">
        <v>168</v>
      </c>
      <c r="M6" s="1011"/>
      <c r="N6" s="1011"/>
      <c r="O6" s="1011"/>
      <c r="P6" s="1012"/>
    </row>
    <row r="7" spans="1:16" ht="12.75" customHeight="1">
      <c r="A7" s="1026"/>
      <c r="B7" s="1052" t="s">
        <v>3</v>
      </c>
      <c r="C7" s="1053"/>
      <c r="D7" s="1053"/>
      <c r="E7" s="1053"/>
      <c r="F7" s="1053"/>
      <c r="G7" s="1053"/>
      <c r="H7" s="1054"/>
      <c r="I7" s="1076" t="s">
        <v>3</v>
      </c>
      <c r="J7" s="1077"/>
      <c r="K7" s="1078"/>
      <c r="L7" s="1076" t="s">
        <v>3</v>
      </c>
      <c r="M7" s="1077"/>
      <c r="N7" s="1077"/>
      <c r="O7" s="1077"/>
      <c r="P7" s="1078"/>
    </row>
    <row r="8" spans="1:16" ht="12.75" customHeight="1" thickBot="1">
      <c r="A8" s="1026"/>
      <c r="B8" s="1079" t="s">
        <v>167</v>
      </c>
      <c r="C8" s="1080"/>
      <c r="D8" s="1080"/>
      <c r="E8" s="1081" t="s">
        <v>184</v>
      </c>
      <c r="F8" s="1082"/>
      <c r="G8" s="1083"/>
      <c r="H8" s="479" t="s">
        <v>77</v>
      </c>
      <c r="I8" s="1074" t="s">
        <v>78</v>
      </c>
      <c r="J8" s="1075"/>
      <c r="K8" s="480" t="s">
        <v>77</v>
      </c>
      <c r="L8" s="1014" t="s">
        <v>167</v>
      </c>
      <c r="M8" s="1045"/>
      <c r="N8" s="1072" t="s">
        <v>184</v>
      </c>
      <c r="O8" s="1073"/>
      <c r="P8" s="482" t="s">
        <v>77</v>
      </c>
    </row>
    <row r="9" spans="1:16" ht="13.5" thickBot="1">
      <c r="A9" s="1018"/>
      <c r="B9" s="483" t="s">
        <v>1</v>
      </c>
      <c r="C9" s="484" t="s">
        <v>2</v>
      </c>
      <c r="D9" s="485" t="s">
        <v>56</v>
      </c>
      <c r="E9" s="486" t="s">
        <v>1</v>
      </c>
      <c r="F9" s="487" t="s">
        <v>2</v>
      </c>
      <c r="G9" s="488" t="s">
        <v>56</v>
      </c>
      <c r="H9" s="489" t="s">
        <v>185</v>
      </c>
      <c r="I9" s="490">
        <v>2005</v>
      </c>
      <c r="J9" s="491">
        <v>2006</v>
      </c>
      <c r="K9" s="492" t="s">
        <v>185</v>
      </c>
      <c r="L9" s="483" t="s">
        <v>1</v>
      </c>
      <c r="M9" s="484" t="s">
        <v>2</v>
      </c>
      <c r="N9" s="484" t="s">
        <v>1</v>
      </c>
      <c r="O9" s="487" t="s">
        <v>2</v>
      </c>
      <c r="P9" s="489" t="s">
        <v>185</v>
      </c>
    </row>
    <row r="10" spans="1:16" s="202" customFormat="1" ht="12.75">
      <c r="A10" s="1022" t="s">
        <v>194</v>
      </c>
      <c r="B10" s="1023"/>
      <c r="C10" s="1023"/>
      <c r="D10" s="1023"/>
      <c r="E10" s="1023"/>
      <c r="F10" s="1023"/>
      <c r="G10" s="1023"/>
      <c r="H10" s="1023"/>
      <c r="I10" s="1023"/>
      <c r="J10" s="1023"/>
      <c r="K10" s="1023"/>
      <c r="L10" s="1023"/>
      <c r="M10" s="1023"/>
      <c r="N10" s="1023"/>
      <c r="O10" s="1023"/>
      <c r="P10" s="1024"/>
    </row>
    <row r="11" spans="1:16" s="202" customFormat="1" ht="12.75">
      <c r="A11" s="493" t="s">
        <v>101</v>
      </c>
      <c r="B11" s="497">
        <v>12268.55</v>
      </c>
      <c r="C11" s="495">
        <v>0</v>
      </c>
      <c r="D11" s="496">
        <f aca="true" t="shared" si="0" ref="D11:D19">SUM(B11:C11)</f>
        <v>12268.55</v>
      </c>
      <c r="E11" s="497">
        <v>13898</v>
      </c>
      <c r="F11" s="495">
        <v>0</v>
      </c>
      <c r="G11" s="496">
        <f aca="true" t="shared" si="1" ref="G11:G19">SUM(E11:F11)</f>
        <v>13898</v>
      </c>
      <c r="H11" s="498">
        <f aca="true" t="shared" si="2" ref="H11:H19">IF(G11=0,0,G11/D11)*100</f>
        <v>113.281520636098</v>
      </c>
      <c r="I11" s="499">
        <v>7838</v>
      </c>
      <c r="J11" s="799">
        <v>9079</v>
      </c>
      <c r="K11" s="498">
        <f aca="true" t="shared" si="3" ref="K11:K19">IF(J11=0,0,J11/I11)*100</f>
        <v>115.8331206940546</v>
      </c>
      <c r="L11" s="495">
        <f aca="true" t="shared" si="4" ref="L11:L19">SUM(B11-I11)</f>
        <v>4430.549999999999</v>
      </c>
      <c r="M11" s="500">
        <f aca="true" t="shared" si="5" ref="M11:M19">SUM(C11)</f>
        <v>0</v>
      </c>
      <c r="N11" s="495">
        <f aca="true" t="shared" si="6" ref="N11:N19">SUM(E11-J11)</f>
        <v>4819</v>
      </c>
      <c r="O11" s="500">
        <f aca="true" t="shared" si="7" ref="O11:O18">SUM(F11)</f>
        <v>0</v>
      </c>
      <c r="P11" s="498">
        <f aca="true" t="shared" si="8" ref="P11:P19">(N11+O11)/(L11+M11)*100</f>
        <v>108.76753450474548</v>
      </c>
    </row>
    <row r="12" spans="1:16" s="202" customFormat="1" ht="12.75">
      <c r="A12" s="501" t="s">
        <v>102</v>
      </c>
      <c r="B12" s="505">
        <v>17423.78</v>
      </c>
      <c r="C12" s="503">
        <v>0</v>
      </c>
      <c r="D12" s="504">
        <f t="shared" si="0"/>
        <v>17423.78</v>
      </c>
      <c r="E12" s="502">
        <v>19011</v>
      </c>
      <c r="F12" s="503">
        <v>0</v>
      </c>
      <c r="G12" s="504">
        <f t="shared" si="1"/>
        <v>19011</v>
      </c>
      <c r="H12" s="506">
        <f t="shared" si="2"/>
        <v>109.10950436702025</v>
      </c>
      <c r="I12" s="831">
        <v>12377</v>
      </c>
      <c r="J12" s="903">
        <v>13034</v>
      </c>
      <c r="K12" s="506">
        <f t="shared" si="3"/>
        <v>105.30823301284642</v>
      </c>
      <c r="L12" s="495">
        <f t="shared" si="4"/>
        <v>5046.779999999999</v>
      </c>
      <c r="M12" s="500">
        <f t="shared" si="5"/>
        <v>0</v>
      </c>
      <c r="N12" s="495">
        <f t="shared" si="6"/>
        <v>5977</v>
      </c>
      <c r="O12" s="500">
        <f t="shared" si="7"/>
        <v>0</v>
      </c>
      <c r="P12" s="506">
        <f t="shared" si="8"/>
        <v>118.43195066953585</v>
      </c>
    </row>
    <row r="13" spans="1:17" s="202" customFormat="1" ht="12.75">
      <c r="A13" s="508" t="s">
        <v>103</v>
      </c>
      <c r="B13" s="509">
        <v>16840.11</v>
      </c>
      <c r="C13" s="510">
        <v>675.13</v>
      </c>
      <c r="D13" s="511">
        <f t="shared" si="0"/>
        <v>17515.24</v>
      </c>
      <c r="E13" s="509">
        <v>18955</v>
      </c>
      <c r="F13" s="510">
        <v>0</v>
      </c>
      <c r="G13" s="511">
        <f t="shared" si="1"/>
        <v>18955</v>
      </c>
      <c r="H13" s="512">
        <f t="shared" si="2"/>
        <v>108.22004151812934</v>
      </c>
      <c r="I13" s="513">
        <v>10966</v>
      </c>
      <c r="J13" s="832">
        <v>12002</v>
      </c>
      <c r="K13" s="512">
        <f t="shared" si="3"/>
        <v>109.4473828196243</v>
      </c>
      <c r="L13" s="495">
        <f t="shared" si="4"/>
        <v>5874.110000000001</v>
      </c>
      <c r="M13" s="500">
        <f t="shared" si="5"/>
        <v>675.13</v>
      </c>
      <c r="N13" s="514">
        <f t="shared" si="6"/>
        <v>6953</v>
      </c>
      <c r="O13" s="500">
        <f t="shared" si="7"/>
        <v>0</v>
      </c>
      <c r="P13" s="512">
        <f t="shared" si="8"/>
        <v>106.16499013626009</v>
      </c>
      <c r="Q13" s="824"/>
    </row>
    <row r="14" spans="1:16" s="202" customFormat="1" ht="12.75">
      <c r="A14" s="501" t="s">
        <v>151</v>
      </c>
      <c r="B14" s="497">
        <v>16513.62</v>
      </c>
      <c r="C14" s="503">
        <v>0</v>
      </c>
      <c r="D14" s="511">
        <f t="shared" si="0"/>
        <v>16513.62</v>
      </c>
      <c r="E14" s="497">
        <v>16528</v>
      </c>
      <c r="F14" s="503">
        <v>0</v>
      </c>
      <c r="G14" s="511">
        <f t="shared" si="1"/>
        <v>16528</v>
      </c>
      <c r="H14" s="512">
        <f t="shared" si="2"/>
        <v>100.08707963487109</v>
      </c>
      <c r="I14" s="516">
        <v>10323</v>
      </c>
      <c r="J14" s="799">
        <v>11321</v>
      </c>
      <c r="K14" s="512">
        <f t="shared" si="3"/>
        <v>109.6677322483774</v>
      </c>
      <c r="L14" s="495">
        <f t="shared" si="4"/>
        <v>6190.619999999999</v>
      </c>
      <c r="M14" s="500">
        <f t="shared" si="5"/>
        <v>0</v>
      </c>
      <c r="N14" s="503">
        <f t="shared" si="6"/>
        <v>5207</v>
      </c>
      <c r="O14" s="500">
        <f t="shared" si="7"/>
        <v>0</v>
      </c>
      <c r="P14" s="512">
        <f t="shared" si="8"/>
        <v>84.11112295698977</v>
      </c>
    </row>
    <row r="15" spans="1:16" s="202" customFormat="1" ht="12.75">
      <c r="A15" s="501" t="s">
        <v>152</v>
      </c>
      <c r="B15" s="497">
        <v>19941.86</v>
      </c>
      <c r="C15" s="503">
        <v>0</v>
      </c>
      <c r="D15" s="504">
        <f t="shared" si="0"/>
        <v>19941.86</v>
      </c>
      <c r="E15" s="497">
        <v>20830</v>
      </c>
      <c r="F15" s="503">
        <v>0</v>
      </c>
      <c r="G15" s="504">
        <f t="shared" si="1"/>
        <v>20830</v>
      </c>
      <c r="H15" s="506">
        <f t="shared" si="2"/>
        <v>104.45364675110547</v>
      </c>
      <c r="I15" s="516">
        <v>12892</v>
      </c>
      <c r="J15" s="799">
        <v>13538</v>
      </c>
      <c r="K15" s="506">
        <f t="shared" si="3"/>
        <v>105.01085944771951</v>
      </c>
      <c r="L15" s="497">
        <f t="shared" si="4"/>
        <v>7049.860000000001</v>
      </c>
      <c r="M15" s="503">
        <f t="shared" si="5"/>
        <v>0</v>
      </c>
      <c r="N15" s="503">
        <f t="shared" si="6"/>
        <v>7292</v>
      </c>
      <c r="O15" s="799">
        <f t="shared" si="7"/>
        <v>0</v>
      </c>
      <c r="P15" s="506">
        <f t="shared" si="8"/>
        <v>103.43467813545233</v>
      </c>
    </row>
    <row r="16" spans="1:17" s="202" customFormat="1" ht="12.75">
      <c r="A16" s="530" t="s">
        <v>88</v>
      </c>
      <c r="B16" s="494">
        <v>54529.59</v>
      </c>
      <c r="C16" s="495">
        <v>1155.59</v>
      </c>
      <c r="D16" s="496">
        <f t="shared" si="0"/>
        <v>55685.17999999999</v>
      </c>
      <c r="E16" s="494">
        <v>58204</v>
      </c>
      <c r="F16" s="495">
        <v>1416</v>
      </c>
      <c r="G16" s="496">
        <f t="shared" si="1"/>
        <v>59620</v>
      </c>
      <c r="H16" s="498">
        <f t="shared" si="2"/>
        <v>107.06618888544494</v>
      </c>
      <c r="I16" s="499">
        <v>46793.88</v>
      </c>
      <c r="J16" s="834">
        <v>49821</v>
      </c>
      <c r="K16" s="498">
        <f t="shared" si="3"/>
        <v>106.46905108103881</v>
      </c>
      <c r="L16" s="495">
        <f t="shared" si="4"/>
        <v>7735.709999999999</v>
      </c>
      <c r="M16" s="500">
        <f>SUM(C16)</f>
        <v>1155.59</v>
      </c>
      <c r="N16" s="495">
        <f>SUM(E16-J16)</f>
        <v>8383</v>
      </c>
      <c r="O16" s="500">
        <f t="shared" si="7"/>
        <v>1416</v>
      </c>
      <c r="P16" s="498">
        <f t="shared" si="8"/>
        <v>110.20885584785127</v>
      </c>
      <c r="Q16" s="824"/>
    </row>
    <row r="17" spans="1:16" s="202" customFormat="1" ht="12.75">
      <c r="A17" s="501" t="s">
        <v>104</v>
      </c>
      <c r="B17" s="502">
        <v>20838.95</v>
      </c>
      <c r="C17" s="503">
        <v>0</v>
      </c>
      <c r="D17" s="504">
        <f t="shared" si="0"/>
        <v>20838.95</v>
      </c>
      <c r="E17" s="502">
        <v>22037</v>
      </c>
      <c r="F17" s="503">
        <v>0</v>
      </c>
      <c r="G17" s="504">
        <f t="shared" si="1"/>
        <v>22037</v>
      </c>
      <c r="H17" s="506">
        <f t="shared" si="2"/>
        <v>105.74909004532378</v>
      </c>
      <c r="I17" s="831">
        <v>13679</v>
      </c>
      <c r="J17" s="903">
        <v>14536</v>
      </c>
      <c r="K17" s="506">
        <f t="shared" si="3"/>
        <v>106.26507785656847</v>
      </c>
      <c r="L17" s="495">
        <f t="shared" si="4"/>
        <v>7159.950000000001</v>
      </c>
      <c r="M17" s="500">
        <f t="shared" si="5"/>
        <v>0</v>
      </c>
      <c r="N17" s="495">
        <f t="shared" si="6"/>
        <v>7501</v>
      </c>
      <c r="O17" s="500">
        <f t="shared" si="7"/>
        <v>0</v>
      </c>
      <c r="P17" s="506">
        <f t="shared" si="8"/>
        <v>104.76330141970264</v>
      </c>
    </row>
    <row r="18" spans="1:16" s="202" customFormat="1" ht="12.75">
      <c r="A18" s="508" t="s">
        <v>105</v>
      </c>
      <c r="B18" s="509">
        <v>14852.5</v>
      </c>
      <c r="C18" s="510">
        <v>0</v>
      </c>
      <c r="D18" s="511">
        <f t="shared" si="0"/>
        <v>14852.5</v>
      </c>
      <c r="E18" s="509">
        <v>15729</v>
      </c>
      <c r="F18" s="510">
        <v>0</v>
      </c>
      <c r="G18" s="511">
        <f t="shared" si="1"/>
        <v>15729</v>
      </c>
      <c r="H18" s="512">
        <f t="shared" si="2"/>
        <v>105.90136340683387</v>
      </c>
      <c r="I18" s="513">
        <v>9960</v>
      </c>
      <c r="J18" s="832">
        <v>10504</v>
      </c>
      <c r="K18" s="512">
        <f t="shared" si="3"/>
        <v>105.46184738955824</v>
      </c>
      <c r="L18" s="495">
        <f t="shared" si="4"/>
        <v>4892.5</v>
      </c>
      <c r="M18" s="500">
        <f t="shared" si="5"/>
        <v>0</v>
      </c>
      <c r="N18" s="514">
        <f t="shared" si="6"/>
        <v>5225</v>
      </c>
      <c r="O18" s="500">
        <f t="shared" si="7"/>
        <v>0</v>
      </c>
      <c r="P18" s="512">
        <f t="shared" si="8"/>
        <v>106.79611650485437</v>
      </c>
    </row>
    <row r="19" spans="1:17" s="202" customFormat="1" ht="12.75">
      <c r="A19" s="501" t="s">
        <v>153</v>
      </c>
      <c r="B19" s="497">
        <v>28956.78</v>
      </c>
      <c r="C19" s="503">
        <v>289.42</v>
      </c>
      <c r="D19" s="504">
        <f t="shared" si="0"/>
        <v>29246.199999999997</v>
      </c>
      <c r="E19" s="497">
        <v>31572</v>
      </c>
      <c r="F19" s="503">
        <v>335</v>
      </c>
      <c r="G19" s="504">
        <f t="shared" si="1"/>
        <v>31907</v>
      </c>
      <c r="H19" s="506">
        <f t="shared" si="2"/>
        <v>109.09793409058273</v>
      </c>
      <c r="I19" s="516">
        <v>19732</v>
      </c>
      <c r="J19" s="799">
        <v>21571</v>
      </c>
      <c r="K19" s="506">
        <f t="shared" si="3"/>
        <v>109.31988647881614</v>
      </c>
      <c r="L19" s="497">
        <f t="shared" si="4"/>
        <v>9224.779999999999</v>
      </c>
      <c r="M19" s="503">
        <f t="shared" si="5"/>
        <v>289.42</v>
      </c>
      <c r="N19" s="503">
        <f t="shared" si="6"/>
        <v>10001</v>
      </c>
      <c r="O19" s="799">
        <f>SUM(F19)</f>
        <v>335</v>
      </c>
      <c r="P19" s="506">
        <f t="shared" si="8"/>
        <v>108.63761535389209</v>
      </c>
      <c r="Q19" s="824"/>
    </row>
    <row r="20" spans="1:16" s="202" customFormat="1" ht="12.75">
      <c r="A20" s="530" t="s">
        <v>173</v>
      </c>
      <c r="B20" s="494">
        <v>13869.64</v>
      </c>
      <c r="C20" s="495">
        <v>0</v>
      </c>
      <c r="D20" s="531">
        <f aca="true" t="shared" si="9" ref="D20:D31">SUM(B20:C20)</f>
        <v>13869.64</v>
      </c>
      <c r="E20" s="494">
        <v>15327</v>
      </c>
      <c r="F20" s="495">
        <v>0</v>
      </c>
      <c r="G20" s="531">
        <f aca="true" t="shared" si="10" ref="G20:G31">SUM(E20:F20)</f>
        <v>15327</v>
      </c>
      <c r="H20" s="498">
        <f aca="true" t="shared" si="11" ref="H20:H25">IF(G20=0,0,G20/D20)*100</f>
        <v>110.50755463011296</v>
      </c>
      <c r="I20" s="499">
        <v>9159</v>
      </c>
      <c r="J20" s="834">
        <v>10148</v>
      </c>
      <c r="K20" s="498">
        <f aca="true" t="shared" si="12" ref="K20:K25">IF(J20=0,0,J20/I20)*100</f>
        <v>110.7981220657277</v>
      </c>
      <c r="L20" s="495">
        <f aca="true" t="shared" si="13" ref="L20:L31">SUM(B20-I20)</f>
        <v>4710.639999999999</v>
      </c>
      <c r="M20" s="500">
        <f aca="true" t="shared" si="14" ref="M20:M31">SUM(C20)</f>
        <v>0</v>
      </c>
      <c r="N20" s="495">
        <f aca="true" t="shared" si="15" ref="N20:N31">SUM(E20-J20)</f>
        <v>5179</v>
      </c>
      <c r="O20" s="500">
        <f aca="true" t="shared" si="16" ref="O20:O31">SUM(F20)</f>
        <v>0</v>
      </c>
      <c r="P20" s="498">
        <f aca="true" t="shared" si="17" ref="P20:P25">(N20+O20)/(L20+M20)*100</f>
        <v>109.94259803338826</v>
      </c>
    </row>
    <row r="21" spans="1:16" s="202" customFormat="1" ht="12.75">
      <c r="A21" s="501" t="s">
        <v>174</v>
      </c>
      <c r="B21" s="502">
        <v>21733.76</v>
      </c>
      <c r="C21" s="503">
        <v>0</v>
      </c>
      <c r="D21" s="532">
        <f t="shared" si="9"/>
        <v>21733.76</v>
      </c>
      <c r="E21" s="502">
        <v>23360</v>
      </c>
      <c r="F21" s="503">
        <v>0</v>
      </c>
      <c r="G21" s="532">
        <f t="shared" si="10"/>
        <v>23360</v>
      </c>
      <c r="H21" s="506">
        <f t="shared" si="11"/>
        <v>107.48255248976707</v>
      </c>
      <c r="I21" s="833">
        <v>13440</v>
      </c>
      <c r="J21" s="904">
        <v>14711</v>
      </c>
      <c r="K21" s="506">
        <f t="shared" si="12"/>
        <v>109.45684523809524</v>
      </c>
      <c r="L21" s="495">
        <f t="shared" si="13"/>
        <v>8293.759999999998</v>
      </c>
      <c r="M21" s="500">
        <f t="shared" si="14"/>
        <v>0</v>
      </c>
      <c r="N21" s="495">
        <f t="shared" si="15"/>
        <v>8649</v>
      </c>
      <c r="O21" s="500">
        <f t="shared" si="16"/>
        <v>0</v>
      </c>
      <c r="P21" s="506">
        <f t="shared" si="17"/>
        <v>104.28322015587625</v>
      </c>
    </row>
    <row r="22" spans="1:16" s="202" customFormat="1" ht="12.75">
      <c r="A22" s="501" t="s">
        <v>175</v>
      </c>
      <c r="B22" s="502">
        <v>7175.72</v>
      </c>
      <c r="C22" s="503">
        <v>0</v>
      </c>
      <c r="D22" s="532">
        <f t="shared" si="9"/>
        <v>7175.72</v>
      </c>
      <c r="E22" s="502">
        <v>7753</v>
      </c>
      <c r="F22" s="503">
        <v>0</v>
      </c>
      <c r="G22" s="532">
        <f t="shared" si="10"/>
        <v>7753</v>
      </c>
      <c r="H22" s="498">
        <f t="shared" si="11"/>
        <v>108.0449069919116</v>
      </c>
      <c r="I22" s="833">
        <v>4053</v>
      </c>
      <c r="J22" s="904">
        <v>4503</v>
      </c>
      <c r="K22" s="498">
        <f t="shared" si="12"/>
        <v>111.10288675055516</v>
      </c>
      <c r="L22" s="495">
        <f t="shared" si="13"/>
        <v>3122.7200000000003</v>
      </c>
      <c r="M22" s="500">
        <f t="shared" si="14"/>
        <v>0</v>
      </c>
      <c r="N22" s="495">
        <f t="shared" si="15"/>
        <v>3250</v>
      </c>
      <c r="O22" s="500">
        <f t="shared" si="16"/>
        <v>0</v>
      </c>
      <c r="P22" s="498">
        <f t="shared" si="17"/>
        <v>104.07593380130142</v>
      </c>
    </row>
    <row r="23" spans="1:16" s="202" customFormat="1" ht="12.75">
      <c r="A23" s="501" t="s">
        <v>176</v>
      </c>
      <c r="B23" s="502">
        <v>12791.34</v>
      </c>
      <c r="C23" s="503">
        <v>0</v>
      </c>
      <c r="D23" s="532">
        <f t="shared" si="9"/>
        <v>12791.34</v>
      </c>
      <c r="E23" s="502">
        <v>13477</v>
      </c>
      <c r="F23" s="503">
        <v>0</v>
      </c>
      <c r="G23" s="532">
        <f t="shared" si="10"/>
        <v>13477</v>
      </c>
      <c r="H23" s="506">
        <f t="shared" si="11"/>
        <v>105.3603453586567</v>
      </c>
      <c r="I23" s="833">
        <v>7251.32</v>
      </c>
      <c r="J23" s="904">
        <v>7573</v>
      </c>
      <c r="K23" s="506">
        <f t="shared" si="12"/>
        <v>104.43615783057429</v>
      </c>
      <c r="L23" s="495">
        <f t="shared" si="13"/>
        <v>5540.02</v>
      </c>
      <c r="M23" s="500">
        <f t="shared" si="14"/>
        <v>0</v>
      </c>
      <c r="N23" s="495">
        <f t="shared" si="15"/>
        <v>5904</v>
      </c>
      <c r="O23" s="500">
        <f t="shared" si="16"/>
        <v>0</v>
      </c>
      <c r="P23" s="506">
        <f t="shared" si="17"/>
        <v>106.57001238262677</v>
      </c>
    </row>
    <row r="24" spans="1:16" s="202" customFormat="1" ht="12.75">
      <c r="A24" s="501" t="s">
        <v>177</v>
      </c>
      <c r="B24" s="502">
        <v>12090</v>
      </c>
      <c r="C24" s="503">
        <v>0</v>
      </c>
      <c r="D24" s="532">
        <f t="shared" si="9"/>
        <v>12090</v>
      </c>
      <c r="E24" s="502">
        <v>12613</v>
      </c>
      <c r="F24" s="503">
        <v>0</v>
      </c>
      <c r="G24" s="532">
        <f t="shared" si="10"/>
        <v>12613</v>
      </c>
      <c r="H24" s="498">
        <f t="shared" si="11"/>
        <v>104.32588916459883</v>
      </c>
      <c r="I24" s="833">
        <v>7124</v>
      </c>
      <c r="J24" s="904">
        <v>7318</v>
      </c>
      <c r="K24" s="498">
        <f t="shared" si="12"/>
        <v>102.72318921953958</v>
      </c>
      <c r="L24" s="495">
        <f t="shared" si="13"/>
        <v>4966</v>
      </c>
      <c r="M24" s="500">
        <f t="shared" si="14"/>
        <v>0</v>
      </c>
      <c r="N24" s="495">
        <f t="shared" si="15"/>
        <v>5295</v>
      </c>
      <c r="O24" s="500">
        <f t="shared" si="16"/>
        <v>0</v>
      </c>
      <c r="P24" s="498">
        <f t="shared" si="17"/>
        <v>106.62505034232782</v>
      </c>
    </row>
    <row r="25" spans="1:17" s="202" customFormat="1" ht="12.75">
      <c r="A25" s="508" t="s">
        <v>178</v>
      </c>
      <c r="B25" s="509">
        <v>34081.56</v>
      </c>
      <c r="C25" s="510">
        <v>615.28</v>
      </c>
      <c r="D25" s="511">
        <f t="shared" si="9"/>
        <v>34696.84</v>
      </c>
      <c r="E25" s="509">
        <v>36679</v>
      </c>
      <c r="F25" s="510">
        <v>659</v>
      </c>
      <c r="G25" s="511">
        <f t="shared" si="10"/>
        <v>37338</v>
      </c>
      <c r="H25" s="512">
        <f t="shared" si="11"/>
        <v>107.61210530987837</v>
      </c>
      <c r="I25" s="513">
        <v>18972</v>
      </c>
      <c r="J25" s="832">
        <v>20891</v>
      </c>
      <c r="K25" s="512">
        <f t="shared" si="12"/>
        <v>110.11490617752477</v>
      </c>
      <c r="L25" s="495">
        <f t="shared" si="13"/>
        <v>15109.559999999998</v>
      </c>
      <c r="M25" s="500">
        <f t="shared" si="14"/>
        <v>615.28</v>
      </c>
      <c r="N25" s="514">
        <f t="shared" si="15"/>
        <v>15788</v>
      </c>
      <c r="O25" s="500">
        <f t="shared" si="16"/>
        <v>659</v>
      </c>
      <c r="P25" s="512">
        <f t="shared" si="17"/>
        <v>104.5924791603603</v>
      </c>
      <c r="Q25" s="824"/>
    </row>
    <row r="26" spans="1:17" s="202" customFormat="1" ht="12.75">
      <c r="A26" s="508" t="s">
        <v>179</v>
      </c>
      <c r="B26" s="509">
        <v>24858.97</v>
      </c>
      <c r="C26" s="510">
        <v>163.34</v>
      </c>
      <c r="D26" s="511">
        <f t="shared" si="9"/>
        <v>25022.31</v>
      </c>
      <c r="E26" s="509">
        <v>26503</v>
      </c>
      <c r="F26" s="510">
        <v>163</v>
      </c>
      <c r="G26" s="511">
        <f t="shared" si="10"/>
        <v>26666</v>
      </c>
      <c r="H26" s="512">
        <f aca="true" t="shared" si="18" ref="H26:H32">IF(G26=0,0,G26/D26)*100</f>
        <v>106.56889791550019</v>
      </c>
      <c r="I26" s="513">
        <v>13618</v>
      </c>
      <c r="J26" s="832">
        <v>15314</v>
      </c>
      <c r="K26" s="512">
        <f aca="true" t="shared" si="19" ref="K26:K31">IF(J26=0,0,J26/I26)*100</f>
        <v>112.4541048612131</v>
      </c>
      <c r="L26" s="495">
        <f t="shared" si="13"/>
        <v>11240.970000000001</v>
      </c>
      <c r="M26" s="500">
        <f t="shared" si="14"/>
        <v>163.34</v>
      </c>
      <c r="N26" s="510">
        <f t="shared" si="15"/>
        <v>11189</v>
      </c>
      <c r="O26" s="500">
        <f t="shared" si="16"/>
        <v>163</v>
      </c>
      <c r="P26" s="512">
        <f aca="true" t="shared" si="20" ref="P26:P32">(N26+O26)/(L26+M26)*100</f>
        <v>99.54131376646197</v>
      </c>
      <c r="Q26" s="824"/>
    </row>
    <row r="27" spans="1:17" s="202" customFormat="1" ht="12.75">
      <c r="A27" s="508" t="s">
        <v>180</v>
      </c>
      <c r="B27" s="509">
        <v>29240.32</v>
      </c>
      <c r="C27" s="510">
        <v>281.94</v>
      </c>
      <c r="D27" s="511">
        <f t="shared" si="9"/>
        <v>29522.26</v>
      </c>
      <c r="E27" s="509">
        <v>31890</v>
      </c>
      <c r="F27" s="510">
        <v>258</v>
      </c>
      <c r="G27" s="511">
        <f t="shared" si="10"/>
        <v>32148</v>
      </c>
      <c r="H27" s="512">
        <f t="shared" si="18"/>
        <v>108.89410228078744</v>
      </c>
      <c r="I27" s="513">
        <v>16370</v>
      </c>
      <c r="J27" s="832">
        <v>18444</v>
      </c>
      <c r="K27" s="506">
        <f t="shared" si="19"/>
        <v>112.66951740989614</v>
      </c>
      <c r="L27" s="495">
        <f t="shared" si="13"/>
        <v>12870.32</v>
      </c>
      <c r="M27" s="500">
        <f t="shared" si="14"/>
        <v>281.94</v>
      </c>
      <c r="N27" s="503">
        <f t="shared" si="15"/>
        <v>13446</v>
      </c>
      <c r="O27" s="500">
        <f>SUM(F27)</f>
        <v>258</v>
      </c>
      <c r="P27" s="512">
        <f t="shared" si="20"/>
        <v>104.19502047556846</v>
      </c>
      <c r="Q27" s="824"/>
    </row>
    <row r="28" spans="1:16" s="202" customFormat="1" ht="12.75">
      <c r="A28" s="508" t="s">
        <v>200</v>
      </c>
      <c r="B28" s="509">
        <v>35835</v>
      </c>
      <c r="C28" s="510">
        <v>0</v>
      </c>
      <c r="D28" s="511">
        <f t="shared" si="9"/>
        <v>35835</v>
      </c>
      <c r="E28" s="509">
        <v>29700</v>
      </c>
      <c r="F28" s="510">
        <v>0</v>
      </c>
      <c r="G28" s="511">
        <f t="shared" si="10"/>
        <v>29700</v>
      </c>
      <c r="H28" s="512">
        <f t="shared" si="18"/>
        <v>82.87986605274173</v>
      </c>
      <c r="I28" s="513">
        <v>21535</v>
      </c>
      <c r="J28" s="832">
        <v>17860</v>
      </c>
      <c r="K28" s="506">
        <f t="shared" si="19"/>
        <v>82.93475737172045</v>
      </c>
      <c r="L28" s="495">
        <f>SUM(B28-I28)</f>
        <v>14300</v>
      </c>
      <c r="M28" s="500">
        <f t="shared" si="14"/>
        <v>0</v>
      </c>
      <c r="N28" s="503">
        <f>SUM(E28-J28)</f>
        <v>11840</v>
      </c>
      <c r="O28" s="500">
        <f t="shared" si="16"/>
        <v>0</v>
      </c>
      <c r="P28" s="512">
        <f t="shared" si="20"/>
        <v>82.7972027972028</v>
      </c>
    </row>
    <row r="29" spans="1:16" s="202" customFormat="1" ht="12.75">
      <c r="A29" s="508" t="s">
        <v>181</v>
      </c>
      <c r="B29" s="509">
        <v>35336.08</v>
      </c>
      <c r="C29" s="510">
        <v>0</v>
      </c>
      <c r="D29" s="511">
        <f t="shared" si="9"/>
        <v>35336.08</v>
      </c>
      <c r="E29" s="509">
        <v>37514</v>
      </c>
      <c r="F29" s="510">
        <v>0</v>
      </c>
      <c r="G29" s="511">
        <f t="shared" si="10"/>
        <v>37514</v>
      </c>
      <c r="H29" s="512">
        <f t="shared" si="18"/>
        <v>106.16344540764</v>
      </c>
      <c r="I29" s="513">
        <v>20855</v>
      </c>
      <c r="J29" s="832">
        <v>21857</v>
      </c>
      <c r="K29" s="506">
        <f t="shared" si="19"/>
        <v>104.80460321265883</v>
      </c>
      <c r="L29" s="495">
        <f t="shared" si="13"/>
        <v>14481.080000000002</v>
      </c>
      <c r="M29" s="500">
        <f t="shared" si="14"/>
        <v>0</v>
      </c>
      <c r="N29" s="503">
        <f t="shared" si="15"/>
        <v>15657</v>
      </c>
      <c r="O29" s="500">
        <f t="shared" si="16"/>
        <v>0</v>
      </c>
      <c r="P29" s="512">
        <f t="shared" si="20"/>
        <v>108.1203888107793</v>
      </c>
    </row>
    <row r="30" spans="1:16" s="202" customFormat="1" ht="12.75">
      <c r="A30" s="508" t="s">
        <v>182</v>
      </c>
      <c r="B30" s="509">
        <v>19244.89</v>
      </c>
      <c r="C30" s="510">
        <v>0</v>
      </c>
      <c r="D30" s="511">
        <f t="shared" si="9"/>
        <v>19244.89</v>
      </c>
      <c r="E30" s="509">
        <v>20876</v>
      </c>
      <c r="F30" s="510">
        <v>0</v>
      </c>
      <c r="G30" s="511">
        <f t="shared" si="10"/>
        <v>20876</v>
      </c>
      <c r="H30" s="512">
        <f t="shared" si="18"/>
        <v>108.47554857419294</v>
      </c>
      <c r="I30" s="513">
        <v>11500</v>
      </c>
      <c r="J30" s="832">
        <v>12263</v>
      </c>
      <c r="K30" s="506">
        <f t="shared" si="19"/>
        <v>106.63478260869566</v>
      </c>
      <c r="L30" s="495">
        <f t="shared" si="13"/>
        <v>7744.889999999999</v>
      </c>
      <c r="M30" s="500">
        <f t="shared" si="14"/>
        <v>0</v>
      </c>
      <c r="N30" s="503">
        <f t="shared" si="15"/>
        <v>8613</v>
      </c>
      <c r="O30" s="500">
        <f t="shared" si="16"/>
        <v>0</v>
      </c>
      <c r="P30" s="512">
        <f t="shared" si="20"/>
        <v>111.20880993790745</v>
      </c>
    </row>
    <row r="31" spans="1:16" s="202" customFormat="1" ht="13.5" thickBot="1">
      <c r="A31" s="517" t="s">
        <v>183</v>
      </c>
      <c r="B31" s="518">
        <v>21143.48</v>
      </c>
      <c r="C31" s="519">
        <v>0</v>
      </c>
      <c r="D31" s="520">
        <f t="shared" si="9"/>
        <v>21143.48</v>
      </c>
      <c r="E31" s="518">
        <v>21947</v>
      </c>
      <c r="F31" s="519">
        <v>0</v>
      </c>
      <c r="G31" s="520">
        <f t="shared" si="10"/>
        <v>21947</v>
      </c>
      <c r="H31" s="521">
        <f t="shared" si="18"/>
        <v>103.80032047704542</v>
      </c>
      <c r="I31" s="522">
        <v>11293</v>
      </c>
      <c r="J31" s="533">
        <v>11940</v>
      </c>
      <c r="K31" s="521">
        <f t="shared" si="19"/>
        <v>105.72921278668201</v>
      </c>
      <c r="L31" s="518">
        <f t="shared" si="13"/>
        <v>9850.48</v>
      </c>
      <c r="M31" s="519">
        <f t="shared" si="14"/>
        <v>0</v>
      </c>
      <c r="N31" s="519">
        <f t="shared" si="15"/>
        <v>10007</v>
      </c>
      <c r="O31" s="533">
        <f t="shared" si="16"/>
        <v>0</v>
      </c>
      <c r="P31" s="521">
        <f t="shared" si="20"/>
        <v>101.58895810153415</v>
      </c>
    </row>
    <row r="32" spans="1:16" s="202" customFormat="1" ht="14.25" thickBot="1" thickTop="1">
      <c r="A32" s="534" t="s">
        <v>195</v>
      </c>
      <c r="B32" s="524">
        <f aca="true" t="shared" si="21" ref="B32:G32">SUM(B11:B31)</f>
        <v>469566.5</v>
      </c>
      <c r="C32" s="526">
        <f t="shared" si="21"/>
        <v>3180.7000000000003</v>
      </c>
      <c r="D32" s="535">
        <f t="shared" si="21"/>
        <v>472747.20000000007</v>
      </c>
      <c r="E32" s="524">
        <f t="shared" si="21"/>
        <v>494403</v>
      </c>
      <c r="F32" s="526">
        <f t="shared" si="21"/>
        <v>2831</v>
      </c>
      <c r="G32" s="524">
        <f t="shared" si="21"/>
        <v>497234</v>
      </c>
      <c r="H32" s="512">
        <f t="shared" si="18"/>
        <v>105.17968165649631</v>
      </c>
      <c r="I32" s="528">
        <f>SUM(I11:I31)</f>
        <v>299731.2</v>
      </c>
      <c r="J32" s="535">
        <f>SUM(J11:J31)</f>
        <v>318228</v>
      </c>
      <c r="K32" s="527">
        <f>IF(J32=0,0,J32/I32)*100</f>
        <v>106.17112933188136</v>
      </c>
      <c r="L32" s="526">
        <f>SUM(L11:L31)</f>
        <v>169835.30000000002</v>
      </c>
      <c r="M32" s="536">
        <f>SUM(M11:M31)</f>
        <v>3180.7000000000003</v>
      </c>
      <c r="N32" s="536">
        <f>SUM(E32-J32)</f>
        <v>176175</v>
      </c>
      <c r="O32" s="529">
        <f>SUM(O11:O31)</f>
        <v>2831</v>
      </c>
      <c r="P32" s="527">
        <f t="shared" si="20"/>
        <v>103.46210755074674</v>
      </c>
    </row>
    <row r="33" spans="1:16" ht="12.75">
      <c r="A33" s="537" t="s">
        <v>169</v>
      </c>
      <c r="B33" s="538"/>
      <c r="C33" s="538"/>
      <c r="D33" s="539"/>
      <c r="E33" s="538"/>
      <c r="F33" s="538"/>
      <c r="G33" s="539"/>
      <c r="H33" s="539"/>
      <c r="I33" s="538"/>
      <c r="J33" s="538"/>
      <c r="K33" s="539"/>
      <c r="L33" s="538"/>
      <c r="M33" s="538"/>
      <c r="N33" s="538"/>
      <c r="O33" s="538"/>
      <c r="P33" s="540"/>
    </row>
    <row r="34" spans="1:16" ht="13.5" thickBot="1">
      <c r="A34" s="541" t="s">
        <v>155</v>
      </c>
      <c r="B34" s="518">
        <v>5092.5</v>
      </c>
      <c r="C34" s="542">
        <v>0</v>
      </c>
      <c r="D34" s="520">
        <f>SUM(B34:C34)</f>
        <v>5092.5</v>
      </c>
      <c r="E34" s="518">
        <v>5480</v>
      </c>
      <c r="F34" s="542">
        <v>0</v>
      </c>
      <c r="G34" s="520">
        <f>SUM(E34:F34)</f>
        <v>5480</v>
      </c>
      <c r="H34" s="543">
        <f>IF(G34=0,0,G34/D34)*100</f>
        <v>107.6092292587138</v>
      </c>
      <c r="I34" s="523">
        <v>5076.5</v>
      </c>
      <c r="J34" s="523">
        <v>5462</v>
      </c>
      <c r="K34" s="543">
        <f>IF(J34=0,0,J34/I34)*100</f>
        <v>107.59381463606816</v>
      </c>
      <c r="L34" s="518">
        <f>SUM(B34-I34)</f>
        <v>16</v>
      </c>
      <c r="M34" s="519">
        <f>SUM(C34)</f>
        <v>0</v>
      </c>
      <c r="N34" s="519">
        <f>SUM(E34-J34)</f>
        <v>18</v>
      </c>
      <c r="O34" s="533">
        <f>SUM(F34)</f>
        <v>0</v>
      </c>
      <c r="P34" s="543">
        <f>(N34+O34)/(L34+M34)*100</f>
        <v>112.5</v>
      </c>
    </row>
    <row r="35" spans="1:16" ht="14.25" thickBot="1" thickTop="1">
      <c r="A35" s="544" t="s">
        <v>154</v>
      </c>
      <c r="B35" s="802">
        <f aca="true" t="shared" si="22" ref="B35:G35">SUM(B34)</f>
        <v>5092.5</v>
      </c>
      <c r="C35" s="545">
        <f t="shared" si="22"/>
        <v>0</v>
      </c>
      <c r="D35" s="794">
        <f t="shared" si="22"/>
        <v>5092.5</v>
      </c>
      <c r="E35" s="793">
        <f t="shared" si="22"/>
        <v>5480</v>
      </c>
      <c r="F35" s="545">
        <f t="shared" si="22"/>
        <v>0</v>
      </c>
      <c r="G35" s="525">
        <f t="shared" si="22"/>
        <v>5480</v>
      </c>
      <c r="H35" s="823">
        <f>IF(G35=0,0,G35/D35)*100</f>
        <v>107.6092292587138</v>
      </c>
      <c r="I35" s="526">
        <f>SUM(I34)</f>
        <v>5076.5</v>
      </c>
      <c r="J35" s="526">
        <f>SUM(J34)</f>
        <v>5462</v>
      </c>
      <c r="K35" s="546">
        <f>IF(J35=0,0,J35/I35)*100</f>
        <v>107.59381463606816</v>
      </c>
      <c r="L35" s="906">
        <f>SUM(L34)</f>
        <v>16</v>
      </c>
      <c r="M35" s="907">
        <f>SUM(M34)</f>
        <v>0</v>
      </c>
      <c r="N35" s="526">
        <f>SUM(N34)</f>
        <v>18</v>
      </c>
      <c r="O35" s="907">
        <f>SUM(F35)</f>
        <v>0</v>
      </c>
      <c r="P35" s="546">
        <f>(N35+O35)/(L35+M35)*100</f>
        <v>112.5</v>
      </c>
    </row>
    <row r="36" spans="1:16" ht="16.5" thickBot="1">
      <c r="A36" s="547" t="s">
        <v>157</v>
      </c>
      <c r="B36" s="548">
        <f>SUM(B32+B35)</f>
        <v>474659</v>
      </c>
      <c r="C36" s="548">
        <f aca="true" t="shared" si="23" ref="C36:O36">SUM(C32+C35)</f>
        <v>3180.7000000000003</v>
      </c>
      <c r="D36" s="548">
        <f t="shared" si="23"/>
        <v>477839.70000000007</v>
      </c>
      <c r="E36" s="548">
        <f t="shared" si="23"/>
        <v>499883</v>
      </c>
      <c r="F36" s="548">
        <f t="shared" si="23"/>
        <v>2831</v>
      </c>
      <c r="G36" s="548">
        <f t="shared" si="23"/>
        <v>502714</v>
      </c>
      <c r="H36" s="548">
        <f t="shared" si="23"/>
        <v>212.78891091521012</v>
      </c>
      <c r="I36" s="548">
        <f t="shared" si="23"/>
        <v>304807.7</v>
      </c>
      <c r="J36" s="548">
        <f t="shared" si="23"/>
        <v>323690</v>
      </c>
      <c r="K36" s="905">
        <f>IF(J36=0,0,J36/I36)*100</f>
        <v>106.19482381842715</v>
      </c>
      <c r="L36" s="548">
        <f t="shared" si="23"/>
        <v>169851.30000000002</v>
      </c>
      <c r="M36" s="548">
        <f t="shared" si="23"/>
        <v>3180.7000000000003</v>
      </c>
      <c r="N36" s="548">
        <f t="shared" si="23"/>
        <v>176193</v>
      </c>
      <c r="O36" s="548">
        <f t="shared" si="23"/>
        <v>2831</v>
      </c>
      <c r="P36" s="905">
        <f>(N36+O36)/(L36+M36)*100</f>
        <v>103.4629432706089</v>
      </c>
    </row>
    <row r="37" spans="1:16" ht="12.75">
      <c r="A37" s="438"/>
      <c r="B37" s="439"/>
      <c r="C37" s="16"/>
      <c r="D37" s="439"/>
      <c r="E37" s="439"/>
      <c r="F37" s="16"/>
      <c r="G37" s="439"/>
      <c r="H37" s="225"/>
      <c r="I37" s="439"/>
      <c r="J37" s="439"/>
      <c r="K37" s="440"/>
      <c r="L37" s="439"/>
      <c r="M37" s="439"/>
      <c r="N37" s="439"/>
      <c r="O37" s="439"/>
      <c r="P37" s="441"/>
    </row>
    <row r="38" spans="1:16" ht="12.75">
      <c r="A38" s="1084" t="s">
        <v>202</v>
      </c>
      <c r="B38" s="1085"/>
      <c r="C38" s="1085"/>
      <c r="D38" s="1085"/>
      <c r="E38" s="1085"/>
      <c r="F38" s="1085"/>
      <c r="G38" s="1085"/>
      <c r="H38" s="1085"/>
      <c r="I38" s="1085"/>
      <c r="J38" s="1085"/>
      <c r="K38" s="1085"/>
      <c r="L38" s="1085"/>
      <c r="M38" s="439"/>
      <c r="N38" s="439"/>
      <c r="O38" s="439"/>
      <c r="P38" s="441"/>
    </row>
    <row r="39" spans="1:16" ht="12.75">
      <c r="A39" s="438"/>
      <c r="B39" s="439"/>
      <c r="C39" s="16"/>
      <c r="D39" s="439"/>
      <c r="E39" s="439"/>
      <c r="F39" s="16"/>
      <c r="G39" s="439"/>
      <c r="H39" s="225"/>
      <c r="I39" s="439"/>
      <c r="J39" s="439"/>
      <c r="K39" s="440"/>
      <c r="L39" s="439"/>
      <c r="M39" s="439"/>
      <c r="N39" s="439"/>
      <c r="O39" s="439"/>
      <c r="P39" s="441"/>
    </row>
    <row r="40" spans="1:16" ht="12.75">
      <c r="A40" s="438"/>
      <c r="B40" s="439"/>
      <c r="C40" s="16"/>
      <c r="D40" s="439"/>
      <c r="E40" s="439"/>
      <c r="F40" s="16"/>
      <c r="G40" s="439"/>
      <c r="H40" s="225"/>
      <c r="I40" s="439"/>
      <c r="J40" s="439"/>
      <c r="K40" s="440"/>
      <c r="L40" s="439"/>
      <c r="M40" s="439"/>
      <c r="N40" s="439"/>
      <c r="O40" s="439"/>
      <c r="P40" s="441"/>
    </row>
    <row r="41" spans="1:16" ht="12.75">
      <c r="A41" s="438"/>
      <c r="B41" s="439"/>
      <c r="C41" s="16"/>
      <c r="D41" s="439"/>
      <c r="E41" s="439"/>
      <c r="F41" s="16"/>
      <c r="G41" s="439"/>
      <c r="H41" s="225"/>
      <c r="I41" s="439"/>
      <c r="J41" s="439"/>
      <c r="K41" s="440"/>
      <c r="L41" s="439"/>
      <c r="M41" s="439"/>
      <c r="N41" s="439"/>
      <c r="O41" s="439"/>
      <c r="P41" s="441"/>
    </row>
    <row r="42" spans="1:16" ht="12.75">
      <c r="A42" s="438"/>
      <c r="B42" s="439"/>
      <c r="C42" s="16"/>
      <c r="D42" s="439"/>
      <c r="E42" s="439"/>
      <c r="F42" s="16"/>
      <c r="G42" s="439"/>
      <c r="H42" s="225"/>
      <c r="I42" s="439"/>
      <c r="J42" s="439"/>
      <c r="K42" s="440"/>
      <c r="L42" s="439"/>
      <c r="M42" s="439"/>
      <c r="N42" s="439"/>
      <c r="O42" s="439"/>
      <c r="P42" s="441"/>
    </row>
    <row r="43" spans="1:16" ht="12.75">
      <c r="A43" s="438"/>
      <c r="B43" s="439"/>
      <c r="C43" s="16"/>
      <c r="D43" s="439"/>
      <c r="E43" s="439"/>
      <c r="F43" s="16"/>
      <c r="G43" s="439"/>
      <c r="H43" s="225"/>
      <c r="I43" s="439"/>
      <c r="J43" s="439"/>
      <c r="K43" s="440"/>
      <c r="L43" s="439"/>
      <c r="M43" s="439"/>
      <c r="N43" s="439"/>
      <c r="O43" s="439"/>
      <c r="P43" s="441"/>
    </row>
    <row r="44" spans="1:16" ht="12.75">
      <c r="A44" s="438"/>
      <c r="B44" s="439"/>
      <c r="C44" s="16"/>
      <c r="D44" s="439"/>
      <c r="E44" s="439"/>
      <c r="F44" s="16"/>
      <c r="G44" s="439"/>
      <c r="H44" s="225"/>
      <c r="I44" s="439"/>
      <c r="J44" s="439"/>
      <c r="K44" s="440"/>
      <c r="L44" s="439"/>
      <c r="M44" s="439"/>
      <c r="N44" s="439"/>
      <c r="O44" s="439"/>
      <c r="P44" s="441"/>
    </row>
    <row r="45" spans="1:16" ht="12.75">
      <c r="A45" s="438"/>
      <c r="B45" s="439"/>
      <c r="C45" s="16"/>
      <c r="D45" s="439"/>
      <c r="E45" s="439"/>
      <c r="F45" s="16"/>
      <c r="G45" s="439"/>
      <c r="H45" s="225"/>
      <c r="I45" s="439"/>
      <c r="J45" s="439"/>
      <c r="K45" s="440"/>
      <c r="L45" s="439"/>
      <c r="M45" s="439"/>
      <c r="N45" s="439"/>
      <c r="O45" s="439"/>
      <c r="P45" s="441"/>
    </row>
    <row r="46" spans="1:16" ht="12.75">
      <c r="A46" s="438"/>
      <c r="B46" s="439"/>
      <c r="C46" s="16"/>
      <c r="D46" s="439"/>
      <c r="E46" s="439"/>
      <c r="F46" s="16"/>
      <c r="G46" s="439"/>
      <c r="H46" s="225"/>
      <c r="I46" s="439"/>
      <c r="J46" s="439"/>
      <c r="K46" s="440"/>
      <c r="L46" s="439"/>
      <c r="M46" s="439"/>
      <c r="N46" s="439"/>
      <c r="O46" s="439"/>
      <c r="P46" s="441"/>
    </row>
    <row r="47" spans="1:16" ht="12.75">
      <c r="A47" s="438"/>
      <c r="B47" s="439"/>
      <c r="C47" s="16"/>
      <c r="D47" s="439"/>
      <c r="E47" s="439"/>
      <c r="F47" s="16"/>
      <c r="G47" s="439"/>
      <c r="H47" s="225"/>
      <c r="I47" s="439"/>
      <c r="J47" s="439"/>
      <c r="K47" s="440"/>
      <c r="L47" s="439"/>
      <c r="M47" s="439"/>
      <c r="N47" s="439"/>
      <c r="O47" s="439"/>
      <c r="P47" s="441"/>
    </row>
    <row r="48" spans="1:16" ht="12.75">
      <c r="A48" s="438"/>
      <c r="B48" s="439"/>
      <c r="C48" s="16"/>
      <c r="D48" s="439"/>
      <c r="E48" s="439"/>
      <c r="F48" s="16"/>
      <c r="G48" s="439"/>
      <c r="H48" s="225"/>
      <c r="I48" s="439"/>
      <c r="J48" s="439"/>
      <c r="K48" s="440"/>
      <c r="L48" s="439"/>
      <c r="M48" s="439"/>
      <c r="N48" s="439"/>
      <c r="O48" s="439"/>
      <c r="P48" s="441"/>
    </row>
    <row r="49" spans="1:16" ht="12.75">
      <c r="A49" s="438"/>
      <c r="B49" s="439"/>
      <c r="C49" s="16"/>
      <c r="D49" s="439"/>
      <c r="E49" s="439"/>
      <c r="F49" s="16"/>
      <c r="G49" s="439"/>
      <c r="H49" s="225"/>
      <c r="I49" s="439"/>
      <c r="J49" s="439"/>
      <c r="K49" s="440"/>
      <c r="L49" s="439"/>
      <c r="M49" s="439"/>
      <c r="N49" s="439"/>
      <c r="O49" s="439"/>
      <c r="P49" s="441"/>
    </row>
    <row r="50" spans="1:16" ht="12.75">
      <c r="A50" s="438"/>
      <c r="B50" s="439"/>
      <c r="C50" s="16"/>
      <c r="D50" s="439"/>
      <c r="E50" s="439"/>
      <c r="F50" s="16"/>
      <c r="G50" s="439"/>
      <c r="H50" s="225"/>
      <c r="I50" s="439"/>
      <c r="J50" s="439"/>
      <c r="K50" s="440"/>
      <c r="L50" s="439"/>
      <c r="M50" s="439"/>
      <c r="N50" s="439"/>
      <c r="O50" s="439"/>
      <c r="P50" s="441"/>
    </row>
    <row r="51" spans="1:16" ht="12.75">
      <c r="A51" s="438"/>
      <c r="B51" s="439"/>
      <c r="C51" s="16"/>
      <c r="D51" s="439"/>
      <c r="E51" s="439"/>
      <c r="F51" s="16"/>
      <c r="G51" s="439"/>
      <c r="H51" s="225"/>
      <c r="I51" s="439"/>
      <c r="J51" s="439"/>
      <c r="K51" s="440"/>
      <c r="L51" s="439"/>
      <c r="M51" s="439"/>
      <c r="N51" s="439"/>
      <c r="O51" s="439"/>
      <c r="P51" s="441"/>
    </row>
    <row r="52" spans="1:16" ht="12.75">
      <c r="A52" s="438"/>
      <c r="B52" s="439"/>
      <c r="C52" s="16"/>
      <c r="D52" s="439"/>
      <c r="E52" s="439"/>
      <c r="F52" s="16"/>
      <c r="G52" s="439"/>
      <c r="H52" s="225"/>
      <c r="I52" s="439"/>
      <c r="J52" s="439"/>
      <c r="K52" s="440"/>
      <c r="L52" s="439"/>
      <c r="M52" s="439"/>
      <c r="N52" s="439"/>
      <c r="O52" s="439"/>
      <c r="P52" s="441"/>
    </row>
    <row r="53" spans="1:16" ht="12.75">
      <c r="A53" s="438"/>
      <c r="B53" s="439"/>
      <c r="C53" s="16"/>
      <c r="D53" s="439"/>
      <c r="E53" s="439"/>
      <c r="F53" s="16"/>
      <c r="G53" s="439"/>
      <c r="H53" s="225"/>
      <c r="I53" s="439"/>
      <c r="J53" s="439"/>
      <c r="K53" s="440"/>
      <c r="L53" s="439"/>
      <c r="M53" s="439"/>
      <c r="N53" s="439"/>
      <c r="O53" s="439"/>
      <c r="P53" s="441"/>
    </row>
    <row r="54" spans="1:16" ht="12.75">
      <c r="A54" s="438"/>
      <c r="B54" s="439"/>
      <c r="C54" s="16"/>
      <c r="D54" s="439"/>
      <c r="E54" s="439"/>
      <c r="F54" s="16"/>
      <c r="G54" s="439"/>
      <c r="H54" s="225"/>
      <c r="I54" s="439"/>
      <c r="J54" s="439"/>
      <c r="K54" s="440"/>
      <c r="L54" s="439"/>
      <c r="M54" s="439"/>
      <c r="N54" s="439"/>
      <c r="O54" s="439"/>
      <c r="P54" s="441"/>
    </row>
    <row r="55" spans="1:16" ht="12.75">
      <c r="A55" s="438"/>
      <c r="B55" s="439"/>
      <c r="C55" s="16"/>
      <c r="D55" s="439"/>
      <c r="E55" s="439"/>
      <c r="F55" s="16"/>
      <c r="G55" s="439"/>
      <c r="H55" s="225"/>
      <c r="I55" s="439"/>
      <c r="J55" s="439"/>
      <c r="K55" s="440"/>
      <c r="L55" s="439"/>
      <c r="M55" s="439"/>
      <c r="N55" s="439"/>
      <c r="O55" s="439"/>
      <c r="P55" s="441"/>
    </row>
    <row r="56" spans="1:16" ht="12.75">
      <c r="A56" s="438"/>
      <c r="B56" s="439"/>
      <c r="C56" s="16"/>
      <c r="D56" s="439"/>
      <c r="E56" s="439"/>
      <c r="F56" s="16"/>
      <c r="G56" s="439"/>
      <c r="H56" s="225"/>
      <c r="I56" s="439"/>
      <c r="J56" s="439"/>
      <c r="K56" s="440"/>
      <c r="L56" s="439"/>
      <c r="M56" s="439"/>
      <c r="N56" s="439"/>
      <c r="O56" s="439"/>
      <c r="P56" s="441"/>
    </row>
    <row r="57" spans="1:16" ht="12.75">
      <c r="A57" s="438"/>
      <c r="B57" s="439"/>
      <c r="C57" s="16"/>
      <c r="D57" s="439"/>
      <c r="E57" s="439"/>
      <c r="F57" s="16"/>
      <c r="G57" s="439"/>
      <c r="H57" s="225"/>
      <c r="I57" s="439"/>
      <c r="J57" s="439"/>
      <c r="K57" s="440"/>
      <c r="L57" s="439"/>
      <c r="M57" s="439"/>
      <c r="N57" s="439"/>
      <c r="O57" s="439"/>
      <c r="P57" s="441"/>
    </row>
    <row r="58" spans="1:16" ht="12.75">
      <c r="A58" s="438"/>
      <c r="B58" s="439"/>
      <c r="C58" s="16"/>
      <c r="D58" s="439"/>
      <c r="E58" s="439"/>
      <c r="F58" s="16"/>
      <c r="G58" s="439"/>
      <c r="H58" s="225"/>
      <c r="I58" s="439"/>
      <c r="J58" s="439"/>
      <c r="K58" s="440"/>
      <c r="L58" s="439"/>
      <c r="M58" s="439"/>
      <c r="N58" s="439"/>
      <c r="O58" s="439"/>
      <c r="P58" s="441"/>
    </row>
    <row r="59" spans="1:16" ht="12.75">
      <c r="A59" s="438"/>
      <c r="B59" s="439"/>
      <c r="C59" s="16"/>
      <c r="D59" s="439"/>
      <c r="E59" s="439"/>
      <c r="F59" s="16"/>
      <c r="G59" s="439"/>
      <c r="H59" s="225"/>
      <c r="I59" s="439"/>
      <c r="J59" s="439"/>
      <c r="K59" s="440"/>
      <c r="L59" s="439"/>
      <c r="M59" s="439"/>
      <c r="N59" s="439"/>
      <c r="O59" s="439"/>
      <c r="P59" s="441"/>
    </row>
    <row r="60" spans="1:16" ht="12.75">
      <c r="A60" s="438"/>
      <c r="B60" s="439"/>
      <c r="C60" s="16"/>
      <c r="D60" s="439"/>
      <c r="E60" s="439"/>
      <c r="F60" s="16"/>
      <c r="G60" s="439"/>
      <c r="H60" s="225"/>
      <c r="I60" s="439"/>
      <c r="J60" s="439"/>
      <c r="K60" s="440"/>
      <c r="L60" s="439"/>
      <c r="M60" s="439"/>
      <c r="N60" s="439"/>
      <c r="O60" s="439"/>
      <c r="P60" s="441"/>
    </row>
    <row r="61" spans="1:11" ht="12.75">
      <c r="A61" s="165"/>
      <c r="D61" s="222"/>
      <c r="G61" s="222"/>
      <c r="H61" s="222"/>
      <c r="K61" s="222"/>
    </row>
    <row r="62" spans="1:11" ht="18">
      <c r="A62" s="1013" t="s">
        <v>187</v>
      </c>
      <c r="B62" s="1013"/>
      <c r="C62" s="1013"/>
      <c r="D62" s="1013"/>
      <c r="E62" s="1013"/>
      <c r="F62" s="1013"/>
      <c r="G62" s="1013"/>
      <c r="H62" s="1013"/>
      <c r="K62" s="222"/>
    </row>
    <row r="63" spans="1:11" ht="1.5" customHeight="1">
      <c r="A63" s="549"/>
      <c r="B63" s="549"/>
      <c r="C63" s="549"/>
      <c r="D63" s="549"/>
      <c r="E63" s="549"/>
      <c r="F63" s="549"/>
      <c r="G63" s="549"/>
      <c r="H63" s="549"/>
      <c r="K63" s="222"/>
    </row>
    <row r="64" spans="1:11" ht="3" customHeight="1" thickBot="1">
      <c r="A64" s="550"/>
      <c r="B64" s="551"/>
      <c r="C64" s="552"/>
      <c r="D64" s="552"/>
      <c r="E64" s="552"/>
      <c r="F64" s="553"/>
      <c r="G64" s="553"/>
      <c r="H64" s="554" t="s">
        <v>65</v>
      </c>
      <c r="K64" s="222"/>
    </row>
    <row r="65" spans="1:11" ht="12.75">
      <c r="A65" s="1025" t="s">
        <v>149</v>
      </c>
      <c r="B65" s="555" t="s">
        <v>0</v>
      </c>
      <c r="C65" s="556"/>
      <c r="D65" s="556"/>
      <c r="E65" s="556"/>
      <c r="F65" s="557"/>
      <c r="G65" s="557"/>
      <c r="H65" s="558"/>
      <c r="K65" s="222"/>
    </row>
    <row r="66" spans="1:11" ht="12.75">
      <c r="A66" s="1026"/>
      <c r="B66" s="559" t="s">
        <v>3</v>
      </c>
      <c r="C66" s="560"/>
      <c r="D66" s="560"/>
      <c r="E66" s="560"/>
      <c r="F66" s="560"/>
      <c r="G66" s="561"/>
      <c r="H66" s="562"/>
      <c r="K66" s="222"/>
    </row>
    <row r="67" spans="1:11" ht="12.75">
      <c r="A67" s="1026"/>
      <c r="B67" s="1055" t="s">
        <v>167</v>
      </c>
      <c r="C67" s="1056"/>
      <c r="D67" s="1056"/>
      <c r="E67" s="1057" t="s">
        <v>184</v>
      </c>
      <c r="F67" s="1058"/>
      <c r="G67" s="1059"/>
      <c r="H67" s="1028" t="s">
        <v>196</v>
      </c>
      <c r="K67" s="222"/>
    </row>
    <row r="68" spans="1:11" ht="13.5" thickBot="1">
      <c r="A68" s="1018"/>
      <c r="B68" s="564" t="s">
        <v>1</v>
      </c>
      <c r="C68" s="565" t="s">
        <v>2</v>
      </c>
      <c r="D68" s="566" t="s">
        <v>5</v>
      </c>
      <c r="E68" s="564" t="s">
        <v>1</v>
      </c>
      <c r="F68" s="565" t="s">
        <v>2</v>
      </c>
      <c r="G68" s="567" t="s">
        <v>5</v>
      </c>
      <c r="H68" s="1021"/>
      <c r="K68" s="222"/>
    </row>
    <row r="69" spans="1:11" ht="12.75">
      <c r="A69" s="1061" t="s">
        <v>194</v>
      </c>
      <c r="B69" s="1062" t="s">
        <v>1</v>
      </c>
      <c r="C69" s="1062" t="s">
        <v>2</v>
      </c>
      <c r="D69" s="1062" t="s">
        <v>5</v>
      </c>
      <c r="E69" s="1062" t="s">
        <v>1</v>
      </c>
      <c r="F69" s="1062" t="s">
        <v>2</v>
      </c>
      <c r="G69" s="1062" t="s">
        <v>5</v>
      </c>
      <c r="H69" s="1063" t="s">
        <v>93</v>
      </c>
      <c r="K69" s="222"/>
    </row>
    <row r="70" spans="1:11" ht="12.75">
      <c r="A70" s="493" t="s">
        <v>101</v>
      </c>
      <c r="B70" s="497">
        <v>12995.19</v>
      </c>
      <c r="C70" s="500">
        <v>0</v>
      </c>
      <c r="D70" s="496">
        <f aca="true" t="shared" si="24" ref="D70:D78">SUM(B70:C70)</f>
        <v>12995.19</v>
      </c>
      <c r="E70" s="497">
        <v>13716</v>
      </c>
      <c r="F70" s="500">
        <v>0</v>
      </c>
      <c r="G70" s="496">
        <f>SUM(E70:F70)</f>
        <v>13716</v>
      </c>
      <c r="H70" s="568">
        <f aca="true" t="shared" si="25" ref="H70:H78">SUM(G70/D70)*100</f>
        <v>105.54674460319549</v>
      </c>
      <c r="K70" s="222"/>
    </row>
    <row r="71" spans="1:11" ht="12.75">
      <c r="A71" s="501" t="s">
        <v>102</v>
      </c>
      <c r="B71" s="502">
        <v>17413.18</v>
      </c>
      <c r="C71" s="507">
        <v>0</v>
      </c>
      <c r="D71" s="504">
        <f t="shared" si="24"/>
        <v>17413.18</v>
      </c>
      <c r="E71" s="502">
        <v>18778</v>
      </c>
      <c r="F71" s="507">
        <v>0</v>
      </c>
      <c r="G71" s="504">
        <f>SUM(E71:F71)</f>
        <v>18778</v>
      </c>
      <c r="H71" s="569">
        <f t="shared" si="25"/>
        <v>107.83785615263841</v>
      </c>
      <c r="K71" s="222"/>
    </row>
    <row r="72" spans="1:11" ht="12.75">
      <c r="A72" s="508" t="s">
        <v>103</v>
      </c>
      <c r="B72" s="509">
        <v>16873.92</v>
      </c>
      <c r="C72" s="515">
        <v>441.51</v>
      </c>
      <c r="D72" s="511">
        <f t="shared" si="24"/>
        <v>17315.429999999997</v>
      </c>
      <c r="E72" s="509">
        <v>18893</v>
      </c>
      <c r="F72" s="515">
        <v>0</v>
      </c>
      <c r="G72" s="511">
        <f aca="true" t="shared" si="26" ref="G72:G78">SUM(E72:F72)</f>
        <v>18893</v>
      </c>
      <c r="H72" s="570">
        <f t="shared" si="25"/>
        <v>109.11077576473703</v>
      </c>
      <c r="K72" s="222"/>
    </row>
    <row r="73" spans="1:11" ht="12.75">
      <c r="A73" s="508" t="s">
        <v>151</v>
      </c>
      <c r="B73" s="509">
        <v>16499.63</v>
      </c>
      <c r="C73" s="515">
        <v>0</v>
      </c>
      <c r="D73" s="511">
        <f t="shared" si="24"/>
        <v>16499.63</v>
      </c>
      <c r="E73" s="509">
        <v>16508</v>
      </c>
      <c r="F73" s="515">
        <v>0</v>
      </c>
      <c r="G73" s="511">
        <f t="shared" si="26"/>
        <v>16508</v>
      </c>
      <c r="H73" s="570">
        <f t="shared" si="25"/>
        <v>100.05072841027342</v>
      </c>
      <c r="K73" s="222"/>
    </row>
    <row r="74" spans="1:11" ht="12.75">
      <c r="A74" s="501" t="s">
        <v>152</v>
      </c>
      <c r="B74" s="497">
        <v>19934.3</v>
      </c>
      <c r="C74" s="507">
        <v>0</v>
      </c>
      <c r="D74" s="504">
        <f t="shared" si="24"/>
        <v>19934.3</v>
      </c>
      <c r="E74" s="497">
        <v>20830</v>
      </c>
      <c r="F74" s="507">
        <v>0</v>
      </c>
      <c r="G74" s="504">
        <f t="shared" si="26"/>
        <v>20830</v>
      </c>
      <c r="H74" s="569">
        <f t="shared" si="25"/>
        <v>104.49326036028353</v>
      </c>
      <c r="K74" s="222"/>
    </row>
    <row r="75" spans="1:11" ht="12.75">
      <c r="A75" s="530" t="s">
        <v>88</v>
      </c>
      <c r="B75" s="494">
        <v>54115.76</v>
      </c>
      <c r="C75" s="500">
        <v>980.28</v>
      </c>
      <c r="D75" s="496">
        <f t="shared" si="24"/>
        <v>55096.04</v>
      </c>
      <c r="E75" s="494">
        <v>58251</v>
      </c>
      <c r="F75" s="500">
        <v>1223</v>
      </c>
      <c r="G75" s="496">
        <f t="shared" si="26"/>
        <v>59474</v>
      </c>
      <c r="H75" s="568">
        <f>SUM(G75/D75)*100</f>
        <v>107.94605202116159</v>
      </c>
      <c r="K75" s="222"/>
    </row>
    <row r="76" spans="1:11" ht="12.75">
      <c r="A76" s="501" t="s">
        <v>104</v>
      </c>
      <c r="B76" s="502">
        <v>20762.06</v>
      </c>
      <c r="C76" s="507">
        <v>0</v>
      </c>
      <c r="D76" s="504">
        <f t="shared" si="24"/>
        <v>20762.06</v>
      </c>
      <c r="E76" s="502">
        <v>22037</v>
      </c>
      <c r="F76" s="507">
        <v>0</v>
      </c>
      <c r="G76" s="504">
        <f t="shared" si="26"/>
        <v>22037</v>
      </c>
      <c r="H76" s="569">
        <f t="shared" si="25"/>
        <v>106.140720140487</v>
      </c>
      <c r="K76" s="222"/>
    </row>
    <row r="77" spans="1:11" ht="12.75">
      <c r="A77" s="508" t="s">
        <v>105</v>
      </c>
      <c r="B77" s="509">
        <v>14838.47</v>
      </c>
      <c r="C77" s="515">
        <v>0</v>
      </c>
      <c r="D77" s="511">
        <f t="shared" si="24"/>
        <v>14838.47</v>
      </c>
      <c r="E77" s="509">
        <v>15692</v>
      </c>
      <c r="F77" s="515">
        <v>0</v>
      </c>
      <c r="G77" s="511">
        <f t="shared" si="26"/>
        <v>15692</v>
      </c>
      <c r="H77" s="570">
        <f t="shared" si="25"/>
        <v>105.75214290961266</v>
      </c>
      <c r="K77" s="222"/>
    </row>
    <row r="78" spans="1:11" ht="12.75">
      <c r="A78" s="501" t="s">
        <v>153</v>
      </c>
      <c r="B78" s="497">
        <v>28811.72</v>
      </c>
      <c r="C78" s="507">
        <v>256.73</v>
      </c>
      <c r="D78" s="504">
        <f t="shared" si="24"/>
        <v>29068.45</v>
      </c>
      <c r="E78" s="497">
        <v>31483</v>
      </c>
      <c r="F78" s="507">
        <v>253</v>
      </c>
      <c r="G78" s="504">
        <f t="shared" si="26"/>
        <v>31736</v>
      </c>
      <c r="H78" s="569">
        <f t="shared" si="25"/>
        <v>109.17678789202728</v>
      </c>
      <c r="K78" s="222"/>
    </row>
    <row r="79" spans="1:11" ht="12.75">
      <c r="A79" s="530" t="s">
        <v>173</v>
      </c>
      <c r="B79" s="494">
        <v>13843.29</v>
      </c>
      <c r="C79" s="500">
        <v>0</v>
      </c>
      <c r="D79" s="496">
        <f aca="true" t="shared" si="27" ref="D79:D90">SUM(B79:C79)</f>
        <v>13843.29</v>
      </c>
      <c r="E79" s="494">
        <v>15288</v>
      </c>
      <c r="F79" s="500">
        <v>0</v>
      </c>
      <c r="G79" s="496">
        <f aca="true" t="shared" si="28" ref="G79:G90">SUM(E79:F79)</f>
        <v>15288</v>
      </c>
      <c r="H79" s="568">
        <f aca="true" t="shared" si="29" ref="H79:H84">SUM(G79/D79)*100</f>
        <v>110.43617521557374</v>
      </c>
      <c r="K79" s="222"/>
    </row>
    <row r="80" spans="1:11" ht="12.75">
      <c r="A80" s="501" t="s">
        <v>174</v>
      </c>
      <c r="B80" s="502">
        <v>21733.76</v>
      </c>
      <c r="C80" s="507">
        <v>0</v>
      </c>
      <c r="D80" s="496">
        <f t="shared" si="27"/>
        <v>21733.76</v>
      </c>
      <c r="E80" s="502">
        <v>23148</v>
      </c>
      <c r="F80" s="507">
        <v>0</v>
      </c>
      <c r="G80" s="496">
        <f t="shared" si="28"/>
        <v>23148</v>
      </c>
      <c r="H80" s="569">
        <f t="shared" si="29"/>
        <v>106.50711151682913</v>
      </c>
      <c r="K80" s="222"/>
    </row>
    <row r="81" spans="1:11" ht="12.75">
      <c r="A81" s="501" t="s">
        <v>175</v>
      </c>
      <c r="B81" s="502">
        <v>7206.05</v>
      </c>
      <c r="C81" s="507">
        <v>0</v>
      </c>
      <c r="D81" s="496">
        <f t="shared" si="27"/>
        <v>7206.05</v>
      </c>
      <c r="E81" s="502">
        <v>7753</v>
      </c>
      <c r="F81" s="507">
        <v>0</v>
      </c>
      <c r="G81" s="496">
        <f t="shared" si="28"/>
        <v>7753</v>
      </c>
      <c r="H81" s="568">
        <f t="shared" si="29"/>
        <v>107.59014994345029</v>
      </c>
      <c r="K81" s="222"/>
    </row>
    <row r="82" spans="1:11" ht="12.75">
      <c r="A82" s="501" t="s">
        <v>176</v>
      </c>
      <c r="B82" s="571">
        <v>12556.04</v>
      </c>
      <c r="C82" s="507">
        <v>0</v>
      </c>
      <c r="D82" s="496">
        <f t="shared" si="27"/>
        <v>12556.04</v>
      </c>
      <c r="E82" s="571">
        <v>13477</v>
      </c>
      <c r="F82" s="507">
        <v>0</v>
      </c>
      <c r="G82" s="496">
        <f t="shared" si="28"/>
        <v>13477</v>
      </c>
      <c r="H82" s="569">
        <f t="shared" si="29"/>
        <v>107.33479663970486</v>
      </c>
      <c r="K82" s="222"/>
    </row>
    <row r="83" spans="1:11" ht="12.75">
      <c r="A83" s="501" t="s">
        <v>177</v>
      </c>
      <c r="B83" s="502">
        <v>12083.84</v>
      </c>
      <c r="C83" s="507">
        <v>0</v>
      </c>
      <c r="D83" s="496">
        <f t="shared" si="27"/>
        <v>12083.84</v>
      </c>
      <c r="E83" s="502">
        <v>12605</v>
      </c>
      <c r="F83" s="507">
        <v>0</v>
      </c>
      <c r="G83" s="496">
        <f t="shared" si="28"/>
        <v>12605</v>
      </c>
      <c r="H83" s="568">
        <f t="shared" si="29"/>
        <v>104.31286743286903</v>
      </c>
      <c r="K83" s="222"/>
    </row>
    <row r="84" spans="1:11" ht="12.75">
      <c r="A84" s="508" t="s">
        <v>178</v>
      </c>
      <c r="B84" s="509">
        <v>34044.15</v>
      </c>
      <c r="C84" s="515">
        <v>585.67</v>
      </c>
      <c r="D84" s="511">
        <f t="shared" si="27"/>
        <v>34629.82</v>
      </c>
      <c r="E84" s="509">
        <v>36634</v>
      </c>
      <c r="F84" s="515">
        <v>635</v>
      </c>
      <c r="G84" s="511">
        <f t="shared" si="28"/>
        <v>37269</v>
      </c>
      <c r="H84" s="570">
        <f t="shared" si="29"/>
        <v>107.62111960154573</v>
      </c>
      <c r="K84" s="222"/>
    </row>
    <row r="85" spans="1:11" ht="12.75">
      <c r="A85" s="501" t="s">
        <v>179</v>
      </c>
      <c r="B85" s="497">
        <v>24675.24</v>
      </c>
      <c r="C85" s="507">
        <v>140.87</v>
      </c>
      <c r="D85" s="504">
        <f t="shared" si="27"/>
        <v>24816.11</v>
      </c>
      <c r="E85" s="497">
        <v>26525</v>
      </c>
      <c r="F85" s="507">
        <v>141</v>
      </c>
      <c r="G85" s="504">
        <f t="shared" si="28"/>
        <v>26666</v>
      </c>
      <c r="H85" s="570">
        <f aca="true" t="shared" si="30" ref="H85:H91">SUM(G85/D85)*100</f>
        <v>107.45439152228128</v>
      </c>
      <c r="K85" s="222"/>
    </row>
    <row r="86" spans="1:11" ht="12.75">
      <c r="A86" s="508" t="s">
        <v>180</v>
      </c>
      <c r="B86" s="509">
        <v>29271.38</v>
      </c>
      <c r="C86" s="515">
        <v>214</v>
      </c>
      <c r="D86" s="511">
        <f t="shared" si="27"/>
        <v>29485.38</v>
      </c>
      <c r="E86" s="509">
        <v>31890</v>
      </c>
      <c r="F86" s="515">
        <v>201</v>
      </c>
      <c r="G86" s="511">
        <f t="shared" si="28"/>
        <v>32091</v>
      </c>
      <c r="H86" s="570">
        <f t="shared" si="30"/>
        <v>108.83698972168578</v>
      </c>
      <c r="I86" s="167"/>
      <c r="K86" s="222"/>
    </row>
    <row r="87" spans="1:11" ht="12.75">
      <c r="A87" s="508" t="s">
        <v>200</v>
      </c>
      <c r="B87" s="509">
        <v>35663</v>
      </c>
      <c r="C87" s="515">
        <v>0</v>
      </c>
      <c r="D87" s="511">
        <f t="shared" si="27"/>
        <v>35663</v>
      </c>
      <c r="E87" s="509">
        <v>29512</v>
      </c>
      <c r="F87" s="515">
        <v>0</v>
      </c>
      <c r="G87" s="511">
        <f t="shared" si="28"/>
        <v>29512</v>
      </c>
      <c r="H87" s="570">
        <f t="shared" si="30"/>
        <v>82.75243249306004</v>
      </c>
      <c r="K87" s="222"/>
    </row>
    <row r="88" spans="1:11" ht="12.75">
      <c r="A88" s="508" t="s">
        <v>181</v>
      </c>
      <c r="B88" s="509">
        <v>35311.47</v>
      </c>
      <c r="C88" s="515">
        <v>0</v>
      </c>
      <c r="D88" s="511">
        <f t="shared" si="27"/>
        <v>35311.47</v>
      </c>
      <c r="E88" s="509">
        <v>37457</v>
      </c>
      <c r="F88" s="515">
        <v>0</v>
      </c>
      <c r="G88" s="511">
        <f t="shared" si="28"/>
        <v>37457</v>
      </c>
      <c r="H88" s="570">
        <f t="shared" si="30"/>
        <v>106.07601439418977</v>
      </c>
      <c r="K88" s="222"/>
    </row>
    <row r="89" spans="1:11" ht="12.75">
      <c r="A89" s="508" t="s">
        <v>182</v>
      </c>
      <c r="B89" s="509">
        <v>19139.91</v>
      </c>
      <c r="C89" s="515">
        <v>0</v>
      </c>
      <c r="D89" s="511">
        <f t="shared" si="27"/>
        <v>19139.91</v>
      </c>
      <c r="E89" s="509">
        <v>20793</v>
      </c>
      <c r="F89" s="515">
        <v>0</v>
      </c>
      <c r="G89" s="511">
        <f t="shared" si="28"/>
        <v>20793</v>
      </c>
      <c r="H89" s="570">
        <f t="shared" si="30"/>
        <v>108.63687446806176</v>
      </c>
      <c r="K89" s="222"/>
    </row>
    <row r="90" spans="1:11" ht="13.5" thickBot="1">
      <c r="A90" s="517" t="s">
        <v>183</v>
      </c>
      <c r="B90" s="518">
        <v>21042.29</v>
      </c>
      <c r="C90" s="523">
        <v>0</v>
      </c>
      <c r="D90" s="520">
        <f t="shared" si="27"/>
        <v>21042.29</v>
      </c>
      <c r="E90" s="518">
        <v>21930</v>
      </c>
      <c r="F90" s="523">
        <v>0</v>
      </c>
      <c r="G90" s="520">
        <f t="shared" si="28"/>
        <v>21930</v>
      </c>
      <c r="H90" s="543">
        <f t="shared" si="30"/>
        <v>104.21869482836705</v>
      </c>
      <c r="K90" s="222"/>
    </row>
    <row r="91" spans="1:11" ht="14.25" thickBot="1" thickTop="1">
      <c r="A91" s="572" t="s">
        <v>195</v>
      </c>
      <c r="B91" s="573">
        <f aca="true" t="shared" si="31" ref="B91:G91">SUM(B70:B90)</f>
        <v>468814.65</v>
      </c>
      <c r="C91" s="574">
        <f t="shared" si="31"/>
        <v>2619.06</v>
      </c>
      <c r="D91" s="920">
        <f t="shared" si="31"/>
        <v>471433.70999999996</v>
      </c>
      <c r="E91" s="919">
        <f t="shared" si="31"/>
        <v>493200</v>
      </c>
      <c r="F91" s="574">
        <f t="shared" si="31"/>
        <v>2453</v>
      </c>
      <c r="G91" s="574">
        <f t="shared" si="31"/>
        <v>495653</v>
      </c>
      <c r="H91" s="823">
        <f t="shared" si="30"/>
        <v>105.13736915419139</v>
      </c>
      <c r="K91" s="222"/>
    </row>
    <row r="92" spans="1:11" ht="12.75">
      <c r="A92" s="575" t="s">
        <v>156</v>
      </c>
      <c r="B92" s="538"/>
      <c r="C92" s="538"/>
      <c r="D92" s="539"/>
      <c r="E92" s="538"/>
      <c r="F92" s="538"/>
      <c r="G92" s="539"/>
      <c r="H92" s="921"/>
      <c r="K92" s="222"/>
    </row>
    <row r="93" spans="1:11" ht="13.5" thickBot="1">
      <c r="A93" s="576" t="s">
        <v>155</v>
      </c>
      <c r="B93" s="518">
        <v>5069.49</v>
      </c>
      <c r="C93" s="542">
        <v>0</v>
      </c>
      <c r="D93" s="577">
        <f>SUM(B93:C93)</f>
        <v>5069.49</v>
      </c>
      <c r="E93" s="518">
        <v>5466</v>
      </c>
      <c r="F93" s="542">
        <v>0</v>
      </c>
      <c r="G93" s="577">
        <f>SUM(E93:F93)</f>
        <v>5466</v>
      </c>
      <c r="H93" s="543">
        <f>SUM(G93/D93)*100</f>
        <v>107.82149683695994</v>
      </c>
      <c r="K93" s="222"/>
    </row>
    <row r="94" spans="1:11" ht="14.25" thickBot="1" thickTop="1">
      <c r="A94" s="578" t="s">
        <v>154</v>
      </c>
      <c r="B94" s="580">
        <f aca="true" t="shared" si="32" ref="B94:G94">SUM(B93)</f>
        <v>5069.49</v>
      </c>
      <c r="C94" s="579">
        <f t="shared" si="32"/>
        <v>0</v>
      </c>
      <c r="D94" s="581">
        <f t="shared" si="32"/>
        <v>5069.49</v>
      </c>
      <c r="E94" s="580">
        <f t="shared" si="32"/>
        <v>5466</v>
      </c>
      <c r="F94" s="579">
        <f t="shared" si="32"/>
        <v>0</v>
      </c>
      <c r="G94" s="581">
        <f t="shared" si="32"/>
        <v>5466</v>
      </c>
      <c r="H94" s="582">
        <f>SUM(G94/D94)*100</f>
        <v>107.82149683695994</v>
      </c>
      <c r="K94" s="222"/>
    </row>
    <row r="95" spans="1:11" ht="16.5" thickBot="1">
      <c r="A95" s="547" t="s">
        <v>157</v>
      </c>
      <c r="B95" s="548">
        <f aca="true" t="shared" si="33" ref="B95:G95">SUM(B91+B94)</f>
        <v>473884.14</v>
      </c>
      <c r="C95" s="548">
        <f t="shared" si="33"/>
        <v>2619.06</v>
      </c>
      <c r="D95" s="548">
        <f t="shared" si="33"/>
        <v>476503.19999999995</v>
      </c>
      <c r="E95" s="548">
        <f t="shared" si="33"/>
        <v>498666</v>
      </c>
      <c r="F95" s="548">
        <f t="shared" si="33"/>
        <v>2453</v>
      </c>
      <c r="G95" s="548">
        <f t="shared" si="33"/>
        <v>501119</v>
      </c>
      <c r="H95" s="860">
        <f>SUM(G95/D95)*100</f>
        <v>105.16592543344936</v>
      </c>
      <c r="K95" s="222"/>
    </row>
    <row r="96" spans="1:11" ht="12.75">
      <c r="A96" s="438"/>
      <c r="B96" s="439"/>
      <c r="C96" s="439"/>
      <c r="D96" s="439"/>
      <c r="E96" s="439"/>
      <c r="F96" s="439"/>
      <c r="G96" s="439"/>
      <c r="H96" s="442"/>
      <c r="K96" s="222"/>
    </row>
    <row r="97" spans="1:11" ht="12.75">
      <c r="A97" s="1084" t="s">
        <v>201</v>
      </c>
      <c r="B97" s="1027"/>
      <c r="C97" s="1027"/>
      <c r="D97" s="1027"/>
      <c r="E97" s="1027"/>
      <c r="F97" s="1027"/>
      <c r="G97" s="1027"/>
      <c r="H97" s="1027"/>
      <c r="K97" s="222"/>
    </row>
    <row r="98" spans="1:11" ht="12.75">
      <c r="A98" s="438"/>
      <c r="B98" s="439"/>
      <c r="C98" s="439"/>
      <c r="D98" s="439"/>
      <c r="E98" s="439"/>
      <c r="F98" s="439"/>
      <c r="G98" s="439"/>
      <c r="H98" s="442"/>
      <c r="K98" s="222"/>
    </row>
    <row r="99" spans="1:11" ht="12.75">
      <c r="A99" s="438"/>
      <c r="B99" s="439"/>
      <c r="C99" s="439"/>
      <c r="D99" s="439"/>
      <c r="E99" s="439"/>
      <c r="F99" s="439"/>
      <c r="G99" s="439"/>
      <c r="H99" s="442"/>
      <c r="K99" s="222"/>
    </row>
    <row r="100" spans="1:11" ht="12.75">
      <c r="A100" s="438"/>
      <c r="B100" s="439"/>
      <c r="C100" s="439"/>
      <c r="D100" s="439"/>
      <c r="E100" s="439"/>
      <c r="F100" s="439"/>
      <c r="G100" s="439"/>
      <c r="H100" s="442"/>
      <c r="K100" s="222"/>
    </row>
    <row r="101" spans="1:11" ht="12.75">
      <c r="A101" s="438"/>
      <c r="B101" s="439"/>
      <c r="C101" s="439"/>
      <c r="D101" s="439"/>
      <c r="E101" s="439"/>
      <c r="F101" s="439"/>
      <c r="G101" s="439"/>
      <c r="H101" s="442"/>
      <c r="K101" s="222"/>
    </row>
    <row r="102" spans="1:11" ht="12.75">
      <c r="A102" s="438"/>
      <c r="B102" s="439"/>
      <c r="C102" s="439"/>
      <c r="D102" s="439"/>
      <c r="E102" s="439"/>
      <c r="F102" s="439"/>
      <c r="G102" s="439"/>
      <c r="H102" s="442"/>
      <c r="K102" s="222"/>
    </row>
    <row r="103" spans="1:11" ht="12.75">
      <c r="A103" s="438"/>
      <c r="B103" s="439"/>
      <c r="C103" s="439"/>
      <c r="D103" s="439"/>
      <c r="E103" s="439"/>
      <c r="F103" s="439"/>
      <c r="G103" s="439"/>
      <c r="H103" s="442"/>
      <c r="K103" s="222"/>
    </row>
    <row r="104" spans="1:11" ht="12.75">
      <c r="A104" s="438"/>
      <c r="B104" s="439"/>
      <c r="C104" s="439"/>
      <c r="D104" s="439"/>
      <c r="E104" s="439"/>
      <c r="F104" s="439"/>
      <c r="G104" s="439"/>
      <c r="H104" s="442"/>
      <c r="K104" s="222"/>
    </row>
    <row r="105" spans="1:11" ht="12.75">
      <c r="A105" s="438"/>
      <c r="B105" s="439"/>
      <c r="C105" s="439"/>
      <c r="D105" s="439"/>
      <c r="E105" s="439"/>
      <c r="F105" s="439"/>
      <c r="G105" s="439"/>
      <c r="H105" s="442"/>
      <c r="K105" s="222"/>
    </row>
    <row r="106" spans="1:11" ht="12.75">
      <c r="A106" s="438"/>
      <c r="B106" s="439"/>
      <c r="C106" s="439"/>
      <c r="D106" s="439"/>
      <c r="E106" s="439"/>
      <c r="F106" s="439"/>
      <c r="G106" s="439"/>
      <c r="H106" s="442"/>
      <c r="K106" s="222"/>
    </row>
    <row r="107" spans="1:11" ht="12.75">
      <c r="A107" s="438"/>
      <c r="B107" s="439"/>
      <c r="C107" s="439"/>
      <c r="D107" s="439"/>
      <c r="E107" s="439"/>
      <c r="F107" s="439"/>
      <c r="G107" s="439"/>
      <c r="H107" s="442"/>
      <c r="K107" s="222"/>
    </row>
    <row r="108" spans="1:11" ht="12.75">
      <c r="A108" s="438"/>
      <c r="B108" s="439"/>
      <c r="C108" s="439"/>
      <c r="D108" s="439"/>
      <c r="E108" s="439"/>
      <c r="F108" s="439"/>
      <c r="G108" s="439"/>
      <c r="H108" s="442"/>
      <c r="K108" s="222"/>
    </row>
    <row r="109" spans="1:11" ht="12.75">
      <c r="A109" s="438"/>
      <c r="B109" s="439"/>
      <c r="C109" s="439"/>
      <c r="D109" s="439"/>
      <c r="E109" s="439"/>
      <c r="F109" s="439"/>
      <c r="G109" s="439"/>
      <c r="H109" s="442"/>
      <c r="K109" s="222"/>
    </row>
    <row r="110" spans="1:11" ht="12.75">
      <c r="A110" s="438"/>
      <c r="B110" s="439"/>
      <c r="C110" s="439"/>
      <c r="D110" s="439"/>
      <c r="E110" s="439"/>
      <c r="F110" s="439"/>
      <c r="G110" s="439"/>
      <c r="H110" s="442"/>
      <c r="K110" s="222"/>
    </row>
    <row r="111" spans="1:11" ht="12.75">
      <c r="A111" s="438"/>
      <c r="B111" s="439"/>
      <c r="C111" s="439"/>
      <c r="D111" s="439"/>
      <c r="E111" s="439"/>
      <c r="F111" s="439"/>
      <c r="G111" s="439"/>
      <c r="H111" s="442"/>
      <c r="K111" s="222"/>
    </row>
    <row r="112" spans="1:11" ht="12.75">
      <c r="A112" s="438"/>
      <c r="B112" s="439"/>
      <c r="C112" s="439"/>
      <c r="D112" s="439"/>
      <c r="E112" s="439"/>
      <c r="F112" s="439"/>
      <c r="G112" s="439"/>
      <c r="H112" s="442"/>
      <c r="K112" s="222"/>
    </row>
    <row r="113" spans="10:16" ht="12.75" customHeight="1">
      <c r="J113" s="1086"/>
      <c r="K113" s="1086"/>
      <c r="L113" s="1086"/>
      <c r="M113" s="1086"/>
      <c r="N113" s="1086"/>
      <c r="O113" s="1086"/>
      <c r="P113" s="1086"/>
    </row>
    <row r="114" spans="10:16" ht="12.75" customHeight="1">
      <c r="J114" s="849"/>
      <c r="K114" s="849"/>
      <c r="L114" s="849"/>
      <c r="M114" s="849"/>
      <c r="N114" s="849"/>
      <c r="O114" s="849"/>
      <c r="P114" s="849"/>
    </row>
    <row r="115" spans="1:16" ht="16.5" thickBot="1">
      <c r="A115" s="1060" t="s">
        <v>188</v>
      </c>
      <c r="B115" s="1060"/>
      <c r="C115" s="1060"/>
      <c r="D115" s="1060"/>
      <c r="E115" s="1060"/>
      <c r="F115" s="1060"/>
      <c r="G115" s="1060"/>
      <c r="H115" s="1060"/>
      <c r="I115" s="1060"/>
      <c r="J115" s="24"/>
      <c r="K115" s="24"/>
      <c r="L115" s="24"/>
      <c r="M115" s="25" t="s">
        <v>12</v>
      </c>
      <c r="N115" s="1087"/>
      <c r="O115" s="1087"/>
      <c r="P115" s="1087"/>
    </row>
    <row r="116" spans="1:16" s="428" customFormat="1" ht="27.75" customHeight="1">
      <c r="A116" s="1046" t="s">
        <v>150</v>
      </c>
      <c r="B116" s="470" t="s">
        <v>13</v>
      </c>
      <c r="C116" s="1064" t="s">
        <v>14</v>
      </c>
      <c r="D116" s="1065"/>
      <c r="E116" s="1066" t="s">
        <v>15</v>
      </c>
      <c r="F116" s="1067"/>
      <c r="G116" s="1068"/>
      <c r="H116" s="1069" t="s">
        <v>203</v>
      </c>
      <c r="I116" s="1070"/>
      <c r="J116" s="1070"/>
      <c r="K116" s="1070"/>
      <c r="L116" s="1071"/>
      <c r="M116" s="946" t="s">
        <v>17</v>
      </c>
      <c r="N116" s="426"/>
      <c r="O116" s="426"/>
      <c r="P116" s="427"/>
    </row>
    <row r="117" spans="1:16" ht="12.75" customHeight="1">
      <c r="A117" s="1047"/>
      <c r="B117" s="420" t="s">
        <v>18</v>
      </c>
      <c r="C117" s="895" t="s">
        <v>19</v>
      </c>
      <c r="D117" s="886" t="s">
        <v>20</v>
      </c>
      <c r="E117" s="32" t="s">
        <v>21</v>
      </c>
      <c r="F117" s="862" t="s">
        <v>22</v>
      </c>
      <c r="G117" s="872" t="s">
        <v>23</v>
      </c>
      <c r="H117" s="35" t="s">
        <v>24</v>
      </c>
      <c r="I117" s="33" t="s">
        <v>25</v>
      </c>
      <c r="J117" s="36" t="s">
        <v>22</v>
      </c>
      <c r="K117" s="429" t="s">
        <v>26</v>
      </c>
      <c r="L117" s="31" t="s">
        <v>27</v>
      </c>
      <c r="M117" s="424" t="s">
        <v>28</v>
      </c>
      <c r="N117" s="392"/>
      <c r="O117" s="392"/>
      <c r="P117" s="68"/>
    </row>
    <row r="118" spans="1:16" ht="13.5" thickBot="1">
      <c r="A118" s="1048"/>
      <c r="B118" s="421" t="s">
        <v>29</v>
      </c>
      <c r="C118" s="40"/>
      <c r="D118" s="41"/>
      <c r="E118" s="42" t="s">
        <v>30</v>
      </c>
      <c r="F118" s="863" t="s">
        <v>31</v>
      </c>
      <c r="G118" s="873" t="s">
        <v>22</v>
      </c>
      <c r="H118" s="45" t="s">
        <v>32</v>
      </c>
      <c r="I118" s="43" t="s">
        <v>31</v>
      </c>
      <c r="J118" s="46" t="s">
        <v>23</v>
      </c>
      <c r="K118" s="47" t="s">
        <v>22</v>
      </c>
      <c r="L118" s="48"/>
      <c r="M118" s="425" t="s">
        <v>33</v>
      </c>
      <c r="N118" s="393"/>
      <c r="O118" s="393"/>
      <c r="P118" s="394"/>
    </row>
    <row r="119" spans="1:16" ht="12.75">
      <c r="A119" s="1049" t="s">
        <v>197</v>
      </c>
      <c r="B119" s="1050"/>
      <c r="C119" s="1050"/>
      <c r="D119" s="1050"/>
      <c r="E119" s="1050"/>
      <c r="F119" s="1050"/>
      <c r="G119" s="1050"/>
      <c r="H119" s="1050"/>
      <c r="I119" s="1050"/>
      <c r="J119" s="1050"/>
      <c r="K119" s="1050"/>
      <c r="L119" s="1050"/>
      <c r="M119" s="1051"/>
      <c r="N119" s="393"/>
      <c r="O119" s="393"/>
      <c r="P119" s="394"/>
    </row>
    <row r="120" spans="1:16" ht="12.75">
      <c r="A120" s="395" t="s">
        <v>101</v>
      </c>
      <c r="B120" s="422">
        <v>182</v>
      </c>
      <c r="C120" s="896">
        <v>182</v>
      </c>
      <c r="D120" s="887">
        <v>0</v>
      </c>
      <c r="E120" s="398">
        <v>0</v>
      </c>
      <c r="F120" s="864">
        <v>35</v>
      </c>
      <c r="G120" s="874">
        <v>147</v>
      </c>
      <c r="H120" s="396">
        <v>0</v>
      </c>
      <c r="I120" s="398">
        <v>188</v>
      </c>
      <c r="J120" s="399">
        <v>515</v>
      </c>
      <c r="K120" s="399">
        <v>741</v>
      </c>
      <c r="L120" s="397">
        <v>112</v>
      </c>
      <c r="M120" s="422">
        <f aca="true" t="shared" si="34" ref="M120:M131">SUM(H120+E120)</f>
        <v>0</v>
      </c>
      <c r="N120" s="393"/>
      <c r="O120" s="393"/>
      <c r="P120" s="394"/>
    </row>
    <row r="121" spans="1:16" ht="12.75">
      <c r="A121" s="395" t="s">
        <v>102</v>
      </c>
      <c r="B121" s="422">
        <v>233</v>
      </c>
      <c r="C121" s="896">
        <v>233</v>
      </c>
      <c r="D121" s="887">
        <v>0</v>
      </c>
      <c r="E121" s="398">
        <v>0</v>
      </c>
      <c r="F121" s="864">
        <v>45</v>
      </c>
      <c r="G121" s="874">
        <v>188</v>
      </c>
      <c r="H121" s="396">
        <v>0</v>
      </c>
      <c r="I121" s="398">
        <v>74</v>
      </c>
      <c r="J121" s="399">
        <v>43</v>
      </c>
      <c r="K121" s="399">
        <v>239</v>
      </c>
      <c r="L121" s="397">
        <v>173</v>
      </c>
      <c r="M121" s="422">
        <f>SUM(H121+E121)</f>
        <v>0</v>
      </c>
      <c r="N121" s="393"/>
      <c r="O121" s="393"/>
      <c r="P121" s="394"/>
    </row>
    <row r="122" spans="1:16" ht="12.75">
      <c r="A122" s="443" t="s">
        <v>113</v>
      </c>
      <c r="B122" s="422">
        <v>62</v>
      </c>
      <c r="C122" s="897">
        <v>62</v>
      </c>
      <c r="D122" s="888">
        <v>0</v>
      </c>
      <c r="E122" s="447">
        <v>0</v>
      </c>
      <c r="F122" s="865">
        <v>12</v>
      </c>
      <c r="G122" s="875">
        <v>50</v>
      </c>
      <c r="H122" s="445">
        <v>0</v>
      </c>
      <c r="I122" s="448">
        <v>169</v>
      </c>
      <c r="J122" s="449">
        <v>448</v>
      </c>
      <c r="K122" s="448">
        <v>3424</v>
      </c>
      <c r="L122" s="446">
        <v>93</v>
      </c>
      <c r="M122" s="444">
        <f t="shared" si="34"/>
        <v>0</v>
      </c>
      <c r="N122" s="68"/>
      <c r="O122" s="68"/>
      <c r="P122" s="139"/>
    </row>
    <row r="123" spans="1:16" ht="12.75">
      <c r="A123" s="450" t="s">
        <v>151</v>
      </c>
      <c r="B123" s="422">
        <v>20</v>
      </c>
      <c r="C123" s="898">
        <v>20</v>
      </c>
      <c r="D123" s="889">
        <v>0</v>
      </c>
      <c r="E123" s="396">
        <v>0</v>
      </c>
      <c r="F123" s="866">
        <v>0</v>
      </c>
      <c r="G123" s="874">
        <v>20</v>
      </c>
      <c r="H123" s="398">
        <v>0</v>
      </c>
      <c r="I123" s="399">
        <v>0</v>
      </c>
      <c r="J123" s="399">
        <v>0</v>
      </c>
      <c r="K123" s="399">
        <v>0</v>
      </c>
      <c r="L123" s="452">
        <v>203</v>
      </c>
      <c r="M123" s="444">
        <f t="shared" si="34"/>
        <v>0</v>
      </c>
      <c r="N123" s="68"/>
      <c r="O123" s="68"/>
      <c r="P123" s="139"/>
    </row>
    <row r="124" spans="1:16" ht="12.75">
      <c r="A124" s="450" t="s">
        <v>152</v>
      </c>
      <c r="B124" s="422">
        <v>0</v>
      </c>
      <c r="C124" s="898">
        <v>0</v>
      </c>
      <c r="D124" s="889">
        <v>0</v>
      </c>
      <c r="E124" s="396">
        <v>0</v>
      </c>
      <c r="F124" s="866">
        <v>0</v>
      </c>
      <c r="G124" s="874">
        <v>0</v>
      </c>
      <c r="H124" s="398">
        <v>0</v>
      </c>
      <c r="I124" s="399">
        <v>0</v>
      </c>
      <c r="J124" s="399">
        <v>8</v>
      </c>
      <c r="K124" s="399">
        <v>453</v>
      </c>
      <c r="L124" s="452">
        <v>5</v>
      </c>
      <c r="M124" s="422">
        <f t="shared" si="34"/>
        <v>0</v>
      </c>
      <c r="N124" s="68"/>
      <c r="O124" s="68"/>
      <c r="P124" s="139"/>
    </row>
    <row r="125" spans="1:16" ht="12.75">
      <c r="A125" s="400" t="s">
        <v>88</v>
      </c>
      <c r="B125" s="423">
        <v>146</v>
      </c>
      <c r="C125" s="899">
        <v>-47</v>
      </c>
      <c r="D125" s="890">
        <v>193</v>
      </c>
      <c r="E125" s="402">
        <v>0</v>
      </c>
      <c r="F125" s="867">
        <v>73</v>
      </c>
      <c r="G125" s="876">
        <v>73</v>
      </c>
      <c r="H125" s="403">
        <v>0</v>
      </c>
      <c r="I125" s="404">
        <v>316</v>
      </c>
      <c r="J125" s="836">
        <v>1477</v>
      </c>
      <c r="K125" s="404">
        <v>5429</v>
      </c>
      <c r="L125" s="401">
        <v>150</v>
      </c>
      <c r="M125" s="461">
        <f t="shared" si="34"/>
        <v>0</v>
      </c>
      <c r="N125" s="393"/>
      <c r="O125" s="393"/>
      <c r="P125" s="394"/>
    </row>
    <row r="126" spans="1:16" ht="12.75">
      <c r="A126" s="400" t="s">
        <v>104</v>
      </c>
      <c r="B126" s="422">
        <v>0</v>
      </c>
      <c r="C126" s="899">
        <v>0</v>
      </c>
      <c r="D126" s="890">
        <v>0</v>
      </c>
      <c r="E126" s="402">
        <v>0</v>
      </c>
      <c r="F126" s="867">
        <v>0</v>
      </c>
      <c r="G126" s="876">
        <v>0</v>
      </c>
      <c r="H126" s="403">
        <v>0</v>
      </c>
      <c r="I126" s="404">
        <v>47</v>
      </c>
      <c r="J126" s="399">
        <v>269</v>
      </c>
      <c r="K126" s="404">
        <v>441</v>
      </c>
      <c r="L126" s="401">
        <v>73</v>
      </c>
      <c r="M126" s="444">
        <f t="shared" si="34"/>
        <v>0</v>
      </c>
      <c r="N126" s="393"/>
      <c r="O126" s="393"/>
      <c r="P126" s="394"/>
    </row>
    <row r="127" spans="1:16" ht="12.75">
      <c r="A127" s="443" t="s">
        <v>105</v>
      </c>
      <c r="B127" s="422">
        <v>37</v>
      </c>
      <c r="C127" s="897">
        <v>37</v>
      </c>
      <c r="D127" s="888">
        <v>0</v>
      </c>
      <c r="E127" s="447">
        <v>0</v>
      </c>
      <c r="F127" s="865">
        <v>7</v>
      </c>
      <c r="G127" s="875">
        <v>30</v>
      </c>
      <c r="H127" s="445">
        <v>0</v>
      </c>
      <c r="I127" s="448">
        <v>64</v>
      </c>
      <c r="J127" s="449">
        <v>108</v>
      </c>
      <c r="K127" s="448">
        <v>135</v>
      </c>
      <c r="L127" s="446">
        <v>272</v>
      </c>
      <c r="M127" s="444">
        <f t="shared" si="34"/>
        <v>0</v>
      </c>
      <c r="N127" s="68"/>
      <c r="O127" s="68"/>
      <c r="P127" s="139"/>
    </row>
    <row r="128" spans="1:16" ht="12.75">
      <c r="A128" s="395" t="s">
        <v>153</v>
      </c>
      <c r="B128" s="422">
        <v>172</v>
      </c>
      <c r="C128" s="900">
        <v>89</v>
      </c>
      <c r="D128" s="887">
        <v>82</v>
      </c>
      <c r="E128" s="398">
        <v>0</v>
      </c>
      <c r="F128" s="864">
        <v>58</v>
      </c>
      <c r="G128" s="877">
        <v>114</v>
      </c>
      <c r="H128" s="837">
        <v>0</v>
      </c>
      <c r="I128" s="399">
        <v>48</v>
      </c>
      <c r="J128" s="399">
        <v>188</v>
      </c>
      <c r="K128" s="837">
        <v>1660</v>
      </c>
      <c r="L128" s="397">
        <v>66</v>
      </c>
      <c r="M128" s="422">
        <f t="shared" si="34"/>
        <v>0</v>
      </c>
      <c r="N128" s="68"/>
      <c r="O128" s="68"/>
      <c r="P128" s="139"/>
    </row>
    <row r="129" spans="1:16" ht="12.75">
      <c r="A129" s="405" t="s">
        <v>173</v>
      </c>
      <c r="B129" s="444">
        <v>39</v>
      </c>
      <c r="C129" s="899">
        <v>39</v>
      </c>
      <c r="D129" s="890">
        <v>0</v>
      </c>
      <c r="E129" s="402">
        <v>0</v>
      </c>
      <c r="F129" s="867">
        <v>7</v>
      </c>
      <c r="G129" s="878">
        <v>32</v>
      </c>
      <c r="H129" s="396">
        <v>0</v>
      </c>
      <c r="I129" s="399">
        <v>19</v>
      </c>
      <c r="J129" s="399">
        <v>138</v>
      </c>
      <c r="K129" s="399">
        <v>74</v>
      </c>
      <c r="L129" s="406">
        <v>26</v>
      </c>
      <c r="M129" s="444">
        <f t="shared" si="34"/>
        <v>0</v>
      </c>
      <c r="N129" s="393"/>
      <c r="O129" s="393"/>
      <c r="P129" s="394"/>
    </row>
    <row r="130" spans="1:16" ht="12.75">
      <c r="A130" s="405" t="s">
        <v>174</v>
      </c>
      <c r="B130" s="422">
        <v>211</v>
      </c>
      <c r="C130" s="899">
        <v>212</v>
      </c>
      <c r="D130" s="890">
        <v>0</v>
      </c>
      <c r="E130" s="402">
        <v>0</v>
      </c>
      <c r="F130" s="867">
        <v>42</v>
      </c>
      <c r="G130" s="878">
        <v>169</v>
      </c>
      <c r="H130" s="396">
        <v>0</v>
      </c>
      <c r="I130" s="19">
        <v>24</v>
      </c>
      <c r="J130" s="19">
        <v>0</v>
      </c>
      <c r="K130" s="19">
        <v>249</v>
      </c>
      <c r="L130" s="407">
        <v>202</v>
      </c>
      <c r="M130" s="422">
        <f t="shared" si="34"/>
        <v>0</v>
      </c>
      <c r="N130" s="393"/>
      <c r="O130" s="393"/>
      <c r="P130" s="394"/>
    </row>
    <row r="131" spans="1:16" ht="12.75">
      <c r="A131" s="405" t="s">
        <v>175</v>
      </c>
      <c r="B131" s="422">
        <v>0</v>
      </c>
      <c r="C131" s="899">
        <v>0</v>
      </c>
      <c r="D131" s="890">
        <v>0</v>
      </c>
      <c r="E131" s="402">
        <v>0</v>
      </c>
      <c r="F131" s="867">
        <v>0</v>
      </c>
      <c r="G131" s="878">
        <v>0</v>
      </c>
      <c r="H131" s="396">
        <v>0</v>
      </c>
      <c r="I131" s="19">
        <v>16</v>
      </c>
      <c r="J131" s="19">
        <v>104</v>
      </c>
      <c r="K131" s="19">
        <v>312</v>
      </c>
      <c r="L131" s="407">
        <v>0</v>
      </c>
      <c r="M131" s="423">
        <f t="shared" si="34"/>
        <v>0</v>
      </c>
      <c r="N131" s="393"/>
      <c r="O131" s="393"/>
      <c r="P131" s="394"/>
    </row>
    <row r="132" spans="1:16" ht="12.75">
      <c r="A132" s="405" t="s">
        <v>176</v>
      </c>
      <c r="B132" s="422">
        <v>0</v>
      </c>
      <c r="C132" s="899">
        <v>0</v>
      </c>
      <c r="D132" s="890">
        <v>0</v>
      </c>
      <c r="E132" s="402">
        <v>0</v>
      </c>
      <c r="F132" s="867">
        <v>0</v>
      </c>
      <c r="G132" s="878">
        <v>0</v>
      </c>
      <c r="H132" s="396">
        <v>0</v>
      </c>
      <c r="I132" s="19">
        <v>59</v>
      </c>
      <c r="J132" s="19">
        <v>98</v>
      </c>
      <c r="K132" s="19">
        <v>151</v>
      </c>
      <c r="L132" s="407">
        <v>88</v>
      </c>
      <c r="M132" s="423">
        <v>0</v>
      </c>
      <c r="N132" s="393"/>
      <c r="O132" s="393"/>
      <c r="P132" s="394"/>
    </row>
    <row r="133" spans="1:16" ht="12.75">
      <c r="A133" s="405" t="s">
        <v>177</v>
      </c>
      <c r="B133" s="422">
        <v>8</v>
      </c>
      <c r="C133" s="899">
        <v>8</v>
      </c>
      <c r="D133" s="890">
        <v>0</v>
      </c>
      <c r="E133" s="402">
        <v>0</v>
      </c>
      <c r="F133" s="868">
        <v>0</v>
      </c>
      <c r="G133" s="879">
        <v>8</v>
      </c>
      <c r="H133" s="396">
        <v>0</v>
      </c>
      <c r="I133" s="19">
        <v>17</v>
      </c>
      <c r="J133" s="19">
        <v>86</v>
      </c>
      <c r="K133" s="19">
        <v>348</v>
      </c>
      <c r="L133" s="407">
        <v>20</v>
      </c>
      <c r="M133" s="444">
        <f aca="true" t="shared" si="35" ref="M133:M140">SUM(H133+E133)</f>
        <v>0</v>
      </c>
      <c r="N133" s="393"/>
      <c r="O133" s="393"/>
      <c r="P133" s="394"/>
    </row>
    <row r="134" spans="1:16" ht="12.75">
      <c r="A134" s="443" t="s">
        <v>178</v>
      </c>
      <c r="B134" s="422">
        <v>66</v>
      </c>
      <c r="C134" s="897">
        <v>42</v>
      </c>
      <c r="D134" s="888">
        <v>24</v>
      </c>
      <c r="E134" s="447">
        <v>0</v>
      </c>
      <c r="F134" s="865">
        <v>20</v>
      </c>
      <c r="G134" s="875">
        <v>46</v>
      </c>
      <c r="H134" s="445">
        <v>0</v>
      </c>
      <c r="I134" s="448">
        <v>13</v>
      </c>
      <c r="J134" s="449">
        <v>16</v>
      </c>
      <c r="K134" s="448">
        <v>709</v>
      </c>
      <c r="L134" s="446">
        <v>156</v>
      </c>
      <c r="M134" s="444">
        <f t="shared" si="35"/>
        <v>0</v>
      </c>
      <c r="N134" s="68"/>
      <c r="O134" s="68"/>
      <c r="P134" s="139"/>
    </row>
    <row r="135" spans="1:16" ht="12.75">
      <c r="A135" s="450" t="s">
        <v>179</v>
      </c>
      <c r="B135" s="461">
        <v>0</v>
      </c>
      <c r="C135" s="898">
        <v>-22</v>
      </c>
      <c r="D135" s="889">
        <v>22</v>
      </c>
      <c r="E135" s="396">
        <v>0</v>
      </c>
      <c r="F135" s="866">
        <v>0</v>
      </c>
      <c r="G135" s="874">
        <v>0</v>
      </c>
      <c r="H135" s="398">
        <v>0</v>
      </c>
      <c r="I135" s="399">
        <v>41</v>
      </c>
      <c r="J135" s="399">
        <v>280</v>
      </c>
      <c r="K135" s="399">
        <v>359</v>
      </c>
      <c r="L135" s="452">
        <v>187</v>
      </c>
      <c r="M135" s="444">
        <f t="shared" si="35"/>
        <v>0</v>
      </c>
      <c r="N135" s="68"/>
      <c r="O135" s="68"/>
      <c r="P135" s="139"/>
    </row>
    <row r="136" spans="1:16" ht="12.75">
      <c r="A136" s="450" t="s">
        <v>180</v>
      </c>
      <c r="B136" s="444">
        <v>57</v>
      </c>
      <c r="C136" s="898">
        <v>0</v>
      </c>
      <c r="D136" s="889">
        <v>57</v>
      </c>
      <c r="E136" s="396">
        <v>0</v>
      </c>
      <c r="F136" s="866">
        <v>28</v>
      </c>
      <c r="G136" s="874">
        <v>29</v>
      </c>
      <c r="H136" s="398">
        <v>0</v>
      </c>
      <c r="I136" s="399">
        <v>12</v>
      </c>
      <c r="J136" s="399">
        <v>170</v>
      </c>
      <c r="K136" s="399">
        <v>490</v>
      </c>
      <c r="L136" s="452">
        <v>80</v>
      </c>
      <c r="M136" s="444">
        <f t="shared" si="35"/>
        <v>0</v>
      </c>
      <c r="N136" s="68"/>
      <c r="O136" s="68"/>
      <c r="P136" s="139"/>
    </row>
    <row r="137" spans="1:16" ht="12.75">
      <c r="A137" s="450" t="s">
        <v>200</v>
      </c>
      <c r="B137" s="422">
        <v>187</v>
      </c>
      <c r="C137" s="898">
        <v>188</v>
      </c>
      <c r="D137" s="889">
        <v>0</v>
      </c>
      <c r="E137" s="396">
        <v>0</v>
      </c>
      <c r="F137" s="866">
        <v>37</v>
      </c>
      <c r="G137" s="874">
        <v>150</v>
      </c>
      <c r="H137" s="398">
        <v>0</v>
      </c>
      <c r="I137" s="399">
        <v>74</v>
      </c>
      <c r="J137" s="399">
        <v>340</v>
      </c>
      <c r="K137" s="399">
        <v>2853</v>
      </c>
      <c r="L137" s="452">
        <v>194</v>
      </c>
      <c r="M137" s="444">
        <f t="shared" si="35"/>
        <v>0</v>
      </c>
      <c r="N137" s="68"/>
      <c r="O137" s="68"/>
      <c r="P137" s="139"/>
    </row>
    <row r="138" spans="1:16" ht="12.75">
      <c r="A138" s="450" t="s">
        <v>181</v>
      </c>
      <c r="B138" s="423">
        <v>57</v>
      </c>
      <c r="C138" s="898">
        <v>57</v>
      </c>
      <c r="D138" s="889">
        <v>0</v>
      </c>
      <c r="E138" s="396">
        <v>0</v>
      </c>
      <c r="F138" s="866">
        <v>11</v>
      </c>
      <c r="G138" s="874">
        <v>46</v>
      </c>
      <c r="H138" s="398">
        <v>0</v>
      </c>
      <c r="I138" s="399">
        <v>0</v>
      </c>
      <c r="J138" s="399">
        <v>71</v>
      </c>
      <c r="K138" s="399">
        <v>445</v>
      </c>
      <c r="L138" s="452">
        <v>135</v>
      </c>
      <c r="M138" s="444">
        <f t="shared" si="35"/>
        <v>0</v>
      </c>
      <c r="N138" s="68"/>
      <c r="O138" s="68"/>
      <c r="P138" s="139"/>
    </row>
    <row r="139" spans="1:16" ht="12.75">
      <c r="A139" s="450" t="s">
        <v>182</v>
      </c>
      <c r="B139" s="423">
        <v>83</v>
      </c>
      <c r="C139" s="898">
        <v>83</v>
      </c>
      <c r="D139" s="889">
        <v>0</v>
      </c>
      <c r="E139" s="396">
        <v>0</v>
      </c>
      <c r="F139" s="869">
        <v>16</v>
      </c>
      <c r="G139" s="880">
        <v>67</v>
      </c>
      <c r="H139" s="398">
        <v>0</v>
      </c>
      <c r="I139" s="399">
        <v>0</v>
      </c>
      <c r="J139" s="399">
        <v>0</v>
      </c>
      <c r="K139" s="399">
        <v>0</v>
      </c>
      <c r="L139" s="452">
        <v>169</v>
      </c>
      <c r="M139" s="444">
        <f t="shared" si="35"/>
        <v>0</v>
      </c>
      <c r="N139" s="68"/>
      <c r="O139" s="68"/>
      <c r="P139" s="139"/>
    </row>
    <row r="140" spans="1:16" ht="13.5" thickBot="1">
      <c r="A140" s="451" t="s">
        <v>183</v>
      </c>
      <c r="B140" s="460">
        <v>17</v>
      </c>
      <c r="C140" s="901">
        <v>17</v>
      </c>
      <c r="D140" s="891">
        <v>0</v>
      </c>
      <c r="E140" s="433">
        <v>0</v>
      </c>
      <c r="F140" s="870">
        <v>0</v>
      </c>
      <c r="G140" s="881">
        <v>17</v>
      </c>
      <c r="H140" s="434">
        <v>0</v>
      </c>
      <c r="I140" s="435">
        <v>0</v>
      </c>
      <c r="J140" s="435">
        <v>84</v>
      </c>
      <c r="K140" s="435">
        <v>105</v>
      </c>
      <c r="L140" s="453">
        <v>198</v>
      </c>
      <c r="M140" s="432">
        <f t="shared" si="35"/>
        <v>0</v>
      </c>
      <c r="N140" s="68"/>
      <c r="O140" s="68"/>
      <c r="P140" s="139"/>
    </row>
    <row r="141" spans="1:16" ht="14.25" thickBot="1" thickTop="1">
      <c r="A141" s="462" t="s">
        <v>118</v>
      </c>
      <c r="B141" s="463">
        <f aca="true" t="shared" si="36" ref="B141:M141">SUM(B120:B140)</f>
        <v>1577</v>
      </c>
      <c r="C141" s="902">
        <f t="shared" si="36"/>
        <v>1200</v>
      </c>
      <c r="D141" s="892">
        <f t="shared" si="36"/>
        <v>378</v>
      </c>
      <c r="E141" s="463">
        <f t="shared" si="36"/>
        <v>0</v>
      </c>
      <c r="F141" s="871">
        <f t="shared" si="36"/>
        <v>391</v>
      </c>
      <c r="G141" s="882">
        <f t="shared" si="36"/>
        <v>1186</v>
      </c>
      <c r="H141" s="463">
        <f t="shared" si="36"/>
        <v>0</v>
      </c>
      <c r="I141" s="463">
        <f t="shared" si="36"/>
        <v>1181</v>
      </c>
      <c r="J141" s="463">
        <f t="shared" si="36"/>
        <v>4443</v>
      </c>
      <c r="K141" s="463">
        <f t="shared" si="36"/>
        <v>18617</v>
      </c>
      <c r="L141" s="463">
        <f t="shared" si="36"/>
        <v>2602</v>
      </c>
      <c r="M141" s="463">
        <f t="shared" si="36"/>
        <v>0</v>
      </c>
      <c r="N141" s="393"/>
      <c r="O141" s="393"/>
      <c r="P141" s="394"/>
    </row>
    <row r="142" spans="1:13" ht="12.75" customHeight="1">
      <c r="A142" s="455" t="s">
        <v>156</v>
      </c>
      <c r="B142" s="464"/>
      <c r="C142" s="465"/>
      <c r="D142" s="465"/>
      <c r="E142" s="465"/>
      <c r="F142" s="465"/>
      <c r="G142" s="464"/>
      <c r="H142" s="465"/>
      <c r="I142" s="465"/>
      <c r="J142" s="465"/>
      <c r="K142" s="465"/>
      <c r="L142" s="465"/>
      <c r="M142" s="456"/>
    </row>
    <row r="143" spans="1:13" ht="13.5" thickBot="1">
      <c r="A143" s="437" t="s">
        <v>155</v>
      </c>
      <c r="B143" s="471">
        <v>14</v>
      </c>
      <c r="C143" s="916">
        <v>14</v>
      </c>
      <c r="D143" s="917">
        <v>0</v>
      </c>
      <c r="E143" s="908">
        <v>0</v>
      </c>
      <c r="F143" s="910">
        <v>0</v>
      </c>
      <c r="G143" s="909">
        <v>14</v>
      </c>
      <c r="H143" s="912">
        <v>0</v>
      </c>
      <c r="I143" s="914">
        <v>8</v>
      </c>
      <c r="J143" s="914">
        <v>33</v>
      </c>
      <c r="K143" s="914">
        <v>159</v>
      </c>
      <c r="L143" s="913">
        <v>47</v>
      </c>
      <c r="M143" s="432">
        <f>SUM(H143+E143)</f>
        <v>0</v>
      </c>
    </row>
    <row r="144" spans="1:13" ht="14.25" thickBot="1" thickTop="1">
      <c r="A144" s="454" t="s">
        <v>118</v>
      </c>
      <c r="B144" s="467">
        <f>SUM(B143)</f>
        <v>14</v>
      </c>
      <c r="C144" s="894">
        <f aca="true" t="shared" si="37" ref="C144:L144">SUM(C143)</f>
        <v>14</v>
      </c>
      <c r="D144" s="918">
        <f>SUM(D143)</f>
        <v>0</v>
      </c>
      <c r="E144" s="454">
        <f t="shared" si="37"/>
        <v>0</v>
      </c>
      <c r="F144" s="911">
        <f t="shared" si="37"/>
        <v>0</v>
      </c>
      <c r="G144" s="883">
        <f t="shared" si="37"/>
        <v>14</v>
      </c>
      <c r="H144" s="454">
        <f t="shared" si="37"/>
        <v>0</v>
      </c>
      <c r="I144" s="915">
        <f t="shared" si="37"/>
        <v>8</v>
      </c>
      <c r="J144" s="915">
        <f t="shared" si="37"/>
        <v>33</v>
      </c>
      <c r="K144" s="915">
        <f t="shared" si="37"/>
        <v>159</v>
      </c>
      <c r="L144" s="472">
        <f t="shared" si="37"/>
        <v>47</v>
      </c>
      <c r="M144" s="468">
        <f>SUM(H144+E144)</f>
        <v>0</v>
      </c>
    </row>
    <row r="145" spans="1:13" ht="16.5" thickBot="1">
      <c r="A145" s="459" t="s">
        <v>157</v>
      </c>
      <c r="B145" s="466">
        <f>SUM(B141+B144)</f>
        <v>1591</v>
      </c>
      <c r="C145" s="861">
        <f>SUM(C141+C144)</f>
        <v>1214</v>
      </c>
      <c r="D145" s="893">
        <f aca="true" t="shared" si="38" ref="D145:M145">SUM(D141+D144)</f>
        <v>378</v>
      </c>
      <c r="E145" s="466">
        <f t="shared" si="38"/>
        <v>0</v>
      </c>
      <c r="F145" s="885">
        <f t="shared" si="38"/>
        <v>391</v>
      </c>
      <c r="G145" s="884">
        <f t="shared" si="38"/>
        <v>1200</v>
      </c>
      <c r="H145" s="466">
        <f t="shared" si="38"/>
        <v>0</v>
      </c>
      <c r="I145" s="466">
        <f t="shared" si="38"/>
        <v>1189</v>
      </c>
      <c r="J145" s="466">
        <f t="shared" si="38"/>
        <v>4476</v>
      </c>
      <c r="K145" s="466">
        <f t="shared" si="38"/>
        <v>18776</v>
      </c>
      <c r="L145" s="466">
        <f t="shared" si="38"/>
        <v>2649</v>
      </c>
      <c r="M145" s="466">
        <f t="shared" si="38"/>
        <v>0</v>
      </c>
    </row>
  </sheetData>
  <mergeCells count="32">
    <mergeCell ref="A97:H97"/>
    <mergeCell ref="A38:L38"/>
    <mergeCell ref="J113:P113"/>
    <mergeCell ref="N115:P115"/>
    <mergeCell ref="L6:P6"/>
    <mergeCell ref="A6:A9"/>
    <mergeCell ref="N8:O8"/>
    <mergeCell ref="I8:J8"/>
    <mergeCell ref="I7:K7"/>
    <mergeCell ref="L7:P7"/>
    <mergeCell ref="B8:D8"/>
    <mergeCell ref="E8:G8"/>
    <mergeCell ref="A116:A118"/>
    <mergeCell ref="A119:M119"/>
    <mergeCell ref="B7:H7"/>
    <mergeCell ref="B67:D67"/>
    <mergeCell ref="E67:G67"/>
    <mergeCell ref="A115:I115"/>
    <mergeCell ref="A69:H69"/>
    <mergeCell ref="C116:D116"/>
    <mergeCell ref="E116:G116"/>
    <mergeCell ref="H116:L116"/>
    <mergeCell ref="N1:P1"/>
    <mergeCell ref="N2:P2"/>
    <mergeCell ref="H67:H68"/>
    <mergeCell ref="A10:P10"/>
    <mergeCell ref="A65:A68"/>
    <mergeCell ref="A3:P3"/>
    <mergeCell ref="B6:H6"/>
    <mergeCell ref="I6:K6"/>
    <mergeCell ref="A62:H62"/>
    <mergeCell ref="L8:M8"/>
  </mergeCells>
  <printOptions horizontalCentered="1"/>
  <pageMargins left="0.31" right="0.23" top="0.38" bottom="0.5" header="0.23" footer="0.24"/>
  <pageSetup horizontalDpi="600" verticalDpi="600" orientation="landscape" paperSize="9" scale="75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01"/>
  <sheetViews>
    <sheetView workbookViewId="0" topLeftCell="B1">
      <selection activeCell="D22" sqref="D22"/>
    </sheetView>
  </sheetViews>
  <sheetFormatPr defaultColWidth="9.00390625" defaultRowHeight="12.75"/>
  <cols>
    <col min="1" max="1" width="37.375" style="0" customWidth="1"/>
    <col min="2" max="3" width="12.25390625" style="0" customWidth="1"/>
    <col min="4" max="4" width="12.00390625" style="0" customWidth="1"/>
    <col min="5" max="5" width="12.25390625" style="0" customWidth="1"/>
    <col min="6" max="6" width="11.625" style="0" customWidth="1"/>
    <col min="7" max="7" width="12.75390625" style="0" customWidth="1"/>
    <col min="8" max="8" width="13.25390625" style="0" customWidth="1"/>
    <col min="9" max="9" width="13.375" style="0" customWidth="1"/>
    <col min="10" max="12" width="12.25390625" style="0" customWidth="1"/>
  </cols>
  <sheetData>
    <row r="1" spans="1:12" ht="15.75">
      <c r="A1" s="1091" t="s">
        <v>189</v>
      </c>
      <c r="B1" s="1091"/>
      <c r="C1" s="1091"/>
      <c r="D1" s="1091"/>
      <c r="E1" s="1091"/>
      <c r="F1" s="1091"/>
      <c r="G1" s="1091"/>
      <c r="H1" s="1091"/>
      <c r="I1" s="1091"/>
      <c r="J1" s="1091"/>
      <c r="K1" s="473"/>
      <c r="L1" s="473"/>
    </row>
    <row r="2" spans="1:12" ht="13.5" thickBot="1">
      <c r="A2" s="473"/>
      <c r="B2" s="473"/>
      <c r="C2" s="473"/>
      <c r="D2" s="473"/>
      <c r="E2" s="473"/>
      <c r="F2" s="473"/>
      <c r="G2" s="473"/>
      <c r="H2" s="473"/>
      <c r="I2" s="473"/>
      <c r="J2" s="473"/>
      <c r="K2" s="473"/>
      <c r="L2" s="665" t="s">
        <v>65</v>
      </c>
    </row>
    <row r="3" spans="1:12" s="154" customFormat="1" ht="15" customHeight="1">
      <c r="A3" s="1100" t="s">
        <v>150</v>
      </c>
      <c r="B3" s="1097" t="s">
        <v>80</v>
      </c>
      <c r="C3" s="1098"/>
      <c r="D3" s="1099"/>
      <c r="E3" s="588" t="s">
        <v>59</v>
      </c>
      <c r="F3" s="588" t="s">
        <v>61</v>
      </c>
      <c r="G3" s="1092" t="s">
        <v>9</v>
      </c>
      <c r="H3" s="1093"/>
      <c r="I3" s="994" t="s">
        <v>66</v>
      </c>
      <c r="J3" s="1094" t="s">
        <v>81</v>
      </c>
      <c r="K3" s="1095"/>
      <c r="L3" s="1096"/>
    </row>
    <row r="4" spans="1:12" s="156" customFormat="1" ht="15" customHeight="1">
      <c r="A4" s="1101"/>
      <c r="B4" s="563" t="s">
        <v>3</v>
      </c>
      <c r="C4" s="926" t="s">
        <v>3</v>
      </c>
      <c r="D4" s="666" t="s">
        <v>82</v>
      </c>
      <c r="E4" s="592" t="s">
        <v>60</v>
      </c>
      <c r="F4" s="592" t="s">
        <v>60</v>
      </c>
      <c r="G4" s="667" t="s">
        <v>62</v>
      </c>
      <c r="H4" s="668" t="s">
        <v>57</v>
      </c>
      <c r="I4" s="669" t="s">
        <v>67</v>
      </c>
      <c r="J4" s="922" t="s">
        <v>3</v>
      </c>
      <c r="K4" s="923" t="s">
        <v>3</v>
      </c>
      <c r="L4" s="670" t="s">
        <v>77</v>
      </c>
    </row>
    <row r="5" spans="1:12" s="156" customFormat="1" ht="30" customHeight="1" thickBot="1">
      <c r="A5" s="1102"/>
      <c r="B5" s="998">
        <v>2005</v>
      </c>
      <c r="C5" s="927">
        <v>2006</v>
      </c>
      <c r="D5" s="671" t="s">
        <v>83</v>
      </c>
      <c r="E5" s="828" t="s">
        <v>58</v>
      </c>
      <c r="F5" s="828" t="s">
        <v>58</v>
      </c>
      <c r="G5" s="673" t="s">
        <v>63</v>
      </c>
      <c r="H5" s="997" t="s">
        <v>208</v>
      </c>
      <c r="I5" s="715" t="s">
        <v>64</v>
      </c>
      <c r="J5" s="999">
        <v>2005</v>
      </c>
      <c r="K5" s="1000">
        <v>2006</v>
      </c>
      <c r="L5" s="715" t="s">
        <v>185</v>
      </c>
    </row>
    <row r="6" spans="1:12" s="156" customFormat="1" ht="15" customHeight="1">
      <c r="A6" s="1088" t="s">
        <v>194</v>
      </c>
      <c r="B6" s="1089"/>
      <c r="C6" s="1089"/>
      <c r="D6" s="1089"/>
      <c r="E6" s="1089"/>
      <c r="F6" s="1089"/>
      <c r="G6" s="1089"/>
      <c r="H6" s="1089"/>
      <c r="I6" s="1089"/>
      <c r="J6" s="1089"/>
      <c r="K6" s="1089"/>
      <c r="L6" s="1090"/>
    </row>
    <row r="7" spans="1:12" ht="12.75">
      <c r="A7" s="493" t="s">
        <v>101</v>
      </c>
      <c r="B7" s="850">
        <v>35</v>
      </c>
      <c r="C7" s="928">
        <v>37</v>
      </c>
      <c r="D7" s="674">
        <f aca="true" t="shared" si="0" ref="D7:D21">C7-B7</f>
        <v>2</v>
      </c>
      <c r="E7" s="605">
        <v>6413</v>
      </c>
      <c r="F7" s="605">
        <v>6413</v>
      </c>
      <c r="G7" s="606">
        <v>0</v>
      </c>
      <c r="H7" s="607">
        <v>0</v>
      </c>
      <c r="I7" s="675">
        <f aca="true" t="shared" si="1" ref="I7:I15">F7-E7</f>
        <v>0</v>
      </c>
      <c r="J7" s="842">
        <v>13893</v>
      </c>
      <c r="K7" s="603">
        <f aca="true" t="shared" si="2" ref="K7:K15">(F7*1000)/C7/12</f>
        <v>14443.693693693693</v>
      </c>
      <c r="L7" s="676">
        <f aca="true" t="shared" si="3" ref="L7:L15">K7/J7*100</f>
        <v>103.96382130348876</v>
      </c>
    </row>
    <row r="8" spans="1:12" ht="12.75">
      <c r="A8" s="501" t="s">
        <v>102</v>
      </c>
      <c r="B8" s="851">
        <v>41</v>
      </c>
      <c r="C8" s="928">
        <v>42</v>
      </c>
      <c r="D8" s="674">
        <f t="shared" si="0"/>
        <v>1</v>
      </c>
      <c r="E8" s="613">
        <v>7888</v>
      </c>
      <c r="F8" s="613">
        <v>8018</v>
      </c>
      <c r="G8" s="615">
        <v>130</v>
      </c>
      <c r="H8" s="610">
        <v>0</v>
      </c>
      <c r="I8" s="675">
        <f t="shared" si="1"/>
        <v>130</v>
      </c>
      <c r="J8" s="842">
        <v>15126</v>
      </c>
      <c r="K8" s="603">
        <f t="shared" si="2"/>
        <v>15908.730158730157</v>
      </c>
      <c r="L8" s="677">
        <f t="shared" si="3"/>
        <v>105.17473329849369</v>
      </c>
    </row>
    <row r="9" spans="1:12" ht="12.75">
      <c r="A9" s="508" t="s">
        <v>103</v>
      </c>
      <c r="B9" s="852">
        <v>33</v>
      </c>
      <c r="C9" s="929">
        <v>32</v>
      </c>
      <c r="D9" s="678">
        <f t="shared" si="0"/>
        <v>-1</v>
      </c>
      <c r="E9" s="621">
        <v>6866</v>
      </c>
      <c r="F9" s="621">
        <v>6866</v>
      </c>
      <c r="G9" s="622">
        <v>0</v>
      </c>
      <c r="H9" s="623">
        <v>0</v>
      </c>
      <c r="I9" s="612">
        <f t="shared" si="1"/>
        <v>0</v>
      </c>
      <c r="J9" s="842">
        <v>15659</v>
      </c>
      <c r="K9" s="603">
        <f t="shared" si="2"/>
        <v>17880.208333333332</v>
      </c>
      <c r="L9" s="679">
        <f t="shared" si="3"/>
        <v>114.1848670626051</v>
      </c>
    </row>
    <row r="10" spans="1:12" ht="12.75">
      <c r="A10" s="501" t="s">
        <v>151</v>
      </c>
      <c r="B10" s="850">
        <v>48</v>
      </c>
      <c r="C10" s="930">
        <v>47</v>
      </c>
      <c r="D10" s="678">
        <f t="shared" si="0"/>
        <v>-1</v>
      </c>
      <c r="E10" s="614">
        <v>8583</v>
      </c>
      <c r="F10" s="613">
        <v>8583</v>
      </c>
      <c r="G10" s="609">
        <v>0</v>
      </c>
      <c r="H10" s="680">
        <v>0</v>
      </c>
      <c r="I10" s="675">
        <f t="shared" si="1"/>
        <v>0</v>
      </c>
      <c r="J10" s="842">
        <v>13755</v>
      </c>
      <c r="K10" s="603">
        <f t="shared" si="2"/>
        <v>15218.085106382978</v>
      </c>
      <c r="L10" s="679">
        <f t="shared" si="3"/>
        <v>110.63675104604127</v>
      </c>
    </row>
    <row r="11" spans="1:12" ht="12.75">
      <c r="A11" s="501" t="s">
        <v>152</v>
      </c>
      <c r="B11" s="850">
        <v>52</v>
      </c>
      <c r="C11" s="930">
        <v>52</v>
      </c>
      <c r="D11" s="678">
        <f t="shared" si="0"/>
        <v>0</v>
      </c>
      <c r="E11" s="614">
        <v>10003</v>
      </c>
      <c r="F11" s="613">
        <v>10003</v>
      </c>
      <c r="G11" s="609">
        <v>0</v>
      </c>
      <c r="H11" s="680">
        <v>0</v>
      </c>
      <c r="I11" s="612">
        <f t="shared" si="1"/>
        <v>0</v>
      </c>
      <c r="J11" s="642">
        <v>15294</v>
      </c>
      <c r="K11" s="612">
        <f t="shared" si="2"/>
        <v>16030.448717948719</v>
      </c>
      <c r="L11" s="677">
        <f t="shared" si="3"/>
        <v>104.81527865796207</v>
      </c>
    </row>
    <row r="12" spans="1:12" ht="12.75">
      <c r="A12" s="530" t="s">
        <v>88</v>
      </c>
      <c r="B12" s="853">
        <v>143</v>
      </c>
      <c r="C12" s="931">
        <v>142</v>
      </c>
      <c r="D12" s="674">
        <f t="shared" si="0"/>
        <v>-1</v>
      </c>
      <c r="E12" s="605">
        <v>30456</v>
      </c>
      <c r="F12" s="605">
        <v>30456</v>
      </c>
      <c r="G12" s="606">
        <v>0</v>
      </c>
      <c r="H12" s="607">
        <v>0</v>
      </c>
      <c r="I12" s="675">
        <f t="shared" si="1"/>
        <v>0</v>
      </c>
      <c r="J12" s="842">
        <v>16645</v>
      </c>
      <c r="K12" s="603">
        <f t="shared" si="2"/>
        <v>17873.23943661972</v>
      </c>
      <c r="L12" s="676">
        <f t="shared" si="3"/>
        <v>107.37902935788357</v>
      </c>
    </row>
    <row r="13" spans="1:12" ht="12.75">
      <c r="A13" s="501" t="s">
        <v>104</v>
      </c>
      <c r="B13" s="853">
        <v>60</v>
      </c>
      <c r="C13" s="931">
        <v>60</v>
      </c>
      <c r="D13" s="674">
        <f t="shared" si="0"/>
        <v>0</v>
      </c>
      <c r="E13" s="613">
        <v>10809</v>
      </c>
      <c r="F13" s="613">
        <v>10809</v>
      </c>
      <c r="G13" s="615">
        <v>0</v>
      </c>
      <c r="H13" s="610">
        <v>0</v>
      </c>
      <c r="I13" s="675">
        <f t="shared" si="1"/>
        <v>0</v>
      </c>
      <c r="J13" s="842">
        <v>14110</v>
      </c>
      <c r="K13" s="603">
        <f t="shared" si="2"/>
        <v>15012.5</v>
      </c>
      <c r="L13" s="677">
        <f t="shared" si="3"/>
        <v>106.39617292700211</v>
      </c>
    </row>
    <row r="14" spans="1:12" ht="12.75">
      <c r="A14" s="508" t="s">
        <v>105</v>
      </c>
      <c r="B14" s="852">
        <v>41</v>
      </c>
      <c r="C14" s="929">
        <v>44</v>
      </c>
      <c r="D14" s="683">
        <f t="shared" si="0"/>
        <v>3</v>
      </c>
      <c r="E14" s="621">
        <v>7252</v>
      </c>
      <c r="F14" s="621">
        <v>7302</v>
      </c>
      <c r="G14" s="622">
        <v>11</v>
      </c>
      <c r="H14" s="623">
        <v>39</v>
      </c>
      <c r="I14" s="684">
        <f t="shared" si="1"/>
        <v>50</v>
      </c>
      <c r="J14" s="842">
        <v>13602</v>
      </c>
      <c r="K14" s="603">
        <f t="shared" si="2"/>
        <v>13829.545454545454</v>
      </c>
      <c r="L14" s="677">
        <f t="shared" si="3"/>
        <v>101.6728823301386</v>
      </c>
    </row>
    <row r="15" spans="1:12" ht="12.75">
      <c r="A15" s="501" t="s">
        <v>153</v>
      </c>
      <c r="B15" s="850">
        <v>82</v>
      </c>
      <c r="C15" s="932">
        <v>84</v>
      </c>
      <c r="D15" s="678">
        <f>C15-B15</f>
        <v>2</v>
      </c>
      <c r="E15" s="613">
        <v>15247</v>
      </c>
      <c r="F15" s="613">
        <v>15463</v>
      </c>
      <c r="G15" s="615">
        <v>0</v>
      </c>
      <c r="H15" s="610">
        <v>216</v>
      </c>
      <c r="I15" s="686">
        <f t="shared" si="1"/>
        <v>216</v>
      </c>
      <c r="J15" s="642">
        <v>14021</v>
      </c>
      <c r="K15" s="612">
        <f t="shared" si="2"/>
        <v>15340.27777777778</v>
      </c>
      <c r="L15" s="677">
        <f t="shared" si="3"/>
        <v>109.40929875028729</v>
      </c>
    </row>
    <row r="16" spans="1:12" ht="12.75">
      <c r="A16" s="530" t="s">
        <v>173</v>
      </c>
      <c r="B16" s="854">
        <v>37</v>
      </c>
      <c r="C16" s="931">
        <v>37</v>
      </c>
      <c r="D16" s="674">
        <f>C16-B16</f>
        <v>0</v>
      </c>
      <c r="E16" s="605">
        <v>6877</v>
      </c>
      <c r="F16" s="605">
        <v>6876</v>
      </c>
      <c r="G16" s="606">
        <v>0</v>
      </c>
      <c r="H16" s="607">
        <v>0</v>
      </c>
      <c r="I16" s="675">
        <f aca="true" t="shared" si="4" ref="I16:I27">F16-E16</f>
        <v>-1</v>
      </c>
      <c r="J16" s="842">
        <v>13387</v>
      </c>
      <c r="K16" s="603">
        <f aca="true" t="shared" si="5" ref="K16:K24">(F16*1000)/C16/12</f>
        <v>15486.486486486487</v>
      </c>
      <c r="L16" s="676">
        <f aca="true" t="shared" si="6" ref="L16:L21">K16/J16*100</f>
        <v>115.68302447513624</v>
      </c>
    </row>
    <row r="17" spans="1:12" ht="12.75">
      <c r="A17" s="501" t="s">
        <v>174</v>
      </c>
      <c r="B17" s="853">
        <v>59</v>
      </c>
      <c r="C17" s="931">
        <v>58</v>
      </c>
      <c r="D17" s="674">
        <f>C17-B17</f>
        <v>-1</v>
      </c>
      <c r="E17" s="613">
        <v>11308</v>
      </c>
      <c r="F17" s="613">
        <v>11308</v>
      </c>
      <c r="G17" s="615">
        <v>0</v>
      </c>
      <c r="H17" s="610">
        <v>0</v>
      </c>
      <c r="I17" s="675">
        <f t="shared" si="4"/>
        <v>0</v>
      </c>
      <c r="J17" s="842">
        <v>14581</v>
      </c>
      <c r="K17" s="603">
        <f t="shared" si="5"/>
        <v>16247.12643678161</v>
      </c>
      <c r="L17" s="677">
        <f t="shared" si="6"/>
        <v>111.4266952663165</v>
      </c>
    </row>
    <row r="18" spans="1:12" ht="12.75">
      <c r="A18" s="501" t="s">
        <v>175</v>
      </c>
      <c r="B18" s="853">
        <v>19</v>
      </c>
      <c r="C18" s="931">
        <v>19</v>
      </c>
      <c r="D18" s="674">
        <f>C18-B18</f>
        <v>0</v>
      </c>
      <c r="E18" s="613">
        <v>3267</v>
      </c>
      <c r="F18" s="613">
        <v>3264</v>
      </c>
      <c r="G18" s="615">
        <v>0</v>
      </c>
      <c r="H18" s="610">
        <v>0</v>
      </c>
      <c r="I18" s="675">
        <f t="shared" si="4"/>
        <v>-3</v>
      </c>
      <c r="J18" s="842">
        <v>12583</v>
      </c>
      <c r="K18" s="603">
        <f t="shared" si="5"/>
        <v>14315.789473684212</v>
      </c>
      <c r="L18" s="676">
        <f t="shared" si="6"/>
        <v>113.77087716509745</v>
      </c>
    </row>
    <row r="19" spans="1:12" ht="12.75">
      <c r="A19" s="501" t="s">
        <v>176</v>
      </c>
      <c r="B19" s="854">
        <v>30</v>
      </c>
      <c r="C19" s="933">
        <v>30</v>
      </c>
      <c r="D19" s="674">
        <f>C19-B19</f>
        <v>0</v>
      </c>
      <c r="E19" s="613">
        <v>5390</v>
      </c>
      <c r="F19" s="613">
        <v>5454</v>
      </c>
      <c r="G19" s="615">
        <v>31</v>
      </c>
      <c r="H19" s="610">
        <v>34</v>
      </c>
      <c r="I19" s="612">
        <f t="shared" si="4"/>
        <v>64</v>
      </c>
      <c r="J19" s="842">
        <v>14011</v>
      </c>
      <c r="K19" s="603">
        <f t="shared" si="5"/>
        <v>15150</v>
      </c>
      <c r="L19" s="677">
        <f t="shared" si="6"/>
        <v>108.12932695739062</v>
      </c>
    </row>
    <row r="20" spans="1:12" ht="12.75">
      <c r="A20" s="501" t="s">
        <v>177</v>
      </c>
      <c r="B20" s="854">
        <v>35</v>
      </c>
      <c r="C20" s="933">
        <v>35</v>
      </c>
      <c r="D20" s="674">
        <f t="shared" si="0"/>
        <v>0</v>
      </c>
      <c r="E20" s="613">
        <v>5464</v>
      </c>
      <c r="F20" s="613">
        <v>5457</v>
      </c>
      <c r="G20" s="615">
        <v>0</v>
      </c>
      <c r="H20" s="610">
        <v>0</v>
      </c>
      <c r="I20" s="675">
        <f t="shared" si="4"/>
        <v>-7</v>
      </c>
      <c r="J20" s="842">
        <v>12248</v>
      </c>
      <c r="K20" s="603">
        <f t="shared" si="5"/>
        <v>12992.857142857143</v>
      </c>
      <c r="L20" s="676">
        <f t="shared" si="6"/>
        <v>106.08145936362787</v>
      </c>
    </row>
    <row r="21" spans="1:12" ht="12.75">
      <c r="A21" s="508" t="s">
        <v>178</v>
      </c>
      <c r="B21" s="852">
        <v>91</v>
      </c>
      <c r="C21" s="929">
        <v>92</v>
      </c>
      <c r="D21" s="678">
        <f t="shared" si="0"/>
        <v>1</v>
      </c>
      <c r="E21" s="621">
        <v>16467</v>
      </c>
      <c r="F21" s="621">
        <v>16498</v>
      </c>
      <c r="G21" s="622">
        <v>31</v>
      </c>
      <c r="H21" s="623">
        <v>0</v>
      </c>
      <c r="I21" s="684">
        <f t="shared" si="4"/>
        <v>31</v>
      </c>
      <c r="J21" s="842">
        <v>13755</v>
      </c>
      <c r="K21" s="603">
        <f t="shared" si="5"/>
        <v>14943.840579710144</v>
      </c>
      <c r="L21" s="679">
        <f t="shared" si="6"/>
        <v>108.64297040865245</v>
      </c>
    </row>
    <row r="22" spans="1:12" ht="12.75">
      <c r="A22" s="501" t="s">
        <v>179</v>
      </c>
      <c r="B22" s="850">
        <v>70</v>
      </c>
      <c r="C22" s="930">
        <v>73</v>
      </c>
      <c r="D22" s="674">
        <f aca="true" t="shared" si="7" ref="D22:D27">C22-B22</f>
        <v>3</v>
      </c>
      <c r="E22" s="613">
        <v>12787</v>
      </c>
      <c r="F22" s="613">
        <v>13113</v>
      </c>
      <c r="G22" s="615">
        <v>0</v>
      </c>
      <c r="H22" s="610">
        <v>326</v>
      </c>
      <c r="I22" s="686">
        <f t="shared" si="4"/>
        <v>326</v>
      </c>
      <c r="J22" s="842">
        <v>13546</v>
      </c>
      <c r="K22" s="603">
        <f t="shared" si="5"/>
        <v>14969.17808219178</v>
      </c>
      <c r="L22" s="679">
        <f aca="true" t="shared" si="8" ref="L22:L27">K22/J22*100</f>
        <v>110.50626075735848</v>
      </c>
    </row>
    <row r="23" spans="1:12" ht="12.75">
      <c r="A23" s="508" t="s">
        <v>180</v>
      </c>
      <c r="B23" s="852">
        <v>80</v>
      </c>
      <c r="C23" s="929">
        <v>88</v>
      </c>
      <c r="D23" s="674">
        <f t="shared" si="7"/>
        <v>8</v>
      </c>
      <c r="E23" s="621">
        <v>14986</v>
      </c>
      <c r="F23" s="621">
        <v>15119</v>
      </c>
      <c r="G23" s="622">
        <v>0</v>
      </c>
      <c r="H23" s="623">
        <v>133</v>
      </c>
      <c r="I23" s="684">
        <f>F23-(E23+G23)</f>
        <v>133</v>
      </c>
      <c r="J23" s="842">
        <v>14050</v>
      </c>
      <c r="K23" s="603">
        <f t="shared" si="5"/>
        <v>14317.234848484848</v>
      </c>
      <c r="L23" s="679">
        <f t="shared" si="8"/>
        <v>101.90202739135124</v>
      </c>
    </row>
    <row r="24" spans="1:12" ht="12.75">
      <c r="A24" s="508" t="s">
        <v>200</v>
      </c>
      <c r="B24" s="852">
        <v>101</v>
      </c>
      <c r="C24" s="929">
        <v>100</v>
      </c>
      <c r="D24" s="674">
        <f t="shared" si="7"/>
        <v>-1</v>
      </c>
      <c r="E24" s="621">
        <v>12849</v>
      </c>
      <c r="F24" s="621">
        <v>12849</v>
      </c>
      <c r="G24" s="622">
        <v>0</v>
      </c>
      <c r="H24" s="623">
        <v>0</v>
      </c>
      <c r="I24" s="684">
        <f t="shared" si="4"/>
        <v>0</v>
      </c>
      <c r="J24" s="842">
        <v>12971</v>
      </c>
      <c r="K24" s="603">
        <f t="shared" si="5"/>
        <v>10707.5</v>
      </c>
      <c r="L24" s="679">
        <f t="shared" si="8"/>
        <v>82.54953357489785</v>
      </c>
    </row>
    <row r="25" spans="1:12" ht="12.75">
      <c r="A25" s="508" t="s">
        <v>181</v>
      </c>
      <c r="B25" s="852">
        <v>99</v>
      </c>
      <c r="C25" s="929">
        <v>98</v>
      </c>
      <c r="D25" s="674">
        <f t="shared" si="7"/>
        <v>-1</v>
      </c>
      <c r="E25" s="621">
        <v>17050</v>
      </c>
      <c r="F25" s="621">
        <v>17050</v>
      </c>
      <c r="G25" s="622">
        <v>0</v>
      </c>
      <c r="H25" s="623">
        <v>0</v>
      </c>
      <c r="I25" s="684">
        <f t="shared" si="4"/>
        <v>0</v>
      </c>
      <c r="J25" s="842">
        <v>13405</v>
      </c>
      <c r="K25" s="603">
        <f>(F25*1000)/C25/12</f>
        <v>14498.299319727892</v>
      </c>
      <c r="L25" s="679">
        <f t="shared" si="8"/>
        <v>108.1559068983804</v>
      </c>
    </row>
    <row r="26" spans="1:12" ht="12.75">
      <c r="A26" s="508" t="s">
        <v>182</v>
      </c>
      <c r="B26" s="852">
        <v>51</v>
      </c>
      <c r="C26" s="929">
        <v>51</v>
      </c>
      <c r="D26" s="674">
        <f t="shared" si="7"/>
        <v>0</v>
      </c>
      <c r="E26" s="621">
        <v>8307</v>
      </c>
      <c r="F26" s="621">
        <v>8307</v>
      </c>
      <c r="G26" s="622">
        <v>0</v>
      </c>
      <c r="H26" s="623">
        <v>0</v>
      </c>
      <c r="I26" s="684">
        <f t="shared" si="4"/>
        <v>0</v>
      </c>
      <c r="J26" s="842">
        <v>12866</v>
      </c>
      <c r="K26" s="603">
        <f>(F26*1000)/C26/12</f>
        <v>13573.529411764706</v>
      </c>
      <c r="L26" s="679">
        <f t="shared" si="8"/>
        <v>105.49921818564205</v>
      </c>
    </row>
    <row r="27" spans="1:12" ht="13.5" thickBot="1">
      <c r="A27" s="517" t="s">
        <v>183</v>
      </c>
      <c r="B27" s="855">
        <v>59</v>
      </c>
      <c r="C27" s="934">
        <v>59</v>
      </c>
      <c r="D27" s="681">
        <f t="shared" si="7"/>
        <v>0</v>
      </c>
      <c r="E27" s="630">
        <v>9993</v>
      </c>
      <c r="F27" s="630">
        <v>10036</v>
      </c>
      <c r="G27" s="631">
        <v>41</v>
      </c>
      <c r="H27" s="632">
        <v>0</v>
      </c>
      <c r="I27" s="656">
        <f t="shared" si="4"/>
        <v>43</v>
      </c>
      <c r="J27" s="647">
        <v>13301</v>
      </c>
      <c r="K27" s="603">
        <f>(F27*1000)/C27/12</f>
        <v>14175.141242937854</v>
      </c>
      <c r="L27" s="682">
        <f t="shared" si="8"/>
        <v>106.57199641333625</v>
      </c>
    </row>
    <row r="28" spans="1:12" ht="14.25" thickBot="1" thickTop="1">
      <c r="A28" s="687" t="s">
        <v>195</v>
      </c>
      <c r="B28" s="856">
        <f aca="true" t="shared" si="9" ref="B28:J28">SUM(B7:B27)</f>
        <v>1266</v>
      </c>
      <c r="C28" s="856">
        <f t="shared" si="9"/>
        <v>1280</v>
      </c>
      <c r="D28" s="856">
        <f t="shared" si="9"/>
        <v>14</v>
      </c>
      <c r="E28" s="856">
        <f t="shared" si="9"/>
        <v>228262</v>
      </c>
      <c r="F28" s="856">
        <f t="shared" si="9"/>
        <v>229244</v>
      </c>
      <c r="G28" s="856">
        <f t="shared" si="9"/>
        <v>244</v>
      </c>
      <c r="H28" s="856">
        <f t="shared" si="9"/>
        <v>748</v>
      </c>
      <c r="I28" s="856">
        <f t="shared" si="9"/>
        <v>982</v>
      </c>
      <c r="J28" s="856">
        <f t="shared" si="9"/>
        <v>292809</v>
      </c>
      <c r="K28" s="636">
        <f>SUM(K7:K27)/21</f>
        <v>14900.65293826945</v>
      </c>
      <c r="L28" s="1010" t="s">
        <v>171</v>
      </c>
    </row>
    <row r="29" spans="1:12" ht="12.75">
      <c r="A29" s="690" t="s">
        <v>156</v>
      </c>
      <c r="B29" s="691"/>
      <c r="C29" s="691"/>
      <c r="D29" s="692"/>
      <c r="E29" s="693"/>
      <c r="F29" s="693"/>
      <c r="G29" s="693"/>
      <c r="H29" s="693"/>
      <c r="I29" s="693"/>
      <c r="J29" s="693"/>
      <c r="K29" s="694"/>
      <c r="L29" s="695"/>
    </row>
    <row r="30" spans="1:12" ht="13.5" thickBot="1">
      <c r="A30" s="696" t="s">
        <v>166</v>
      </c>
      <c r="B30" s="857">
        <v>10</v>
      </c>
      <c r="C30" s="935">
        <v>10</v>
      </c>
      <c r="D30" s="697">
        <f>C30-B30</f>
        <v>0</v>
      </c>
      <c r="E30" s="698">
        <v>2919</v>
      </c>
      <c r="F30" s="698">
        <v>2919</v>
      </c>
      <c r="G30" s="699">
        <v>0</v>
      </c>
      <c r="H30" s="700">
        <v>0</v>
      </c>
      <c r="I30" s="629">
        <f>F30-E30</f>
        <v>0</v>
      </c>
      <c r="J30" s="647">
        <v>22517</v>
      </c>
      <c r="K30" s="629">
        <f>(F30*1000)/C30/12</f>
        <v>24325</v>
      </c>
      <c r="L30" s="682">
        <f>K30/J30*100</f>
        <v>108.02948883066128</v>
      </c>
    </row>
    <row r="31" spans="1:12" ht="14.25" thickBot="1" thickTop="1">
      <c r="A31" s="687" t="s">
        <v>154</v>
      </c>
      <c r="B31" s="858">
        <f aca="true" t="shared" si="10" ref="B31:H31">SUM(B30)</f>
        <v>10</v>
      </c>
      <c r="C31" s="660">
        <f t="shared" si="10"/>
        <v>10</v>
      </c>
      <c r="D31" s="661">
        <f t="shared" si="10"/>
        <v>0</v>
      </c>
      <c r="E31" s="659">
        <f>SUM(E30)</f>
        <v>2919</v>
      </c>
      <c r="F31" s="659">
        <f t="shared" si="10"/>
        <v>2919</v>
      </c>
      <c r="G31" s="659">
        <f t="shared" si="10"/>
        <v>0</v>
      </c>
      <c r="H31" s="662">
        <f t="shared" si="10"/>
        <v>0</v>
      </c>
      <c r="I31" s="689">
        <f>F31-E31</f>
        <v>0</v>
      </c>
      <c r="J31" s="924">
        <v>22517</v>
      </c>
      <c r="K31" s="688">
        <f>SUM(K30)</f>
        <v>24325</v>
      </c>
      <c r="L31" s="701">
        <f>K31/J31*100</f>
        <v>108.02948883066128</v>
      </c>
    </row>
    <row r="32" spans="1:12" s="165" customFormat="1" ht="15.75" thickBot="1">
      <c r="A32" s="663" t="s">
        <v>157</v>
      </c>
      <c r="B32" s="835">
        <f>SUM(B28+B31)</f>
        <v>1276</v>
      </c>
      <c r="C32" s="835">
        <f aca="true" t="shared" si="11" ref="C32:I32">SUM(C28+C31)</f>
        <v>1290</v>
      </c>
      <c r="D32" s="835">
        <f t="shared" si="11"/>
        <v>14</v>
      </c>
      <c r="E32" s="835">
        <f t="shared" si="11"/>
        <v>231181</v>
      </c>
      <c r="F32" s="835">
        <f t="shared" si="11"/>
        <v>232163</v>
      </c>
      <c r="G32" s="835">
        <f t="shared" si="11"/>
        <v>244</v>
      </c>
      <c r="H32" s="835">
        <f t="shared" si="11"/>
        <v>748</v>
      </c>
      <c r="I32" s="835">
        <f t="shared" si="11"/>
        <v>982</v>
      </c>
      <c r="J32" s="925" t="s">
        <v>171</v>
      </c>
      <c r="K32" s="859" t="s">
        <v>171</v>
      </c>
      <c r="L32" s="821" t="s">
        <v>171</v>
      </c>
    </row>
    <row r="33" spans="1:4" ht="12.75">
      <c r="A33" s="6"/>
      <c r="B33" s="6"/>
      <c r="C33" s="6"/>
      <c r="D33" s="6"/>
    </row>
    <row r="34" spans="1:12" ht="12.75">
      <c r="A34" s="1027" t="s">
        <v>209</v>
      </c>
      <c r="B34" s="1027"/>
      <c r="C34" s="1027"/>
      <c r="D34" s="1027"/>
      <c r="E34" s="1027"/>
      <c r="F34" s="1027"/>
      <c r="G34" s="1027"/>
      <c r="H34" s="1027"/>
      <c r="I34" s="1027"/>
      <c r="J34" s="1027"/>
      <c r="K34" s="1027"/>
      <c r="L34" s="1027"/>
    </row>
    <row r="35" spans="1:4" ht="12.75">
      <c r="A35" s="6"/>
      <c r="B35" s="6"/>
      <c r="C35" s="457"/>
      <c r="D35" s="6"/>
    </row>
    <row r="36" spans="1:4" ht="12.75">
      <c r="A36" s="6"/>
      <c r="B36" s="6"/>
      <c r="C36" s="457"/>
      <c r="D36" s="6"/>
    </row>
    <row r="37" spans="1:4" ht="12.75">
      <c r="A37" s="6"/>
      <c r="B37" s="6"/>
      <c r="C37" s="457"/>
      <c r="D37" s="6"/>
    </row>
    <row r="38" spans="1:4" ht="12.75">
      <c r="A38" s="6"/>
      <c r="B38" s="6"/>
      <c r="C38" s="457"/>
      <c r="D38" s="6"/>
    </row>
    <row r="39" spans="1:4" ht="12.75">
      <c r="A39" s="6"/>
      <c r="B39" s="6"/>
      <c r="C39" s="457"/>
      <c r="D39" s="6"/>
    </row>
    <row r="40" spans="1:4" ht="12.75">
      <c r="A40" s="6"/>
      <c r="B40" s="6"/>
      <c r="C40" s="457"/>
      <c r="D40" s="6"/>
    </row>
    <row r="41" spans="1:4" ht="12.75">
      <c r="A41" s="6"/>
      <c r="B41" s="6"/>
      <c r="C41" s="457"/>
      <c r="D41" s="6"/>
    </row>
    <row r="42" spans="1:4" ht="12.75">
      <c r="A42" s="6"/>
      <c r="B42" s="6"/>
      <c r="C42" s="457"/>
      <c r="D42" s="6"/>
    </row>
    <row r="43" spans="1:4" ht="12.75">
      <c r="A43" s="6"/>
      <c r="B43" s="6"/>
      <c r="C43" s="457"/>
      <c r="D43" s="6"/>
    </row>
    <row r="44" spans="1:4" ht="12.75">
      <c r="A44" s="6"/>
      <c r="B44" s="6"/>
      <c r="C44" s="457"/>
      <c r="D44" s="6"/>
    </row>
    <row r="45" spans="1:4" ht="12.75">
      <c r="A45" s="6"/>
      <c r="B45" s="6"/>
      <c r="C45" s="457"/>
      <c r="D45" s="6"/>
    </row>
    <row r="46" spans="1:4" ht="12.75">
      <c r="A46" s="6"/>
      <c r="B46" s="6"/>
      <c r="C46" s="457"/>
      <c r="D46" s="6"/>
    </row>
    <row r="47" spans="1:4" ht="12.75">
      <c r="A47" s="6"/>
      <c r="B47" s="6"/>
      <c r="C47" s="457"/>
      <c r="D47" s="6"/>
    </row>
    <row r="48" spans="1:4" ht="12.75">
      <c r="A48" s="6"/>
      <c r="B48" s="6"/>
      <c r="C48" s="457"/>
      <c r="D48" s="6"/>
    </row>
    <row r="49" spans="1:4" ht="12.75">
      <c r="A49" s="6"/>
      <c r="B49" s="6"/>
      <c r="C49" s="457"/>
      <c r="D49" s="6"/>
    </row>
    <row r="50" spans="1:4" ht="12.75">
      <c r="A50" s="6"/>
      <c r="B50" s="6"/>
      <c r="C50" s="457"/>
      <c r="D50" s="6"/>
    </row>
    <row r="51" spans="1:4" ht="12.75">
      <c r="A51" s="6"/>
      <c r="B51" s="6"/>
      <c r="C51" s="457"/>
      <c r="D51" s="6"/>
    </row>
    <row r="52" spans="1:4" ht="12.75">
      <c r="A52" s="6"/>
      <c r="B52" s="6"/>
      <c r="C52" s="457"/>
      <c r="D52" s="6"/>
    </row>
    <row r="53" spans="1:4" ht="12.75">
      <c r="A53" s="6"/>
      <c r="B53" s="6"/>
      <c r="C53" s="457"/>
      <c r="D53" s="6"/>
    </row>
    <row r="54" spans="1:4" ht="12.75">
      <c r="A54" s="6"/>
      <c r="B54" s="6"/>
      <c r="C54" s="457"/>
      <c r="D54" s="6"/>
    </row>
    <row r="55" spans="1:4" ht="12.75">
      <c r="A55" s="6"/>
      <c r="B55" s="6"/>
      <c r="C55" s="457"/>
      <c r="D55" s="6"/>
    </row>
    <row r="56" spans="1:4" ht="12.75">
      <c r="A56" s="6"/>
      <c r="B56" s="6"/>
      <c r="C56" s="457"/>
      <c r="D56" s="6"/>
    </row>
    <row r="57" spans="1:4" ht="12.75">
      <c r="A57" s="6"/>
      <c r="B57" s="6"/>
      <c r="C57" s="457"/>
      <c r="D57" s="6"/>
    </row>
    <row r="58" spans="1:4" ht="12.75">
      <c r="A58" s="6"/>
      <c r="B58" s="6"/>
      <c r="C58" s="457"/>
      <c r="D58" s="6"/>
    </row>
    <row r="59" spans="1:4" ht="12.75">
      <c r="A59" s="6"/>
      <c r="B59" s="6"/>
      <c r="C59" s="457"/>
      <c r="D59" s="6"/>
    </row>
    <row r="60" spans="1:4" ht="12.75">
      <c r="A60" s="6"/>
      <c r="B60" s="6"/>
      <c r="C60" s="457"/>
      <c r="D60" s="6"/>
    </row>
    <row r="61" spans="1:4" ht="12.75">
      <c r="A61" s="6"/>
      <c r="B61" s="6"/>
      <c r="C61" s="457"/>
      <c r="D61" s="6"/>
    </row>
    <row r="62" spans="1:4" ht="12.75">
      <c r="A62" s="6"/>
      <c r="B62" s="6"/>
      <c r="C62" s="457"/>
      <c r="D62" s="6"/>
    </row>
    <row r="63" spans="1:4" ht="12.75">
      <c r="A63" s="6"/>
      <c r="B63" s="6"/>
      <c r="C63" s="457"/>
      <c r="D63" s="6"/>
    </row>
    <row r="64" spans="1:4" ht="12.75">
      <c r="A64" s="6"/>
      <c r="B64" s="6"/>
      <c r="C64" s="457"/>
      <c r="D64" s="6"/>
    </row>
    <row r="65" spans="1:4" ht="12.75">
      <c r="A65" s="6"/>
      <c r="B65" s="6"/>
      <c r="C65" s="457"/>
      <c r="D65" s="6"/>
    </row>
    <row r="66" spans="1:4" ht="12.75">
      <c r="A66" s="6"/>
      <c r="B66" s="6"/>
      <c r="C66" s="6"/>
      <c r="D66" s="6"/>
    </row>
    <row r="67" spans="1:11" ht="15.75">
      <c r="A67" s="1091" t="s">
        <v>190</v>
      </c>
      <c r="B67" s="1091"/>
      <c r="C67" s="1091"/>
      <c r="D67" s="1091"/>
      <c r="E67" s="1091"/>
      <c r="F67" s="1091"/>
      <c r="G67" s="1091"/>
      <c r="H67" s="1091"/>
      <c r="I67" s="1091"/>
      <c r="J67" s="1091"/>
      <c r="K67" s="1091"/>
    </row>
    <row r="68" spans="1:11" ht="13.5" thickBot="1">
      <c r="A68" s="473"/>
      <c r="B68" s="473"/>
      <c r="C68" s="473"/>
      <c r="D68" s="473"/>
      <c r="E68" s="473"/>
      <c r="F68" s="473"/>
      <c r="G68" s="473"/>
      <c r="H68" s="473"/>
      <c r="I68" s="473"/>
      <c r="J68" s="473"/>
      <c r="K68" s="473" t="s">
        <v>12</v>
      </c>
    </row>
    <row r="69" spans="1:11" ht="12.75" customHeight="1" thickBot="1">
      <c r="A69" s="1025" t="s">
        <v>149</v>
      </c>
      <c r="B69" s="1107" t="s">
        <v>138</v>
      </c>
      <c r="C69" s="1108"/>
      <c r="D69" s="1109"/>
      <c r="E69" s="585"/>
      <c r="F69" s="1104" t="s">
        <v>148</v>
      </c>
      <c r="G69" s="1111" t="s">
        <v>132</v>
      </c>
      <c r="H69" s="1112"/>
      <c r="I69" s="1113"/>
      <c r="J69" s="1097" t="s">
        <v>139</v>
      </c>
      <c r="K69" s="1110"/>
    </row>
    <row r="70" spans="1:11" ht="12.75" customHeight="1" thickBot="1">
      <c r="A70" s="1026"/>
      <c r="B70" s="589"/>
      <c r="C70" s="1114" t="s">
        <v>8</v>
      </c>
      <c r="D70" s="1115"/>
      <c r="E70" s="586" t="s">
        <v>76</v>
      </c>
      <c r="F70" s="1026"/>
      <c r="G70" s="587" t="s">
        <v>140</v>
      </c>
      <c r="H70" s="588" t="s">
        <v>134</v>
      </c>
      <c r="I70" s="1105" t="s">
        <v>5</v>
      </c>
      <c r="J70" s="1107" t="s">
        <v>8</v>
      </c>
      <c r="K70" s="1109"/>
    </row>
    <row r="71" spans="1:11" ht="12.75" customHeight="1">
      <c r="A71" s="1026"/>
      <c r="B71" s="589"/>
      <c r="C71" s="826" t="s">
        <v>164</v>
      </c>
      <c r="D71" s="590" t="s">
        <v>165</v>
      </c>
      <c r="E71" s="586" t="s">
        <v>163</v>
      </c>
      <c r="F71" s="1026"/>
      <c r="G71" s="591" t="s">
        <v>141</v>
      </c>
      <c r="H71" s="592" t="s">
        <v>135</v>
      </c>
      <c r="I71" s="1106"/>
      <c r="J71" s="827" t="s">
        <v>70</v>
      </c>
      <c r="K71" s="588"/>
    </row>
    <row r="72" spans="1:11" ht="13.5" thickBot="1">
      <c r="A72" s="1018"/>
      <c r="B72" s="589" t="s">
        <v>5</v>
      </c>
      <c r="C72" s="672" t="s">
        <v>10</v>
      </c>
      <c r="D72" s="593" t="s">
        <v>11</v>
      </c>
      <c r="E72" s="594"/>
      <c r="F72" s="1018"/>
      <c r="G72" s="595" t="s">
        <v>142</v>
      </c>
      <c r="H72" s="596"/>
      <c r="I72" s="1021"/>
      <c r="J72" s="766" t="s">
        <v>10</v>
      </c>
      <c r="K72" s="828" t="s">
        <v>11</v>
      </c>
    </row>
    <row r="73" spans="1:11" ht="12.75">
      <c r="A73" s="1103" t="s">
        <v>194</v>
      </c>
      <c r="B73" s="1023"/>
      <c r="C73" s="1023"/>
      <c r="D73" s="1023"/>
      <c r="E73" s="1023"/>
      <c r="F73" s="1023"/>
      <c r="G73" s="1023"/>
      <c r="H73" s="1023"/>
      <c r="I73" s="1023"/>
      <c r="J73" s="1023"/>
      <c r="K73" s="1024"/>
    </row>
    <row r="74" spans="1:11" ht="12.75">
      <c r="A74" s="598" t="s">
        <v>101</v>
      </c>
      <c r="B74" s="599">
        <v>560</v>
      </c>
      <c r="C74" s="600">
        <v>560</v>
      </c>
      <c r="D74" s="601">
        <v>0</v>
      </c>
      <c r="E74" s="602">
        <v>0</v>
      </c>
      <c r="F74" s="603">
        <f aca="true" t="shared" si="12" ref="F74:F82">SUM(B74+E74)</f>
        <v>560</v>
      </c>
      <c r="G74" s="604">
        <v>808</v>
      </c>
      <c r="H74" s="624">
        <v>156</v>
      </c>
      <c r="I74" s="604">
        <f>SUM(G74+H74)</f>
        <v>964</v>
      </c>
      <c r="J74" s="606">
        <v>0</v>
      </c>
      <c r="K74" s="607">
        <v>0</v>
      </c>
    </row>
    <row r="75" spans="1:11" ht="12.75">
      <c r="A75" s="608" t="s">
        <v>102</v>
      </c>
      <c r="B75" s="599">
        <v>472</v>
      </c>
      <c r="C75" s="609">
        <v>447</v>
      </c>
      <c r="D75" s="610">
        <v>25</v>
      </c>
      <c r="E75" s="611">
        <v>0</v>
      </c>
      <c r="F75" s="612">
        <f t="shared" si="12"/>
        <v>472</v>
      </c>
      <c r="G75" s="604">
        <v>1092</v>
      </c>
      <c r="H75" s="624">
        <v>0</v>
      </c>
      <c r="I75" s="604">
        <f aca="true" t="shared" si="13" ref="I75:I94">SUM(G75+H75)</f>
        <v>1092</v>
      </c>
      <c r="J75" s="615">
        <v>0</v>
      </c>
      <c r="K75" s="610">
        <v>0</v>
      </c>
    </row>
    <row r="76" spans="1:11" ht="12.75">
      <c r="A76" s="616" t="s">
        <v>103</v>
      </c>
      <c r="B76" s="599">
        <v>165</v>
      </c>
      <c r="C76" s="617">
        <v>165</v>
      </c>
      <c r="D76" s="618">
        <v>0</v>
      </c>
      <c r="E76" s="619">
        <v>0</v>
      </c>
      <c r="F76" s="620">
        <f t="shared" si="12"/>
        <v>165</v>
      </c>
      <c r="G76" s="604">
        <v>979</v>
      </c>
      <c r="H76" s="617">
        <v>588</v>
      </c>
      <c r="I76" s="604">
        <f t="shared" si="13"/>
        <v>1567</v>
      </c>
      <c r="J76" s="622">
        <v>0</v>
      </c>
      <c r="K76" s="623">
        <v>0</v>
      </c>
    </row>
    <row r="77" spans="1:11" ht="12.75">
      <c r="A77" s="608" t="s">
        <v>151</v>
      </c>
      <c r="B77" s="599">
        <v>351</v>
      </c>
      <c r="C77" s="624">
        <v>351</v>
      </c>
      <c r="D77" s="625">
        <v>0</v>
      </c>
      <c r="E77" s="611">
        <v>0</v>
      </c>
      <c r="F77" s="620">
        <f t="shared" si="12"/>
        <v>351</v>
      </c>
      <c r="G77" s="604">
        <v>1811</v>
      </c>
      <c r="H77" s="624">
        <v>0</v>
      </c>
      <c r="I77" s="604">
        <f t="shared" si="13"/>
        <v>1811</v>
      </c>
      <c r="J77" s="615">
        <v>0</v>
      </c>
      <c r="K77" s="610">
        <v>0</v>
      </c>
    </row>
    <row r="78" spans="1:11" ht="12.75">
      <c r="A78" s="608" t="s">
        <v>152</v>
      </c>
      <c r="B78" s="839">
        <v>165</v>
      </c>
      <c r="C78" s="624">
        <v>161</v>
      </c>
      <c r="D78" s="625">
        <v>4</v>
      </c>
      <c r="E78" s="611">
        <v>0</v>
      </c>
      <c r="F78" s="612">
        <f t="shared" si="12"/>
        <v>165</v>
      </c>
      <c r="G78" s="614">
        <v>1416</v>
      </c>
      <c r="H78" s="624">
        <v>146</v>
      </c>
      <c r="I78" s="604">
        <f t="shared" si="13"/>
        <v>1562</v>
      </c>
      <c r="J78" s="615">
        <v>0</v>
      </c>
      <c r="K78" s="610">
        <v>0</v>
      </c>
    </row>
    <row r="79" spans="1:11" ht="12.75">
      <c r="A79" s="685" t="s">
        <v>88</v>
      </c>
      <c r="B79" s="599">
        <v>1919</v>
      </c>
      <c r="C79" s="774">
        <v>1096</v>
      </c>
      <c r="D79" s="779">
        <v>823</v>
      </c>
      <c r="E79" s="838">
        <v>0</v>
      </c>
      <c r="F79" s="603">
        <f t="shared" si="12"/>
        <v>1919</v>
      </c>
      <c r="G79" s="604">
        <v>3660</v>
      </c>
      <c r="H79" s="600">
        <v>162</v>
      </c>
      <c r="I79" s="604">
        <f t="shared" si="13"/>
        <v>3822</v>
      </c>
      <c r="J79" s="606">
        <v>0</v>
      </c>
      <c r="K79" s="607">
        <v>0</v>
      </c>
    </row>
    <row r="80" spans="1:11" ht="12.75">
      <c r="A80" s="501" t="s">
        <v>104</v>
      </c>
      <c r="B80" s="599">
        <v>224</v>
      </c>
      <c r="C80" s="624">
        <v>224</v>
      </c>
      <c r="D80" s="625">
        <v>0</v>
      </c>
      <c r="E80" s="611">
        <v>0</v>
      </c>
      <c r="F80" s="603">
        <f t="shared" si="12"/>
        <v>224</v>
      </c>
      <c r="G80" s="604">
        <v>1468</v>
      </c>
      <c r="H80" s="624">
        <v>28</v>
      </c>
      <c r="I80" s="604">
        <f t="shared" si="13"/>
        <v>1496</v>
      </c>
      <c r="J80" s="615">
        <v>0</v>
      </c>
      <c r="K80" s="610">
        <v>0</v>
      </c>
    </row>
    <row r="81" spans="1:11" ht="12.75">
      <c r="A81" s="508" t="s">
        <v>105</v>
      </c>
      <c r="B81" s="599">
        <v>216</v>
      </c>
      <c r="C81" s="617">
        <v>190</v>
      </c>
      <c r="D81" s="618">
        <v>26</v>
      </c>
      <c r="E81" s="619">
        <v>0</v>
      </c>
      <c r="F81" s="603">
        <f t="shared" si="12"/>
        <v>216</v>
      </c>
      <c r="G81" s="604">
        <v>826</v>
      </c>
      <c r="H81" s="617">
        <v>327</v>
      </c>
      <c r="I81" s="604">
        <f t="shared" si="13"/>
        <v>1153</v>
      </c>
      <c r="J81" s="622">
        <v>0</v>
      </c>
      <c r="K81" s="623">
        <v>0</v>
      </c>
    </row>
    <row r="82" spans="1:11" ht="12.75">
      <c r="A82" s="501" t="s">
        <v>153</v>
      </c>
      <c r="B82" s="839">
        <v>915</v>
      </c>
      <c r="C82" s="624">
        <v>419</v>
      </c>
      <c r="D82" s="610">
        <v>496</v>
      </c>
      <c r="E82" s="614">
        <v>0</v>
      </c>
      <c r="F82" s="612">
        <f t="shared" si="12"/>
        <v>915</v>
      </c>
      <c r="G82" s="611">
        <v>3102</v>
      </c>
      <c r="H82" s="624">
        <v>911</v>
      </c>
      <c r="I82" s="610">
        <f t="shared" si="13"/>
        <v>4013</v>
      </c>
      <c r="J82" s="609">
        <v>0</v>
      </c>
      <c r="K82" s="610">
        <v>0</v>
      </c>
    </row>
    <row r="83" spans="1:11" ht="12.75">
      <c r="A83" s="530" t="s">
        <v>173</v>
      </c>
      <c r="B83" s="599">
        <v>24</v>
      </c>
      <c r="C83" s="840">
        <v>24</v>
      </c>
      <c r="D83" s="841">
        <v>0</v>
      </c>
      <c r="E83" s="842">
        <v>0</v>
      </c>
      <c r="F83" s="603">
        <f aca="true" t="shared" si="14" ref="F83:F94">SUM(B83+E83)</f>
        <v>24</v>
      </c>
      <c r="G83" s="604">
        <v>1003</v>
      </c>
      <c r="H83" s="600">
        <v>200</v>
      </c>
      <c r="I83" s="604">
        <f t="shared" si="13"/>
        <v>1203</v>
      </c>
      <c r="J83" s="843">
        <v>0</v>
      </c>
      <c r="K83" s="844">
        <v>0</v>
      </c>
    </row>
    <row r="84" spans="1:11" ht="12.75">
      <c r="A84" s="501" t="s">
        <v>174</v>
      </c>
      <c r="B84" s="599">
        <v>106</v>
      </c>
      <c r="C84" s="624">
        <v>106</v>
      </c>
      <c r="D84" s="625">
        <v>0</v>
      </c>
      <c r="E84" s="613">
        <v>0</v>
      </c>
      <c r="F84" s="603">
        <f t="shared" si="14"/>
        <v>106</v>
      </c>
      <c r="G84" s="604">
        <v>1436</v>
      </c>
      <c r="H84" s="624">
        <v>279</v>
      </c>
      <c r="I84" s="604">
        <f t="shared" si="13"/>
        <v>1715</v>
      </c>
      <c r="J84" s="615">
        <v>0</v>
      </c>
      <c r="K84" s="610">
        <v>0</v>
      </c>
    </row>
    <row r="85" spans="1:11" ht="12.75">
      <c r="A85" s="501" t="s">
        <v>175</v>
      </c>
      <c r="B85" s="599">
        <v>249</v>
      </c>
      <c r="C85" s="640">
        <v>249</v>
      </c>
      <c r="D85" s="641">
        <v>0</v>
      </c>
      <c r="E85" s="642">
        <v>0</v>
      </c>
      <c r="F85" s="603">
        <f t="shared" si="14"/>
        <v>249</v>
      </c>
      <c r="G85" s="604">
        <v>412</v>
      </c>
      <c r="H85" s="624">
        <v>9</v>
      </c>
      <c r="I85" s="604">
        <f t="shared" si="13"/>
        <v>421</v>
      </c>
      <c r="J85" s="643">
        <v>0</v>
      </c>
      <c r="K85" s="644">
        <v>0</v>
      </c>
    </row>
    <row r="86" spans="1:11" ht="12.75">
      <c r="A86" s="501" t="s">
        <v>176</v>
      </c>
      <c r="B86" s="599">
        <v>552</v>
      </c>
      <c r="C86" s="640">
        <v>552</v>
      </c>
      <c r="D86" s="641">
        <v>0</v>
      </c>
      <c r="E86" s="642">
        <v>0</v>
      </c>
      <c r="F86" s="603">
        <f t="shared" si="14"/>
        <v>552</v>
      </c>
      <c r="G86" s="604">
        <v>738</v>
      </c>
      <c r="H86" s="624">
        <v>125</v>
      </c>
      <c r="I86" s="604">
        <f t="shared" si="13"/>
        <v>863</v>
      </c>
      <c r="J86" s="643">
        <v>0</v>
      </c>
      <c r="K86" s="644">
        <v>0</v>
      </c>
    </row>
    <row r="87" spans="1:11" ht="12.75">
      <c r="A87" s="608" t="s">
        <v>177</v>
      </c>
      <c r="B87" s="599">
        <v>44</v>
      </c>
      <c r="C87" s="624">
        <v>44</v>
      </c>
      <c r="D87" s="625">
        <v>0</v>
      </c>
      <c r="E87" s="613">
        <v>0</v>
      </c>
      <c r="F87" s="603">
        <f t="shared" si="14"/>
        <v>44</v>
      </c>
      <c r="G87" s="604">
        <v>685</v>
      </c>
      <c r="H87" s="624">
        <v>308</v>
      </c>
      <c r="I87" s="604">
        <f t="shared" si="13"/>
        <v>993</v>
      </c>
      <c r="J87" s="615">
        <v>0</v>
      </c>
      <c r="K87" s="610">
        <v>0</v>
      </c>
    </row>
    <row r="88" spans="1:11" ht="12.75">
      <c r="A88" s="616" t="s">
        <v>178</v>
      </c>
      <c r="B88" s="599">
        <v>839</v>
      </c>
      <c r="C88" s="617">
        <v>839</v>
      </c>
      <c r="D88" s="618">
        <v>0</v>
      </c>
      <c r="E88" s="621">
        <v>0</v>
      </c>
      <c r="F88" s="603">
        <f t="shared" si="14"/>
        <v>839</v>
      </c>
      <c r="G88" s="604">
        <v>2093</v>
      </c>
      <c r="H88" s="617">
        <v>567</v>
      </c>
      <c r="I88" s="604">
        <f t="shared" si="13"/>
        <v>2660</v>
      </c>
      <c r="J88" s="622">
        <v>0</v>
      </c>
      <c r="K88" s="623">
        <v>0</v>
      </c>
    </row>
    <row r="89" spans="1:11" ht="12.75">
      <c r="A89" s="608" t="s">
        <v>179</v>
      </c>
      <c r="B89" s="599">
        <v>193</v>
      </c>
      <c r="C89" s="624">
        <v>193</v>
      </c>
      <c r="D89" s="625">
        <v>0</v>
      </c>
      <c r="E89" s="613">
        <v>0</v>
      </c>
      <c r="F89" s="603">
        <f t="shared" si="14"/>
        <v>193</v>
      </c>
      <c r="G89" s="604">
        <v>1905</v>
      </c>
      <c r="H89" s="624">
        <v>2</v>
      </c>
      <c r="I89" s="604">
        <f t="shared" si="13"/>
        <v>1907</v>
      </c>
      <c r="J89" s="611">
        <v>0</v>
      </c>
      <c r="K89" s="610">
        <v>0</v>
      </c>
    </row>
    <row r="90" spans="1:11" ht="12.75">
      <c r="A90" s="608" t="s">
        <v>180</v>
      </c>
      <c r="B90" s="599">
        <v>110</v>
      </c>
      <c r="C90" s="624">
        <v>110</v>
      </c>
      <c r="D90" s="625">
        <v>0</v>
      </c>
      <c r="E90" s="613">
        <v>0</v>
      </c>
      <c r="F90" s="603">
        <f t="shared" si="14"/>
        <v>110</v>
      </c>
      <c r="G90" s="604">
        <v>2178</v>
      </c>
      <c r="H90" s="624">
        <v>166</v>
      </c>
      <c r="I90" s="604">
        <f t="shared" si="13"/>
        <v>2344</v>
      </c>
      <c r="J90" s="611">
        <v>0</v>
      </c>
      <c r="K90" s="610">
        <v>0</v>
      </c>
    </row>
    <row r="91" spans="1:11" ht="12.75">
      <c r="A91" s="608" t="s">
        <v>200</v>
      </c>
      <c r="B91" s="599">
        <v>491</v>
      </c>
      <c r="C91" s="624">
        <v>491</v>
      </c>
      <c r="D91" s="625">
        <v>0</v>
      </c>
      <c r="E91" s="613">
        <v>0</v>
      </c>
      <c r="F91" s="603">
        <f t="shared" si="14"/>
        <v>491</v>
      </c>
      <c r="G91" s="604">
        <v>3530</v>
      </c>
      <c r="H91" s="624">
        <v>1168</v>
      </c>
      <c r="I91" s="604">
        <f t="shared" si="13"/>
        <v>4698</v>
      </c>
      <c r="J91" s="611">
        <v>0</v>
      </c>
      <c r="K91" s="610">
        <v>0</v>
      </c>
    </row>
    <row r="92" spans="1:11" ht="12.75">
      <c r="A92" s="608" t="s">
        <v>181</v>
      </c>
      <c r="B92" s="599">
        <v>20</v>
      </c>
      <c r="C92" s="624">
        <v>20</v>
      </c>
      <c r="D92" s="625">
        <v>0</v>
      </c>
      <c r="E92" s="613">
        <v>0</v>
      </c>
      <c r="F92" s="603">
        <f t="shared" si="14"/>
        <v>20</v>
      </c>
      <c r="G92" s="604">
        <v>3023</v>
      </c>
      <c r="H92" s="624">
        <v>74</v>
      </c>
      <c r="I92" s="604">
        <f t="shared" si="13"/>
        <v>3097</v>
      </c>
      <c r="J92" s="611">
        <v>0</v>
      </c>
      <c r="K92" s="610">
        <v>0</v>
      </c>
    </row>
    <row r="93" spans="1:11" ht="12.75">
      <c r="A93" s="608" t="s">
        <v>182</v>
      </c>
      <c r="B93" s="599">
        <v>4</v>
      </c>
      <c r="C93" s="624">
        <v>4</v>
      </c>
      <c r="D93" s="625">
        <v>0</v>
      </c>
      <c r="E93" s="613">
        <v>0</v>
      </c>
      <c r="F93" s="603">
        <f t="shared" si="14"/>
        <v>4</v>
      </c>
      <c r="G93" s="604">
        <v>1142</v>
      </c>
      <c r="H93" s="624">
        <v>135</v>
      </c>
      <c r="I93" s="604">
        <f t="shared" si="13"/>
        <v>1277</v>
      </c>
      <c r="J93" s="611">
        <v>0</v>
      </c>
      <c r="K93" s="610">
        <v>0</v>
      </c>
    </row>
    <row r="94" spans="1:11" ht="13.5" thickBot="1">
      <c r="A94" s="626" t="s">
        <v>183</v>
      </c>
      <c r="B94" s="599">
        <v>312</v>
      </c>
      <c r="C94" s="645">
        <v>309</v>
      </c>
      <c r="D94" s="646">
        <v>3</v>
      </c>
      <c r="E94" s="647">
        <v>0</v>
      </c>
      <c r="F94" s="603">
        <f t="shared" si="14"/>
        <v>312</v>
      </c>
      <c r="G94" s="604">
        <v>1267</v>
      </c>
      <c r="H94" s="627">
        <v>38</v>
      </c>
      <c r="I94" s="604">
        <f t="shared" si="13"/>
        <v>1305</v>
      </c>
      <c r="J94" s="648">
        <v>0</v>
      </c>
      <c r="K94" s="649">
        <v>0</v>
      </c>
    </row>
    <row r="95" spans="1:11" ht="14.25" thickBot="1" thickTop="1">
      <c r="A95" s="650" t="s">
        <v>195</v>
      </c>
      <c r="B95" s="635">
        <f>SUM(B74:B94)</f>
        <v>7931</v>
      </c>
      <c r="C95" s="635">
        <f aca="true" t="shared" si="15" ref="C95:K95">SUM(C74:C94)</f>
        <v>6554</v>
      </c>
      <c r="D95" s="635">
        <f>SUM(D74:D94)</f>
        <v>1377</v>
      </c>
      <c r="E95" s="635">
        <f>SUM(E74:E94)</f>
        <v>0</v>
      </c>
      <c r="F95" s="635">
        <f>SUM(F74:F94)</f>
        <v>7931</v>
      </c>
      <c r="G95" s="635">
        <f t="shared" si="15"/>
        <v>34574</v>
      </c>
      <c r="H95" s="635">
        <f t="shared" si="15"/>
        <v>5389</v>
      </c>
      <c r="I95" s="635">
        <f t="shared" si="15"/>
        <v>39963</v>
      </c>
      <c r="J95" s="635">
        <f t="shared" si="15"/>
        <v>0</v>
      </c>
      <c r="K95" s="636">
        <f t="shared" si="15"/>
        <v>0</v>
      </c>
    </row>
    <row r="96" spans="1:11" ht="12.75">
      <c r="A96" s="651" t="s">
        <v>156</v>
      </c>
      <c r="B96" s="652"/>
      <c r="C96" s="652"/>
      <c r="D96" s="653"/>
      <c r="E96" s="652"/>
      <c r="F96" s="652"/>
      <c r="G96" s="652"/>
      <c r="H96" s="652"/>
      <c r="I96" s="652"/>
      <c r="J96" s="652"/>
      <c r="K96" s="654"/>
    </row>
    <row r="97" spans="1:11" ht="13.5" thickBot="1">
      <c r="A97" s="655" t="s">
        <v>158</v>
      </c>
      <c r="B97" s="656">
        <v>5</v>
      </c>
      <c r="C97" s="645">
        <v>5</v>
      </c>
      <c r="D97" s="657">
        <v>0</v>
      </c>
      <c r="E97" s="648">
        <v>0</v>
      </c>
      <c r="F97" s="629">
        <f>SUM(B97+E97)</f>
        <v>5</v>
      </c>
      <c r="G97" s="628">
        <v>372</v>
      </c>
      <c r="H97" s="645">
        <v>113</v>
      </c>
      <c r="I97" s="657">
        <v>0</v>
      </c>
      <c r="J97" s="658">
        <v>0</v>
      </c>
      <c r="K97" s="649">
        <v>0</v>
      </c>
    </row>
    <row r="98" spans="1:11" ht="14.25" thickBot="1" thickTop="1">
      <c r="A98" s="633" t="s">
        <v>154</v>
      </c>
      <c r="B98" s="689">
        <f>SUM(B97)</f>
        <v>5</v>
      </c>
      <c r="C98" s="634">
        <f aca="true" t="shared" si="16" ref="C98:K98">SUM(C97)</f>
        <v>5</v>
      </c>
      <c r="D98" s="822">
        <f t="shared" si="16"/>
        <v>0</v>
      </c>
      <c r="E98" s="689">
        <f t="shared" si="16"/>
        <v>0</v>
      </c>
      <c r="F98" s="689">
        <f>SUM(F97)</f>
        <v>5</v>
      </c>
      <c r="G98" s="689">
        <f t="shared" si="16"/>
        <v>372</v>
      </c>
      <c r="H98" s="825">
        <f t="shared" si="16"/>
        <v>113</v>
      </c>
      <c r="I98" s="822">
        <f>SUM(I97)</f>
        <v>0</v>
      </c>
      <c r="J98" s="689">
        <f t="shared" si="16"/>
        <v>0</v>
      </c>
      <c r="K98" s="637">
        <f t="shared" si="16"/>
        <v>0</v>
      </c>
    </row>
    <row r="99" spans="1:11" ht="15.75" thickBot="1">
      <c r="A99" s="663" t="s">
        <v>157</v>
      </c>
      <c r="B99" s="664">
        <f>SUM(B95+B98)</f>
        <v>7936</v>
      </c>
      <c r="C99" s="664">
        <f aca="true" t="shared" si="17" ref="C99:K99">SUM(C95+C98)</f>
        <v>6559</v>
      </c>
      <c r="D99" s="664">
        <f t="shared" si="17"/>
        <v>1377</v>
      </c>
      <c r="E99" s="664">
        <f t="shared" si="17"/>
        <v>0</v>
      </c>
      <c r="F99" s="664">
        <f t="shared" si="17"/>
        <v>7936</v>
      </c>
      <c r="G99" s="664">
        <f t="shared" si="17"/>
        <v>34946</v>
      </c>
      <c r="H99" s="664">
        <f t="shared" si="17"/>
        <v>5502</v>
      </c>
      <c r="I99" s="664">
        <f t="shared" si="17"/>
        <v>39963</v>
      </c>
      <c r="J99" s="664">
        <f t="shared" si="17"/>
        <v>0</v>
      </c>
      <c r="K99" s="948">
        <f t="shared" si="17"/>
        <v>0</v>
      </c>
    </row>
    <row r="101" ht="12.75">
      <c r="A101" s="469"/>
    </row>
  </sheetData>
  <mergeCells count="17">
    <mergeCell ref="A73:K73"/>
    <mergeCell ref="F69:F72"/>
    <mergeCell ref="I70:I72"/>
    <mergeCell ref="B69:D69"/>
    <mergeCell ref="J69:K69"/>
    <mergeCell ref="G69:I69"/>
    <mergeCell ref="A69:A72"/>
    <mergeCell ref="C70:D70"/>
    <mergeCell ref="J70:K70"/>
    <mergeCell ref="A6:L6"/>
    <mergeCell ref="A67:K67"/>
    <mergeCell ref="A1:J1"/>
    <mergeCell ref="G3:H3"/>
    <mergeCell ref="J3:L3"/>
    <mergeCell ref="B3:D3"/>
    <mergeCell ref="A3:A5"/>
    <mergeCell ref="A34:L34"/>
  </mergeCells>
  <printOptions horizontalCentered="1"/>
  <pageMargins left="0.1968503937007874" right="0.1968503937007874" top="0.47" bottom="0.16" header="0.32" footer="0.16"/>
  <pageSetup horizontalDpi="600" verticalDpi="600" orientation="landscape" paperSize="9" scale="65" r:id="rId1"/>
  <headerFooter alignWithMargins="0">
    <oddFooter>&amp;C4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30"/>
  <sheetViews>
    <sheetView workbookViewId="0" topLeftCell="A1">
      <selection activeCell="B10" sqref="B10:I10"/>
    </sheetView>
  </sheetViews>
  <sheetFormatPr defaultColWidth="9.00390625" defaultRowHeight="12.75"/>
  <cols>
    <col min="1" max="1" width="30.75390625" style="0" customWidth="1"/>
    <col min="2" max="12" width="12.75390625" style="0" customWidth="1"/>
  </cols>
  <sheetData>
    <row r="1" spans="1:12" s="149" customFormat="1" ht="15.75">
      <c r="A1" s="1116" t="s">
        <v>136</v>
      </c>
      <c r="B1" s="1116"/>
      <c r="C1" s="1116"/>
      <c r="D1" s="1116"/>
      <c r="E1" s="1116"/>
      <c r="F1" s="1116"/>
      <c r="G1" s="1116"/>
      <c r="H1" s="1116"/>
      <c r="I1" s="1116"/>
      <c r="J1" s="1116"/>
      <c r="K1" s="1116"/>
      <c r="L1" s="1116"/>
    </row>
    <row r="4" ht="13.5" thickBot="1">
      <c r="L4" s="3" t="s">
        <v>65</v>
      </c>
    </row>
    <row r="5" spans="1:12" s="154" customFormat="1" ht="14.25" customHeight="1">
      <c r="A5" s="150" t="s">
        <v>90</v>
      </c>
      <c r="B5" s="1117" t="s">
        <v>69</v>
      </c>
      <c r="C5" s="1118"/>
      <c r="D5" s="1119"/>
      <c r="E5" s="1129" t="s">
        <v>76</v>
      </c>
      <c r="F5" s="176"/>
      <c r="G5" s="1117" t="s">
        <v>132</v>
      </c>
      <c r="H5" s="1119"/>
      <c r="I5" s="1117" t="s">
        <v>73</v>
      </c>
      <c r="J5" s="1118"/>
      <c r="K5" s="1119"/>
      <c r="L5" s="153" t="s">
        <v>74</v>
      </c>
    </row>
    <row r="6" spans="1:12" s="154" customFormat="1" ht="13.5" customHeight="1">
      <c r="A6" s="152"/>
      <c r="B6" s="174"/>
      <c r="C6" s="1133" t="s">
        <v>8</v>
      </c>
      <c r="D6" s="1134"/>
      <c r="E6" s="1130"/>
      <c r="F6" s="158" t="s">
        <v>68</v>
      </c>
      <c r="G6" s="1126" t="s">
        <v>133</v>
      </c>
      <c r="H6" s="171" t="s">
        <v>134</v>
      </c>
      <c r="I6" s="168"/>
      <c r="J6" s="1124" t="s">
        <v>8</v>
      </c>
      <c r="K6" s="1125"/>
      <c r="L6" s="155" t="s">
        <v>71</v>
      </c>
    </row>
    <row r="7" spans="2:12" s="154" customFormat="1" ht="13.5" customHeight="1" thickBot="1">
      <c r="B7" s="174" t="s">
        <v>5</v>
      </c>
      <c r="C7" s="1122" t="s">
        <v>10</v>
      </c>
      <c r="D7" s="1131" t="s">
        <v>11</v>
      </c>
      <c r="E7" s="1130"/>
      <c r="F7" s="158" t="s">
        <v>5</v>
      </c>
      <c r="G7" s="1127"/>
      <c r="H7" s="170" t="s">
        <v>135</v>
      </c>
      <c r="I7" s="169" t="s">
        <v>5</v>
      </c>
      <c r="J7" s="166" t="s">
        <v>70</v>
      </c>
      <c r="K7" s="1120" t="s">
        <v>11</v>
      </c>
      <c r="L7" s="155" t="s">
        <v>72</v>
      </c>
    </row>
    <row r="8" spans="1:12" s="167" customFormat="1" ht="13.5" thickBot="1">
      <c r="A8" s="304" t="s">
        <v>94</v>
      </c>
      <c r="B8" s="305"/>
      <c r="C8" s="1123"/>
      <c r="D8" s="1132"/>
      <c r="E8" s="1130"/>
      <c r="F8" s="177"/>
      <c r="G8" s="1128"/>
      <c r="H8" s="172"/>
      <c r="I8" s="109"/>
      <c r="J8" s="173" t="s">
        <v>10</v>
      </c>
      <c r="K8" s="1121"/>
      <c r="L8" s="161" t="s">
        <v>75</v>
      </c>
    </row>
    <row r="9" spans="1:12" ht="12.75">
      <c r="A9" s="279" t="s">
        <v>101</v>
      </c>
      <c r="B9" s="303">
        <v>266</v>
      </c>
      <c r="C9" s="178">
        <v>4.32</v>
      </c>
      <c r="D9" s="179">
        <v>0</v>
      </c>
      <c r="E9" s="180">
        <v>0</v>
      </c>
      <c r="F9" s="181">
        <f>SUM(B9+E9)</f>
        <v>266</v>
      </c>
      <c r="G9" s="182">
        <v>0</v>
      </c>
      <c r="H9" s="183">
        <v>0</v>
      </c>
      <c r="I9" s="184">
        <v>0</v>
      </c>
      <c r="J9" s="185">
        <v>0</v>
      </c>
      <c r="K9" s="183">
        <v>0</v>
      </c>
      <c r="L9" s="186">
        <v>0</v>
      </c>
    </row>
    <row r="10" spans="1:12" ht="12.75">
      <c r="A10" s="18" t="s">
        <v>102</v>
      </c>
      <c r="B10" s="187">
        <v>33</v>
      </c>
      <c r="C10" s="188">
        <v>26</v>
      </c>
      <c r="D10" s="189">
        <v>7</v>
      </c>
      <c r="E10" s="190">
        <v>0</v>
      </c>
      <c r="F10" s="191">
        <f aca="true" t="shared" si="0" ref="F10:F17">SUM(B10+E10)</f>
        <v>33</v>
      </c>
      <c r="G10" s="188"/>
      <c r="H10" s="189"/>
      <c r="I10" s="192">
        <v>1121</v>
      </c>
      <c r="J10" s="193"/>
      <c r="K10" s="189"/>
      <c r="L10" s="194"/>
    </row>
    <row r="11" spans="1:13" ht="12.75">
      <c r="A11" s="18" t="s">
        <v>103</v>
      </c>
      <c r="B11" s="187">
        <v>159</v>
      </c>
      <c r="C11" s="188">
        <v>0</v>
      </c>
      <c r="D11" s="189">
        <v>0</v>
      </c>
      <c r="E11" s="190">
        <v>0</v>
      </c>
      <c r="F11" s="191">
        <f t="shared" si="0"/>
        <v>159</v>
      </c>
      <c r="G11" s="188">
        <v>0</v>
      </c>
      <c r="H11" s="189">
        <v>0</v>
      </c>
      <c r="I11" s="192">
        <v>0</v>
      </c>
      <c r="J11" s="193">
        <v>0</v>
      </c>
      <c r="K11" s="189">
        <v>0</v>
      </c>
      <c r="L11" s="194">
        <v>0</v>
      </c>
      <c r="M11" s="23"/>
    </row>
    <row r="12" spans="1:12" s="165" customFormat="1" ht="12.75">
      <c r="A12" s="280" t="s">
        <v>114</v>
      </c>
      <c r="B12" s="281">
        <f>SUM(C12:D12)</f>
        <v>0</v>
      </c>
      <c r="C12" s="282"/>
      <c r="D12" s="283"/>
      <c r="E12" s="284"/>
      <c r="F12" s="285">
        <f t="shared" si="0"/>
        <v>0</v>
      </c>
      <c r="G12" s="282"/>
      <c r="H12" s="283"/>
      <c r="I12" s="286">
        <v>0</v>
      </c>
      <c r="J12" s="281">
        <v>0</v>
      </c>
      <c r="K12" s="283">
        <v>0</v>
      </c>
      <c r="L12" s="285">
        <v>0</v>
      </c>
    </row>
    <row r="13" spans="1:12" ht="12.75">
      <c r="A13" s="287" t="s">
        <v>89</v>
      </c>
      <c r="B13" s="295">
        <f>SUM(C13:D13)</f>
        <v>0</v>
      </c>
      <c r="C13" s="296"/>
      <c r="D13" s="297"/>
      <c r="E13" s="298"/>
      <c r="F13" s="299">
        <f t="shared" si="0"/>
        <v>0</v>
      </c>
      <c r="G13" s="296"/>
      <c r="H13" s="297"/>
      <c r="I13" s="300"/>
      <c r="J13" s="301"/>
      <c r="K13" s="297"/>
      <c r="L13" s="302"/>
    </row>
    <row r="14" spans="1:12" ht="12.75">
      <c r="A14" s="18" t="s">
        <v>88</v>
      </c>
      <c r="B14" s="215">
        <v>1322</v>
      </c>
      <c r="C14" s="19">
        <v>82</v>
      </c>
      <c r="D14" s="10">
        <v>1201</v>
      </c>
      <c r="E14" s="359"/>
      <c r="F14" s="382">
        <f t="shared" si="0"/>
        <v>1322</v>
      </c>
      <c r="G14" s="188"/>
      <c r="H14" s="189"/>
      <c r="I14" s="192">
        <v>0</v>
      </c>
      <c r="J14" s="193">
        <v>0</v>
      </c>
      <c r="K14" s="189">
        <v>0</v>
      </c>
      <c r="L14" s="194">
        <v>0</v>
      </c>
    </row>
    <row r="15" spans="1:12" ht="12.75">
      <c r="A15" s="18" t="s">
        <v>104</v>
      </c>
      <c r="B15" s="352">
        <v>57</v>
      </c>
      <c r="C15" s="188">
        <v>0</v>
      </c>
      <c r="D15" s="189">
        <v>0</v>
      </c>
      <c r="E15" s="190">
        <v>0</v>
      </c>
      <c r="F15" s="191">
        <f t="shared" si="0"/>
        <v>57</v>
      </c>
      <c r="G15" s="188">
        <v>0</v>
      </c>
      <c r="H15" s="189">
        <v>0</v>
      </c>
      <c r="I15" s="192">
        <v>0</v>
      </c>
      <c r="J15" s="193">
        <v>0</v>
      </c>
      <c r="K15" s="189">
        <v>0</v>
      </c>
      <c r="L15" s="194">
        <v>0</v>
      </c>
    </row>
    <row r="16" spans="1:12" ht="12.75">
      <c r="A16" s="18" t="s">
        <v>105</v>
      </c>
      <c r="B16" s="187">
        <v>291</v>
      </c>
      <c r="C16" s="188">
        <v>0</v>
      </c>
      <c r="D16" s="189">
        <v>0</v>
      </c>
      <c r="E16" s="190">
        <v>0</v>
      </c>
      <c r="F16" s="191">
        <f t="shared" si="0"/>
        <v>291</v>
      </c>
      <c r="G16" s="188">
        <v>0</v>
      </c>
      <c r="H16" s="189">
        <v>0</v>
      </c>
      <c r="I16" s="192">
        <v>0</v>
      </c>
      <c r="J16" s="193">
        <v>0</v>
      </c>
      <c r="K16" s="189">
        <v>0</v>
      </c>
      <c r="L16" s="194">
        <v>0</v>
      </c>
    </row>
    <row r="17" spans="1:12" ht="12.75">
      <c r="A17" s="280" t="s">
        <v>116</v>
      </c>
      <c r="B17" s="187">
        <f>SUM(B14:B16)</f>
        <v>1670</v>
      </c>
      <c r="C17" s="188">
        <f>SUM(C14:C16)</f>
        <v>82</v>
      </c>
      <c r="D17" s="189">
        <f>SUM(D14:D16)</f>
        <v>1201</v>
      </c>
      <c r="E17" s="190"/>
      <c r="F17" s="191">
        <f t="shared" si="0"/>
        <v>1670</v>
      </c>
      <c r="G17" s="188"/>
      <c r="H17" s="189"/>
      <c r="I17" s="192"/>
      <c r="J17" s="193"/>
      <c r="K17" s="189"/>
      <c r="L17" s="194"/>
    </row>
    <row r="18" spans="1:12" ht="12.75">
      <c r="A18" s="287" t="s">
        <v>98</v>
      </c>
      <c r="B18" s="295"/>
      <c r="C18" s="296"/>
      <c r="D18" s="297"/>
      <c r="E18" s="298"/>
      <c r="F18" s="299"/>
      <c r="G18" s="296"/>
      <c r="H18" s="297"/>
      <c r="I18" s="300"/>
      <c r="J18" s="301"/>
      <c r="K18" s="297"/>
      <c r="L18" s="302"/>
    </row>
    <row r="19" spans="1:12" ht="12.75">
      <c r="A19" s="11" t="s">
        <v>106</v>
      </c>
      <c r="B19" s="187">
        <v>49</v>
      </c>
      <c r="C19" s="188">
        <v>0</v>
      </c>
      <c r="D19" s="189">
        <v>0</v>
      </c>
      <c r="E19" s="190">
        <v>0</v>
      </c>
      <c r="F19" s="191">
        <f>SUM(B19:E19)</f>
        <v>49</v>
      </c>
      <c r="G19" s="188">
        <v>0</v>
      </c>
      <c r="H19" s="189">
        <v>0</v>
      </c>
      <c r="I19" s="192">
        <v>0</v>
      </c>
      <c r="J19" s="193">
        <v>0</v>
      </c>
      <c r="K19" s="189">
        <v>0</v>
      </c>
      <c r="L19" s="194">
        <v>0</v>
      </c>
    </row>
    <row r="20" spans="1:12" ht="12.75">
      <c r="A20" s="11" t="s">
        <v>107</v>
      </c>
      <c r="B20" s="215">
        <v>130</v>
      </c>
      <c r="C20" s="14">
        <v>0</v>
      </c>
      <c r="D20" s="360">
        <v>0</v>
      </c>
      <c r="E20" s="157">
        <v>0</v>
      </c>
      <c r="F20" s="221">
        <f>SUM(B20:E20)</f>
        <v>130</v>
      </c>
      <c r="G20" s="188">
        <v>0</v>
      </c>
      <c r="H20" s="189">
        <v>0</v>
      </c>
      <c r="I20" s="192">
        <v>0</v>
      </c>
      <c r="J20" s="193">
        <v>0</v>
      </c>
      <c r="K20" s="189">
        <v>0</v>
      </c>
      <c r="L20" s="194">
        <v>0</v>
      </c>
    </row>
    <row r="21" spans="1:12" ht="12.75">
      <c r="A21" s="11" t="s">
        <v>108</v>
      </c>
      <c r="B21" s="215">
        <v>256</v>
      </c>
      <c r="C21" s="188">
        <v>0</v>
      </c>
      <c r="D21" s="189">
        <v>0</v>
      </c>
      <c r="E21" s="190">
        <v>0</v>
      </c>
      <c r="F21" s="159">
        <f>SUM(B21)</f>
        <v>256</v>
      </c>
      <c r="G21" s="188">
        <v>0</v>
      </c>
      <c r="H21" s="189">
        <v>0</v>
      </c>
      <c r="I21" s="192">
        <v>0</v>
      </c>
      <c r="J21" s="193">
        <v>0</v>
      </c>
      <c r="K21" s="189">
        <v>0</v>
      </c>
      <c r="L21" s="194">
        <v>0</v>
      </c>
    </row>
    <row r="22" spans="1:12" ht="12.75">
      <c r="A22" s="11" t="s">
        <v>109</v>
      </c>
      <c r="B22" s="215">
        <v>14</v>
      </c>
      <c r="C22" s="188">
        <v>0</v>
      </c>
      <c r="D22" s="189">
        <v>0</v>
      </c>
      <c r="E22" s="190">
        <v>0</v>
      </c>
      <c r="F22" s="191">
        <f>SUM(B22)</f>
        <v>14</v>
      </c>
      <c r="G22" s="188">
        <v>0</v>
      </c>
      <c r="H22" s="189">
        <v>0</v>
      </c>
      <c r="I22" s="192">
        <v>0</v>
      </c>
      <c r="J22" s="193">
        <v>0</v>
      </c>
      <c r="K22" s="189">
        <v>0</v>
      </c>
      <c r="L22" s="194">
        <v>0</v>
      </c>
    </row>
    <row r="23" spans="1:12" ht="12.75">
      <c r="A23" s="11" t="s">
        <v>110</v>
      </c>
      <c r="B23" s="215">
        <v>51</v>
      </c>
      <c r="C23" s="188">
        <v>0</v>
      </c>
      <c r="D23" s="189">
        <v>0</v>
      </c>
      <c r="E23" s="190">
        <v>0</v>
      </c>
      <c r="F23" s="191">
        <f>SUM(B23)</f>
        <v>51</v>
      </c>
      <c r="G23" s="188">
        <v>0</v>
      </c>
      <c r="H23" s="189">
        <v>0</v>
      </c>
      <c r="I23" s="192">
        <v>0</v>
      </c>
      <c r="J23" s="193">
        <v>0</v>
      </c>
      <c r="K23" s="189">
        <v>0</v>
      </c>
      <c r="L23" s="194">
        <v>0</v>
      </c>
    </row>
    <row r="24" spans="1:12" ht="12.75">
      <c r="A24" s="11" t="s">
        <v>50</v>
      </c>
      <c r="B24" s="215">
        <v>206</v>
      </c>
      <c r="C24" s="188">
        <v>0</v>
      </c>
      <c r="D24" s="189">
        <v>0</v>
      </c>
      <c r="E24" s="190">
        <v>0</v>
      </c>
      <c r="F24" s="191">
        <v>206</v>
      </c>
      <c r="G24" s="188">
        <v>0</v>
      </c>
      <c r="H24" s="189">
        <v>0</v>
      </c>
      <c r="I24" s="192">
        <v>0</v>
      </c>
      <c r="J24" s="193">
        <v>0</v>
      </c>
      <c r="K24" s="189">
        <v>0</v>
      </c>
      <c r="L24" s="194">
        <v>0</v>
      </c>
    </row>
    <row r="25" spans="1:12" ht="12.75">
      <c r="A25" s="280" t="s">
        <v>118</v>
      </c>
      <c r="B25" s="187">
        <f>SUM(B19:B24)</f>
        <v>706</v>
      </c>
      <c r="C25" s="188">
        <v>0</v>
      </c>
      <c r="D25" s="189">
        <v>0</v>
      </c>
      <c r="E25" s="190">
        <v>0</v>
      </c>
      <c r="F25" s="191">
        <f>SUM(F19:F24)</f>
        <v>706</v>
      </c>
      <c r="G25" s="188">
        <v>0</v>
      </c>
      <c r="H25" s="189">
        <v>0</v>
      </c>
      <c r="I25" s="192">
        <v>0</v>
      </c>
      <c r="J25" s="193">
        <v>0</v>
      </c>
      <c r="K25" s="189">
        <v>0</v>
      </c>
      <c r="L25" s="194">
        <v>0</v>
      </c>
    </row>
    <row r="26" spans="1:12" s="294" customFormat="1" ht="12.75">
      <c r="A26" s="287" t="s">
        <v>123</v>
      </c>
      <c r="B26" s="288"/>
      <c r="C26" s="289"/>
      <c r="D26" s="290"/>
      <c r="E26" s="291"/>
      <c r="F26" s="292"/>
      <c r="G26" s="289"/>
      <c r="H26" s="290"/>
      <c r="I26" s="293"/>
      <c r="J26" s="288"/>
      <c r="K26" s="290"/>
      <c r="L26" s="292"/>
    </row>
    <row r="27" spans="1:12" ht="12.75">
      <c r="A27" s="18" t="s">
        <v>120</v>
      </c>
      <c r="B27" s="187">
        <v>171</v>
      </c>
      <c r="C27" s="188">
        <v>171</v>
      </c>
      <c r="D27" s="189">
        <v>0</v>
      </c>
      <c r="E27" s="190">
        <v>0</v>
      </c>
      <c r="F27" s="191">
        <v>171</v>
      </c>
      <c r="G27" s="188">
        <v>0</v>
      </c>
      <c r="H27" s="189">
        <v>0</v>
      </c>
      <c r="I27" s="192">
        <v>0</v>
      </c>
      <c r="J27" s="193">
        <v>0</v>
      </c>
      <c r="K27" s="189">
        <v>0</v>
      </c>
      <c r="L27" s="194">
        <v>0</v>
      </c>
    </row>
    <row r="28" spans="1:12" ht="12.75">
      <c r="A28" s="18" t="s">
        <v>121</v>
      </c>
      <c r="B28" s="187"/>
      <c r="C28" s="188"/>
      <c r="D28" s="189"/>
      <c r="E28" s="190"/>
      <c r="F28" s="191"/>
      <c r="G28" s="188"/>
      <c r="H28" s="189"/>
      <c r="I28" s="192"/>
      <c r="J28" s="193"/>
      <c r="K28" s="189"/>
      <c r="L28" s="194"/>
    </row>
    <row r="29" spans="1:12" ht="13.5" thickBot="1">
      <c r="A29" s="175" t="s">
        <v>122</v>
      </c>
      <c r="B29" s="307"/>
      <c r="C29" s="308"/>
      <c r="D29" s="309"/>
      <c r="E29" s="310"/>
      <c r="F29" s="311"/>
      <c r="G29" s="312"/>
      <c r="H29" s="313"/>
      <c r="I29" s="312"/>
      <c r="J29" s="314"/>
      <c r="K29" s="312"/>
      <c r="L29" s="315"/>
    </row>
    <row r="30" spans="1:12" s="165" customFormat="1" ht="13.5" thickBot="1">
      <c r="A30" s="216" t="s">
        <v>4</v>
      </c>
      <c r="B30" s="162">
        <f aca="true" t="shared" si="1" ref="B30:L30">SUM(B9:B28)</f>
        <v>5381</v>
      </c>
      <c r="C30" s="195">
        <f t="shared" si="1"/>
        <v>365.32</v>
      </c>
      <c r="D30" s="196">
        <f t="shared" si="1"/>
        <v>2409</v>
      </c>
      <c r="E30" s="164">
        <f t="shared" si="1"/>
        <v>0</v>
      </c>
      <c r="F30" s="160">
        <f t="shared" si="1"/>
        <v>5381</v>
      </c>
      <c r="G30" s="197">
        <f t="shared" si="1"/>
        <v>0</v>
      </c>
      <c r="H30" s="163">
        <f t="shared" si="1"/>
        <v>0</v>
      </c>
      <c r="I30" s="160">
        <f t="shared" si="1"/>
        <v>1121</v>
      </c>
      <c r="J30" s="162">
        <f t="shared" si="1"/>
        <v>0</v>
      </c>
      <c r="K30" s="197">
        <f t="shared" si="1"/>
        <v>0</v>
      </c>
      <c r="L30" s="160">
        <f t="shared" si="1"/>
        <v>0</v>
      </c>
    </row>
  </sheetData>
  <mergeCells count="11">
    <mergeCell ref="K7:K8"/>
    <mergeCell ref="C7:C8"/>
    <mergeCell ref="J6:K6"/>
    <mergeCell ref="G6:G8"/>
    <mergeCell ref="E5:E8"/>
    <mergeCell ref="D7:D8"/>
    <mergeCell ref="C6:D6"/>
    <mergeCell ref="A1:L1"/>
    <mergeCell ref="B5:D5"/>
    <mergeCell ref="G5:H5"/>
    <mergeCell ref="I5:K5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88"/>
  <sheetViews>
    <sheetView workbookViewId="0" topLeftCell="A1">
      <selection activeCell="A34" sqref="A34"/>
    </sheetView>
  </sheetViews>
  <sheetFormatPr defaultColWidth="9.00390625" defaultRowHeight="12.75"/>
  <cols>
    <col min="1" max="1" width="28.375" style="0" customWidth="1"/>
    <col min="2" max="3" width="9.75390625" style="0" customWidth="1"/>
    <col min="4" max="4" width="11.00390625" style="0" customWidth="1"/>
    <col min="5" max="6" width="11.625" style="0" customWidth="1"/>
    <col min="7" max="7" width="11.625" style="0" hidden="1" customWidth="1"/>
    <col min="8" max="8" width="11.00390625" style="0" customWidth="1"/>
    <col min="9" max="9" width="2.125" style="0" hidden="1" customWidth="1"/>
    <col min="10" max="10" width="0.2421875" style="0" hidden="1" customWidth="1"/>
    <col min="11" max="11" width="10.25390625" style="0" customWidth="1"/>
    <col min="12" max="12" width="9.75390625" style="0" hidden="1" customWidth="1"/>
    <col min="13" max="13" width="9.75390625" style="0" customWidth="1"/>
    <col min="14" max="14" width="12.625" style="0" customWidth="1"/>
    <col min="15" max="15" width="14.875" style="0" customWidth="1"/>
    <col min="16" max="16" width="10.625" style="0" customWidth="1"/>
    <col min="17" max="18" width="9.75390625" style="0" customWidth="1"/>
  </cols>
  <sheetData>
    <row r="1" spans="1:18" ht="15.75">
      <c r="A1" s="1149" t="s">
        <v>191</v>
      </c>
      <c r="B1" s="1149"/>
      <c r="C1" s="1149"/>
      <c r="D1" s="1149"/>
      <c r="E1" s="1149"/>
      <c r="F1" s="1149"/>
      <c r="G1" s="1149"/>
      <c r="H1" s="1149"/>
      <c r="I1" s="1149"/>
      <c r="J1" s="1149"/>
      <c r="K1" s="1149"/>
      <c r="L1" s="1149"/>
      <c r="M1" s="1149"/>
      <c r="N1" s="1149"/>
      <c r="O1" s="1149"/>
      <c r="P1" s="1149"/>
      <c r="Q1" s="1149"/>
      <c r="R1" s="1149"/>
    </row>
    <row r="2" spans="1:18" ht="13.5" thickBot="1">
      <c r="A2" s="473"/>
      <c r="B2" s="473"/>
      <c r="C2" s="473"/>
      <c r="D2" s="473"/>
      <c r="E2" s="473"/>
      <c r="F2" s="473"/>
      <c r="G2" s="473"/>
      <c r="H2" s="473"/>
      <c r="I2" s="665" t="s">
        <v>12</v>
      </c>
      <c r="J2" s="473"/>
      <c r="K2" s="473" t="s">
        <v>12</v>
      </c>
      <c r="L2" s="473"/>
      <c r="M2" s="473"/>
      <c r="N2" s="473"/>
      <c r="O2" s="473"/>
      <c r="P2" s="473"/>
      <c r="Q2" s="473"/>
      <c r="R2" s="473"/>
    </row>
    <row r="3" spans="1:18" ht="13.5" customHeight="1">
      <c r="A3" s="1100" t="s">
        <v>150</v>
      </c>
      <c r="B3" s="1150" t="s">
        <v>144</v>
      </c>
      <c r="C3" s="1151"/>
      <c r="D3" s="1152"/>
      <c r="E3" s="1150" t="s">
        <v>145</v>
      </c>
      <c r="F3" s="1151"/>
      <c r="G3" s="1151"/>
      <c r="H3" s="1151"/>
      <c r="I3" s="1152"/>
      <c r="J3" s="702"/>
      <c r="K3" s="1005" t="s">
        <v>171</v>
      </c>
      <c r="L3" s="702"/>
      <c r="M3" s="473" t="s">
        <v>146</v>
      </c>
      <c r="N3" s="703"/>
      <c r="O3" s="702"/>
      <c r="P3" s="704"/>
      <c r="Q3" s="704"/>
      <c r="R3" s="704"/>
    </row>
    <row r="4" spans="1:18" ht="12.75">
      <c r="A4" s="1101"/>
      <c r="B4" s="705" t="s">
        <v>52</v>
      </c>
      <c r="C4" s="706" t="s">
        <v>52</v>
      </c>
      <c r="D4" s="707" t="s">
        <v>51</v>
      </c>
      <c r="E4" s="705" t="s">
        <v>52</v>
      </c>
      <c r="F4" s="481" t="s">
        <v>52</v>
      </c>
      <c r="G4" s="947"/>
      <c r="H4" s="709" t="s">
        <v>51</v>
      </c>
      <c r="I4" s="482" t="s">
        <v>54</v>
      </c>
      <c r="J4" s="708"/>
      <c r="K4" s="1006" t="s">
        <v>171</v>
      </c>
      <c r="L4" s="708"/>
      <c r="M4" s="473" t="s">
        <v>147</v>
      </c>
      <c r="N4" s="473"/>
      <c r="O4" s="710"/>
      <c r="P4" s="704"/>
      <c r="Q4" s="704"/>
      <c r="R4" s="710"/>
    </row>
    <row r="5" spans="1:18" ht="15" customHeight="1" thickBot="1">
      <c r="A5" s="1102"/>
      <c r="B5" s="711">
        <v>38718</v>
      </c>
      <c r="C5" s="712">
        <v>39082</v>
      </c>
      <c r="D5" s="713" t="s">
        <v>53</v>
      </c>
      <c r="E5" s="711">
        <v>38718</v>
      </c>
      <c r="F5" s="714">
        <v>39082</v>
      </c>
      <c r="G5" s="955"/>
      <c r="H5" s="713" t="s">
        <v>161</v>
      </c>
      <c r="I5" s="715" t="s">
        <v>55</v>
      </c>
      <c r="J5" s="716"/>
      <c r="K5" s="1007" t="s">
        <v>171</v>
      </c>
      <c r="L5" s="717"/>
      <c r="M5" s="717"/>
      <c r="N5" s="716"/>
      <c r="O5" s="718"/>
      <c r="P5" s="719"/>
      <c r="Q5" s="719"/>
      <c r="R5" s="718"/>
    </row>
    <row r="6" spans="1:18" s="2" customFormat="1" ht="12.75">
      <c r="A6" s="1022" t="s">
        <v>194</v>
      </c>
      <c r="B6" s="1023"/>
      <c r="C6" s="1023"/>
      <c r="D6" s="1023"/>
      <c r="E6" s="1023"/>
      <c r="F6" s="1023"/>
      <c r="G6" s="1023"/>
      <c r="H6" s="1023"/>
      <c r="I6" s="1024"/>
      <c r="J6" s="552"/>
      <c r="K6" s="720"/>
      <c r="L6" s="552"/>
      <c r="M6" s="552"/>
      <c r="N6" s="552"/>
      <c r="O6" s="721"/>
      <c r="P6" s="552"/>
      <c r="Q6" s="552"/>
      <c r="R6" s="721"/>
    </row>
    <row r="7" spans="1:18" s="2" customFormat="1" ht="12.75" customHeight="1">
      <c r="A7" s="722" t="s">
        <v>101</v>
      </c>
      <c r="B7" s="723">
        <v>182.65</v>
      </c>
      <c r="C7" s="723">
        <v>187</v>
      </c>
      <c r="D7" s="724">
        <f>SUM(C7-B7)</f>
        <v>4.349999999999994</v>
      </c>
      <c r="E7" s="723">
        <v>11748.88</v>
      </c>
      <c r="F7" s="723">
        <v>11808</v>
      </c>
      <c r="G7" s="723"/>
      <c r="H7" s="726">
        <f>SUM(F7-E7)</f>
        <v>59.1200000000008</v>
      </c>
      <c r="I7" s="725">
        <f aca="true" t="shared" si="0" ref="I7:I28">SUM(H7-E7)</f>
        <v>-11689.759999999998</v>
      </c>
      <c r="J7" s="552"/>
      <c r="K7" s="1001" t="s">
        <v>171</v>
      </c>
      <c r="L7" s="552"/>
      <c r="M7" s="552"/>
      <c r="N7" s="552"/>
      <c r="O7" s="721"/>
      <c r="P7" s="552"/>
      <c r="Q7" s="552"/>
      <c r="R7" s="721"/>
    </row>
    <row r="8" spans="1:18" s="2" customFormat="1" ht="11.25">
      <c r="A8" s="722" t="s">
        <v>102</v>
      </c>
      <c r="B8" s="727">
        <v>173.35</v>
      </c>
      <c r="C8" s="727">
        <v>181</v>
      </c>
      <c r="D8" s="724">
        <f aca="true" t="shared" si="1" ref="D8:D17">SUM(C8-B8)</f>
        <v>7.650000000000006</v>
      </c>
      <c r="E8" s="727">
        <v>21723.98</v>
      </c>
      <c r="F8" s="727">
        <v>22503</v>
      </c>
      <c r="G8" s="727"/>
      <c r="H8" s="726">
        <f aca="true" t="shared" si="2" ref="H8:H28">SUM(F8-E8)</f>
        <v>779.0200000000004</v>
      </c>
      <c r="I8" s="728">
        <f t="shared" si="0"/>
        <v>-20944.96</v>
      </c>
      <c r="J8" s="552"/>
      <c r="K8" s="1002" t="s">
        <v>171</v>
      </c>
      <c r="L8" s="552"/>
      <c r="M8" s="552"/>
      <c r="N8" s="552"/>
      <c r="O8" s="721"/>
      <c r="P8" s="552"/>
      <c r="Q8" s="552"/>
      <c r="R8" s="721"/>
    </row>
    <row r="9" spans="1:18" s="2" customFormat="1" ht="11.25">
      <c r="A9" s="730" t="s">
        <v>103</v>
      </c>
      <c r="B9" s="731">
        <v>92.89</v>
      </c>
      <c r="C9" s="731">
        <v>79</v>
      </c>
      <c r="D9" s="732">
        <f t="shared" si="1"/>
        <v>-13.89</v>
      </c>
      <c r="E9" s="731">
        <v>56304.78</v>
      </c>
      <c r="F9" s="731">
        <v>57838</v>
      </c>
      <c r="G9" s="731"/>
      <c r="H9" s="726">
        <f t="shared" si="2"/>
        <v>1533.2200000000012</v>
      </c>
      <c r="I9" s="733">
        <f t="shared" si="0"/>
        <v>-54771.56</v>
      </c>
      <c r="J9" s="552"/>
      <c r="K9" s="1002" t="s">
        <v>171</v>
      </c>
      <c r="L9" s="552"/>
      <c r="M9" s="552"/>
      <c r="N9" s="552"/>
      <c r="O9" s="721"/>
      <c r="P9" s="552"/>
      <c r="Q9" s="552"/>
      <c r="R9" s="721"/>
    </row>
    <row r="10" spans="1:18" s="2" customFormat="1" ht="11.25">
      <c r="A10" s="730" t="s">
        <v>151</v>
      </c>
      <c r="B10" s="731">
        <v>82.66</v>
      </c>
      <c r="C10" s="731">
        <v>83</v>
      </c>
      <c r="D10" s="732">
        <f t="shared" si="1"/>
        <v>0.3400000000000034</v>
      </c>
      <c r="E10" s="731">
        <v>21150.66</v>
      </c>
      <c r="F10" s="731">
        <v>21409</v>
      </c>
      <c r="G10" s="731"/>
      <c r="H10" s="726">
        <f t="shared" si="2"/>
        <v>258.34000000000015</v>
      </c>
      <c r="I10" s="733">
        <f t="shared" si="0"/>
        <v>-20892.32</v>
      </c>
      <c r="J10" s="552"/>
      <c r="K10" s="1002" t="s">
        <v>171</v>
      </c>
      <c r="L10" s="552"/>
      <c r="M10" s="552"/>
      <c r="N10" s="552"/>
      <c r="O10" s="721"/>
      <c r="P10" s="552"/>
      <c r="Q10" s="552"/>
      <c r="R10" s="721"/>
    </row>
    <row r="11" spans="1:18" s="2" customFormat="1" ht="11.25">
      <c r="A11" s="730" t="s">
        <v>152</v>
      </c>
      <c r="B11" s="731">
        <v>143.13</v>
      </c>
      <c r="C11" s="731">
        <v>152</v>
      </c>
      <c r="D11" s="732">
        <f t="shared" si="1"/>
        <v>8.870000000000005</v>
      </c>
      <c r="E11" s="747">
        <v>21364.76</v>
      </c>
      <c r="F11" s="731">
        <v>21953</v>
      </c>
      <c r="G11" s="731"/>
      <c r="H11" s="726">
        <f t="shared" si="2"/>
        <v>588.2400000000016</v>
      </c>
      <c r="I11" s="733">
        <f t="shared" si="0"/>
        <v>-20776.519999999997</v>
      </c>
      <c r="J11" s="552"/>
      <c r="K11" s="1003" t="s">
        <v>171</v>
      </c>
      <c r="L11" s="552"/>
      <c r="M11" s="552"/>
      <c r="N11" s="552"/>
      <c r="O11" s="721"/>
      <c r="P11" s="552"/>
      <c r="Q11" s="552"/>
      <c r="R11" s="721"/>
    </row>
    <row r="12" spans="1:18" s="2" customFormat="1" ht="11.25">
      <c r="A12" s="743" t="s">
        <v>88</v>
      </c>
      <c r="B12" s="727">
        <v>692.63</v>
      </c>
      <c r="C12" s="727">
        <v>736</v>
      </c>
      <c r="D12" s="745">
        <f t="shared" si="1"/>
        <v>43.370000000000005</v>
      </c>
      <c r="E12" s="727">
        <v>175134.59</v>
      </c>
      <c r="F12" s="727">
        <v>175814</v>
      </c>
      <c r="G12" s="727"/>
      <c r="H12" s="726">
        <f>SUM(F12-E12)</f>
        <v>679.4100000000035</v>
      </c>
      <c r="I12" s="728">
        <f t="shared" si="0"/>
        <v>-174455.18</v>
      </c>
      <c r="J12" s="845"/>
      <c r="K12" s="1001" t="s">
        <v>171</v>
      </c>
      <c r="L12" s="552"/>
      <c r="M12" s="552"/>
      <c r="N12" s="552"/>
      <c r="O12" s="721"/>
      <c r="P12" s="552"/>
      <c r="Q12" s="552"/>
      <c r="R12" s="721"/>
    </row>
    <row r="13" spans="1:18" s="2" customFormat="1" ht="11.25">
      <c r="A13" s="743" t="s">
        <v>104</v>
      </c>
      <c r="B13" s="727">
        <v>325.37</v>
      </c>
      <c r="C13" s="727">
        <v>370</v>
      </c>
      <c r="D13" s="724">
        <f t="shared" si="1"/>
        <v>44.629999999999995</v>
      </c>
      <c r="E13" s="727">
        <v>21796.14</v>
      </c>
      <c r="F13" s="727">
        <v>29945</v>
      </c>
      <c r="G13" s="727"/>
      <c r="H13" s="726">
        <f t="shared" si="2"/>
        <v>8148.860000000001</v>
      </c>
      <c r="I13" s="728">
        <f t="shared" si="0"/>
        <v>-13647.279999999999</v>
      </c>
      <c r="J13" s="552"/>
      <c r="K13" s="1002" t="s">
        <v>171</v>
      </c>
      <c r="L13" s="552"/>
      <c r="M13" s="552"/>
      <c r="N13" s="552"/>
      <c r="O13" s="721"/>
      <c r="P13" s="552"/>
      <c r="Q13" s="552"/>
      <c r="R13" s="721"/>
    </row>
    <row r="14" spans="1:18" s="2" customFormat="1" ht="11.25">
      <c r="A14" s="744" t="s">
        <v>105</v>
      </c>
      <c r="B14" s="731">
        <v>42.53</v>
      </c>
      <c r="C14" s="731">
        <v>52</v>
      </c>
      <c r="D14" s="732">
        <f t="shared" si="1"/>
        <v>9.469999999999999</v>
      </c>
      <c r="E14" s="731">
        <v>11290.13</v>
      </c>
      <c r="F14" s="731">
        <v>11823</v>
      </c>
      <c r="G14" s="731"/>
      <c r="H14" s="726">
        <f t="shared" si="2"/>
        <v>532.8700000000008</v>
      </c>
      <c r="I14" s="733">
        <f t="shared" si="0"/>
        <v>-10757.259999999998</v>
      </c>
      <c r="J14" s="552"/>
      <c r="K14" s="1002" t="s">
        <v>171</v>
      </c>
      <c r="L14" s="552"/>
      <c r="M14" s="552"/>
      <c r="N14" s="552"/>
      <c r="O14" s="721"/>
      <c r="P14" s="552"/>
      <c r="Q14" s="552"/>
      <c r="R14" s="721"/>
    </row>
    <row r="15" spans="1:18" s="2" customFormat="1" ht="11.25">
      <c r="A15" s="743" t="s">
        <v>153</v>
      </c>
      <c r="B15" s="727">
        <v>53.3</v>
      </c>
      <c r="C15" s="727">
        <v>53</v>
      </c>
      <c r="D15" s="745">
        <f t="shared" si="1"/>
        <v>-0.29999999999999716</v>
      </c>
      <c r="E15" s="727">
        <v>77740.95</v>
      </c>
      <c r="F15" s="727">
        <v>83570</v>
      </c>
      <c r="G15" s="727"/>
      <c r="H15" s="726">
        <f t="shared" si="2"/>
        <v>5829.050000000003</v>
      </c>
      <c r="I15" s="728">
        <f t="shared" si="0"/>
        <v>-71911.9</v>
      </c>
      <c r="J15" s="846"/>
      <c r="K15" s="1001" t="s">
        <v>171</v>
      </c>
      <c r="L15" s="552"/>
      <c r="M15" s="552"/>
      <c r="N15" s="552"/>
      <c r="O15" s="721"/>
      <c r="P15" s="552"/>
      <c r="Q15" s="552"/>
      <c r="R15" s="721"/>
    </row>
    <row r="16" spans="1:18" s="2" customFormat="1" ht="11.25">
      <c r="A16" s="741" t="s">
        <v>173</v>
      </c>
      <c r="B16" s="723">
        <v>99.23</v>
      </c>
      <c r="C16" s="723">
        <v>133</v>
      </c>
      <c r="D16" s="724">
        <f t="shared" si="1"/>
        <v>33.769999999999996</v>
      </c>
      <c r="E16" s="723">
        <v>24282.39</v>
      </c>
      <c r="F16" s="723">
        <v>25939</v>
      </c>
      <c r="G16" s="723"/>
      <c r="H16" s="726">
        <f t="shared" si="2"/>
        <v>1656.6100000000006</v>
      </c>
      <c r="I16" s="742">
        <f t="shared" si="0"/>
        <v>-22625.78</v>
      </c>
      <c r="J16" s="552"/>
      <c r="K16" s="1002" t="s">
        <v>171</v>
      </c>
      <c r="L16" s="552"/>
      <c r="M16" s="552"/>
      <c r="N16" s="552"/>
      <c r="O16" s="721"/>
      <c r="P16" s="552"/>
      <c r="Q16" s="552"/>
      <c r="R16" s="721"/>
    </row>
    <row r="17" spans="1:18" s="2" customFormat="1" ht="11.25">
      <c r="A17" s="743" t="s">
        <v>174</v>
      </c>
      <c r="B17" s="727">
        <v>27.15</v>
      </c>
      <c r="C17" s="727">
        <v>27</v>
      </c>
      <c r="D17" s="745">
        <f t="shared" si="1"/>
        <v>-0.14999999999999858</v>
      </c>
      <c r="E17" s="727">
        <v>38507.43</v>
      </c>
      <c r="F17" s="727">
        <v>39065</v>
      </c>
      <c r="G17" s="727"/>
      <c r="H17" s="726">
        <f t="shared" si="2"/>
        <v>557.5699999999997</v>
      </c>
      <c r="I17" s="728">
        <f t="shared" si="0"/>
        <v>-37949.86</v>
      </c>
      <c r="J17" s="552"/>
      <c r="K17" s="1002" t="s">
        <v>171</v>
      </c>
      <c r="L17" s="552"/>
      <c r="M17" s="552"/>
      <c r="N17" s="552"/>
      <c r="O17" s="721"/>
      <c r="P17" s="552"/>
      <c r="Q17" s="552"/>
      <c r="R17" s="721"/>
    </row>
    <row r="18" spans="1:18" s="2" customFormat="1" ht="11.25">
      <c r="A18" s="743" t="s">
        <v>175</v>
      </c>
      <c r="B18" s="727">
        <v>0</v>
      </c>
      <c r="C18" s="727">
        <v>0</v>
      </c>
      <c r="D18" s="745">
        <f aca="true" t="shared" si="3" ref="D18:D28">SUM(C18-B18)</f>
        <v>0</v>
      </c>
      <c r="E18" s="727">
        <v>12132.28</v>
      </c>
      <c r="F18" s="727">
        <v>12280</v>
      </c>
      <c r="G18" s="727"/>
      <c r="H18" s="726">
        <f t="shared" si="2"/>
        <v>147.71999999999935</v>
      </c>
      <c r="I18" s="728">
        <f t="shared" si="0"/>
        <v>-11984.560000000001</v>
      </c>
      <c r="J18" s="552"/>
      <c r="K18" s="1002" t="s">
        <v>171</v>
      </c>
      <c r="L18" s="552"/>
      <c r="M18" s="552"/>
      <c r="N18" s="552"/>
      <c r="O18" s="721"/>
      <c r="P18" s="552"/>
      <c r="Q18" s="552"/>
      <c r="R18" s="721"/>
    </row>
    <row r="19" spans="1:18" s="2" customFormat="1" ht="11.25">
      <c r="A19" s="743" t="s">
        <v>176</v>
      </c>
      <c r="B19" s="727">
        <v>0</v>
      </c>
      <c r="C19" s="727">
        <v>0</v>
      </c>
      <c r="D19" s="745">
        <f t="shared" si="3"/>
        <v>0</v>
      </c>
      <c r="E19" s="727">
        <v>30832.9</v>
      </c>
      <c r="F19" s="727">
        <v>32502</v>
      </c>
      <c r="G19" s="727"/>
      <c r="H19" s="726">
        <f t="shared" si="2"/>
        <v>1669.0999999999985</v>
      </c>
      <c r="I19" s="728">
        <f t="shared" si="0"/>
        <v>-29163.800000000003</v>
      </c>
      <c r="J19" s="552"/>
      <c r="K19" s="1002" t="s">
        <v>171</v>
      </c>
      <c r="L19" s="552"/>
      <c r="M19" s="552"/>
      <c r="N19" s="552"/>
      <c r="O19" s="721"/>
      <c r="P19" s="552"/>
      <c r="Q19" s="552"/>
      <c r="R19" s="721"/>
    </row>
    <row r="20" spans="1:18" s="2" customFormat="1" ht="11.25">
      <c r="A20" s="743" t="s">
        <v>177</v>
      </c>
      <c r="B20" s="727">
        <v>78.31</v>
      </c>
      <c r="C20" s="727">
        <v>63</v>
      </c>
      <c r="D20" s="745">
        <f t="shared" si="3"/>
        <v>-15.310000000000002</v>
      </c>
      <c r="E20" s="727">
        <v>31122.67</v>
      </c>
      <c r="F20" s="727">
        <v>30959</v>
      </c>
      <c r="G20" s="727"/>
      <c r="H20" s="726">
        <f t="shared" si="2"/>
        <v>-163.66999999999825</v>
      </c>
      <c r="I20" s="728">
        <f t="shared" si="0"/>
        <v>-31286.339999999997</v>
      </c>
      <c r="J20" s="552"/>
      <c r="K20" s="1002" t="s">
        <v>171</v>
      </c>
      <c r="L20" s="552"/>
      <c r="M20" s="552"/>
      <c r="N20" s="552"/>
      <c r="O20" s="721"/>
      <c r="P20" s="552"/>
      <c r="Q20" s="552"/>
      <c r="R20" s="721"/>
    </row>
    <row r="21" spans="1:18" s="2" customFormat="1" ht="11.25">
      <c r="A21" s="744" t="s">
        <v>178</v>
      </c>
      <c r="B21" s="731">
        <v>0</v>
      </c>
      <c r="C21" s="731">
        <v>0</v>
      </c>
      <c r="D21" s="745">
        <f t="shared" si="3"/>
        <v>0</v>
      </c>
      <c r="E21" s="731">
        <v>41121.05</v>
      </c>
      <c r="F21" s="731">
        <v>42037</v>
      </c>
      <c r="G21" s="731"/>
      <c r="H21" s="726">
        <f t="shared" si="2"/>
        <v>915.9499999999971</v>
      </c>
      <c r="I21" s="733">
        <f t="shared" si="0"/>
        <v>-40205.100000000006</v>
      </c>
      <c r="J21" s="552"/>
      <c r="K21" s="1002" t="s">
        <v>171</v>
      </c>
      <c r="L21" s="552"/>
      <c r="M21" s="552"/>
      <c r="N21" s="552"/>
      <c r="O21" s="721"/>
      <c r="P21" s="552"/>
      <c r="Q21" s="552"/>
      <c r="R21" s="721"/>
    </row>
    <row r="22" spans="1:18" s="2" customFormat="1" ht="11.25">
      <c r="A22" s="746" t="s">
        <v>179</v>
      </c>
      <c r="B22" s="936">
        <v>86.61</v>
      </c>
      <c r="C22" s="747">
        <v>87</v>
      </c>
      <c r="D22" s="745">
        <f t="shared" si="3"/>
        <v>0.39000000000000057</v>
      </c>
      <c r="E22" s="747">
        <v>55655.67</v>
      </c>
      <c r="F22" s="747">
        <v>59240</v>
      </c>
      <c r="G22" s="747"/>
      <c r="H22" s="726">
        <f t="shared" si="2"/>
        <v>3584.3300000000017</v>
      </c>
      <c r="I22" s="748">
        <f t="shared" si="0"/>
        <v>-52071.34</v>
      </c>
      <c r="J22" s="552"/>
      <c r="K22" s="1002" t="s">
        <v>171</v>
      </c>
      <c r="L22" s="552"/>
      <c r="M22" s="552"/>
      <c r="N22" s="552"/>
      <c r="O22" s="721"/>
      <c r="P22" s="552"/>
      <c r="Q22" s="552"/>
      <c r="R22" s="721"/>
    </row>
    <row r="23" spans="1:18" s="2" customFormat="1" ht="11.25">
      <c r="A23" s="746" t="s">
        <v>180</v>
      </c>
      <c r="B23" s="936">
        <v>103.79</v>
      </c>
      <c r="C23" s="747">
        <v>109</v>
      </c>
      <c r="D23" s="745">
        <f t="shared" si="3"/>
        <v>5.209999999999994</v>
      </c>
      <c r="E23" s="747">
        <v>29555.98</v>
      </c>
      <c r="F23" s="747">
        <v>30288</v>
      </c>
      <c r="G23" s="747"/>
      <c r="H23" s="726">
        <f t="shared" si="2"/>
        <v>732.0200000000004</v>
      </c>
      <c r="I23" s="748">
        <f t="shared" si="0"/>
        <v>-28823.96</v>
      </c>
      <c r="J23" s="552"/>
      <c r="K23" s="1002" t="s">
        <v>171</v>
      </c>
      <c r="L23" s="552"/>
      <c r="M23" s="552"/>
      <c r="N23" s="552"/>
      <c r="O23" s="721"/>
      <c r="P23" s="552"/>
      <c r="Q23" s="552"/>
      <c r="R23" s="721"/>
    </row>
    <row r="24" spans="1:18" s="2" customFormat="1" ht="11.25">
      <c r="A24" s="746" t="s">
        <v>200</v>
      </c>
      <c r="B24" s="936">
        <v>133</v>
      </c>
      <c r="C24" s="747">
        <v>193</v>
      </c>
      <c r="D24" s="745">
        <f t="shared" si="3"/>
        <v>60</v>
      </c>
      <c r="E24" s="747">
        <v>135630</v>
      </c>
      <c r="F24" s="747">
        <v>151923</v>
      </c>
      <c r="G24" s="747"/>
      <c r="H24" s="726">
        <f t="shared" si="2"/>
        <v>16293</v>
      </c>
      <c r="I24" s="748">
        <f t="shared" si="0"/>
        <v>-119337</v>
      </c>
      <c r="J24" s="552"/>
      <c r="K24" s="1002" t="s">
        <v>171</v>
      </c>
      <c r="L24" s="552"/>
      <c r="M24" s="552"/>
      <c r="N24" s="552"/>
      <c r="O24" s="721"/>
      <c r="P24" s="552"/>
      <c r="Q24" s="552"/>
      <c r="R24" s="721"/>
    </row>
    <row r="25" spans="1:18" s="2" customFormat="1" ht="11.25">
      <c r="A25" s="746" t="s">
        <v>181</v>
      </c>
      <c r="B25" s="936">
        <v>192.64</v>
      </c>
      <c r="C25" s="747">
        <v>193</v>
      </c>
      <c r="D25" s="745">
        <f t="shared" si="3"/>
        <v>0.36000000000001364</v>
      </c>
      <c r="E25" s="747">
        <v>69908.99</v>
      </c>
      <c r="F25" s="747">
        <v>77826</v>
      </c>
      <c r="G25" s="747"/>
      <c r="H25" s="726">
        <f t="shared" si="2"/>
        <v>7917.009999999995</v>
      </c>
      <c r="I25" s="748">
        <f t="shared" si="0"/>
        <v>-61991.98000000001</v>
      </c>
      <c r="J25" s="552"/>
      <c r="K25" s="1002" t="s">
        <v>171</v>
      </c>
      <c r="L25" s="552"/>
      <c r="M25" s="552"/>
      <c r="N25" s="552"/>
      <c r="O25" s="721"/>
      <c r="P25" s="552"/>
      <c r="Q25" s="552"/>
      <c r="R25" s="721"/>
    </row>
    <row r="26" spans="1:18" s="2" customFormat="1" ht="11.25">
      <c r="A26" s="746" t="s">
        <v>182</v>
      </c>
      <c r="B26" s="936">
        <v>82.68</v>
      </c>
      <c r="C26" s="747">
        <v>83</v>
      </c>
      <c r="D26" s="745">
        <f t="shared" si="3"/>
        <v>0.3199999999999932</v>
      </c>
      <c r="E26" s="747">
        <v>134600.03</v>
      </c>
      <c r="F26" s="747">
        <v>135152</v>
      </c>
      <c r="G26" s="747"/>
      <c r="H26" s="726">
        <f t="shared" si="2"/>
        <v>551.9700000000012</v>
      </c>
      <c r="I26" s="748">
        <f t="shared" si="0"/>
        <v>-134048.06</v>
      </c>
      <c r="J26" s="552"/>
      <c r="K26" s="1002" t="s">
        <v>171</v>
      </c>
      <c r="L26" s="552"/>
      <c r="M26" s="552"/>
      <c r="N26" s="552"/>
      <c r="O26" s="721"/>
      <c r="P26" s="552"/>
      <c r="Q26" s="552"/>
      <c r="R26" s="721"/>
    </row>
    <row r="27" spans="1:18" s="2" customFormat="1" ht="12" thickBot="1">
      <c r="A27" s="749" t="s">
        <v>183</v>
      </c>
      <c r="B27" s="937">
        <v>68.82</v>
      </c>
      <c r="C27" s="750">
        <v>69</v>
      </c>
      <c r="D27" s="942">
        <f t="shared" si="3"/>
        <v>0.18000000000000682</v>
      </c>
      <c r="E27" s="941">
        <v>8569.01</v>
      </c>
      <c r="F27" s="750">
        <v>9642</v>
      </c>
      <c r="G27" s="941"/>
      <c r="H27" s="734">
        <f t="shared" si="2"/>
        <v>1072.9899999999998</v>
      </c>
      <c r="I27" s="751">
        <f t="shared" si="0"/>
        <v>-7496.02</v>
      </c>
      <c r="J27" s="552"/>
      <c r="K27" s="1004" t="s">
        <v>171</v>
      </c>
      <c r="L27" s="552"/>
      <c r="M27" s="552"/>
      <c r="N27" s="552"/>
      <c r="O27" s="721"/>
      <c r="P27" s="552"/>
      <c r="Q27" s="552"/>
      <c r="R27" s="721"/>
    </row>
    <row r="28" spans="1:18" s="431" customFormat="1" ht="14.25" customHeight="1" thickBot="1" thickTop="1">
      <c r="A28" s="736" t="s">
        <v>195</v>
      </c>
      <c r="B28" s="737">
        <f>SUM(B16:B27)</f>
        <v>872.23</v>
      </c>
      <c r="C28" s="737">
        <f>SUM(C16:C27)</f>
        <v>957</v>
      </c>
      <c r="D28" s="737">
        <f t="shared" si="3"/>
        <v>84.76999999999998</v>
      </c>
      <c r="E28" s="943">
        <f>SUM(E16:E27)</f>
        <v>611918.3999999999</v>
      </c>
      <c r="F28" s="752">
        <f>SUM(F16:F27)</f>
        <v>646853</v>
      </c>
      <c r="G28" s="752"/>
      <c r="H28" s="729">
        <f t="shared" si="2"/>
        <v>34934.60000000009</v>
      </c>
      <c r="I28" s="738">
        <f t="shared" si="0"/>
        <v>-576983.7999999998</v>
      </c>
      <c r="J28" s="739"/>
      <c r="K28" s="1008" t="s">
        <v>171</v>
      </c>
      <c r="L28" s="740"/>
      <c r="M28" s="740"/>
      <c r="N28" s="740"/>
      <c r="O28" s="740"/>
      <c r="P28" s="740"/>
      <c r="Q28" s="740"/>
      <c r="R28" s="740"/>
    </row>
    <row r="29" spans="1:18" s="431" customFormat="1" ht="14.25" customHeight="1">
      <c r="A29" s="753" t="s">
        <v>156</v>
      </c>
      <c r="B29" s="754"/>
      <c r="C29" s="754"/>
      <c r="D29" s="754"/>
      <c r="E29" s="754"/>
      <c r="F29" s="754"/>
      <c r="G29" s="754"/>
      <c r="H29" s="754"/>
      <c r="I29" s="754"/>
      <c r="J29" s="740"/>
      <c r="K29" s="755"/>
      <c r="L29" s="740"/>
      <c r="M29" s="740"/>
      <c r="N29" s="740"/>
      <c r="O29" s="740"/>
      <c r="P29" s="740"/>
      <c r="Q29" s="740"/>
      <c r="R29" s="740"/>
    </row>
    <row r="30" spans="1:18" s="431" customFormat="1" ht="14.25" customHeight="1" thickBot="1">
      <c r="A30" s="938" t="s">
        <v>158</v>
      </c>
      <c r="B30" s="940">
        <v>75.96</v>
      </c>
      <c r="C30" s="756">
        <v>84</v>
      </c>
      <c r="D30" s="944">
        <f>SUM(C30-B30)</f>
        <v>8.040000000000006</v>
      </c>
      <c r="E30" s="939">
        <v>2778.79</v>
      </c>
      <c r="F30" s="756">
        <v>2931</v>
      </c>
      <c r="G30" s="756"/>
      <c r="H30" s="961">
        <v>2931</v>
      </c>
      <c r="I30" s="735">
        <f>SUM(H30-E30)</f>
        <v>152.21000000000004</v>
      </c>
      <c r="J30" s="740"/>
      <c r="K30" s="1004" t="s">
        <v>171</v>
      </c>
      <c r="L30" s="740"/>
      <c r="M30" s="740"/>
      <c r="N30" s="740"/>
      <c r="O30" s="740"/>
      <c r="P30" s="740"/>
      <c r="Q30" s="740"/>
      <c r="R30" s="740"/>
    </row>
    <row r="31" spans="1:18" s="431" customFormat="1" ht="14.25" customHeight="1" thickBot="1" thickTop="1">
      <c r="A31" s="757" t="s">
        <v>154</v>
      </c>
      <c r="B31" s="758">
        <f>SUM(B30)</f>
        <v>75.96</v>
      </c>
      <c r="C31" s="758">
        <f>SUM(C30)</f>
        <v>84</v>
      </c>
      <c r="D31" s="737">
        <f>SUM(C31-B31)</f>
        <v>8.040000000000006</v>
      </c>
      <c r="E31" s="943">
        <f>SUM(E30)</f>
        <v>2778.79</v>
      </c>
      <c r="F31" s="759">
        <f>SUM(F30)</f>
        <v>2931</v>
      </c>
      <c r="G31" s="759"/>
      <c r="H31" s="962">
        <f>SUM(H30)</f>
        <v>2931</v>
      </c>
      <c r="I31" s="760">
        <f>SUM(H31-E31)</f>
        <v>152.21000000000004</v>
      </c>
      <c r="J31" s="739"/>
      <c r="K31" s="1008" t="s">
        <v>171</v>
      </c>
      <c r="L31" s="740"/>
      <c r="M31" s="740"/>
      <c r="N31" s="740"/>
      <c r="O31" s="740"/>
      <c r="P31" s="740"/>
      <c r="Q31" s="740"/>
      <c r="R31" s="740"/>
    </row>
    <row r="32" spans="1:18" s="151" customFormat="1" ht="13.5" thickBot="1">
      <c r="A32" s="584" t="s">
        <v>157</v>
      </c>
      <c r="B32" s="761">
        <f>SUM(B28+B31)</f>
        <v>948.19</v>
      </c>
      <c r="C32" s="761">
        <f aca="true" t="shared" si="4" ref="C32:J32">SUM(C28+C31)</f>
        <v>1041</v>
      </c>
      <c r="D32" s="761">
        <f t="shared" si="4"/>
        <v>92.80999999999999</v>
      </c>
      <c r="E32" s="761">
        <f t="shared" si="4"/>
        <v>614697.19</v>
      </c>
      <c r="F32" s="761">
        <f t="shared" si="4"/>
        <v>649784</v>
      </c>
      <c r="G32" s="761"/>
      <c r="H32" s="761">
        <f t="shared" si="4"/>
        <v>37865.60000000009</v>
      </c>
      <c r="I32" s="761">
        <f t="shared" si="4"/>
        <v>-576831.5899999999</v>
      </c>
      <c r="J32" s="793">
        <f t="shared" si="4"/>
        <v>0</v>
      </c>
      <c r="K32" s="1009" t="s">
        <v>171</v>
      </c>
      <c r="L32" s="762"/>
      <c r="M32" s="762"/>
      <c r="N32" s="762"/>
      <c r="O32" s="762"/>
      <c r="P32" s="762"/>
      <c r="Q32" s="762"/>
      <c r="R32" s="762"/>
    </row>
    <row r="33" spans="1:18" s="151" customFormat="1" ht="12">
      <c r="A33" s="217"/>
      <c r="B33" s="351"/>
      <c r="C33" s="351"/>
      <c r="D33" s="430"/>
      <c r="E33" s="351"/>
      <c r="F33" s="351"/>
      <c r="G33" s="351"/>
      <c r="H33" s="351"/>
      <c r="I33" s="351"/>
      <c r="J33" s="351"/>
      <c r="K33" s="351"/>
      <c r="L33" s="351"/>
      <c r="M33" s="351"/>
      <c r="N33" s="351"/>
      <c r="O33" s="351"/>
      <c r="P33" s="351"/>
      <c r="Q33" s="351"/>
      <c r="R33" s="351"/>
    </row>
    <row r="34" spans="1:18" s="151" customFormat="1" ht="12">
      <c r="A34" s="217"/>
      <c r="B34" s="351"/>
      <c r="C34" s="351"/>
      <c r="D34" s="430"/>
      <c r="E34" s="351"/>
      <c r="F34" s="351"/>
      <c r="G34" s="351"/>
      <c r="H34" s="351"/>
      <c r="I34" s="351"/>
      <c r="J34" s="351"/>
      <c r="K34" s="351"/>
      <c r="L34" s="351"/>
      <c r="M34" s="351"/>
      <c r="N34" s="351"/>
      <c r="O34" s="351"/>
      <c r="P34" s="351"/>
      <c r="Q34" s="351"/>
      <c r="R34" s="351"/>
    </row>
    <row r="35" spans="1:18" s="151" customFormat="1" ht="12">
      <c r="A35" s="217"/>
      <c r="B35" s="351"/>
      <c r="C35" s="351"/>
      <c r="D35" s="430"/>
      <c r="E35" s="351"/>
      <c r="F35" s="351"/>
      <c r="G35" s="351"/>
      <c r="H35" s="351"/>
      <c r="I35" s="351"/>
      <c r="J35" s="351"/>
      <c r="K35" s="351"/>
      <c r="L35" s="351"/>
      <c r="M35" s="351"/>
      <c r="N35" s="351"/>
      <c r="O35" s="351"/>
      <c r="P35" s="351"/>
      <c r="Q35" s="351"/>
      <c r="R35" s="351"/>
    </row>
    <row r="36" spans="1:18" s="151" customFormat="1" ht="12">
      <c r="A36" s="217"/>
      <c r="B36" s="351"/>
      <c r="C36" s="351"/>
      <c r="D36" s="430"/>
      <c r="E36" s="351"/>
      <c r="F36" s="351"/>
      <c r="G36" s="351"/>
      <c r="H36" s="351"/>
      <c r="I36" s="351"/>
      <c r="J36" s="351"/>
      <c r="K36" s="351"/>
      <c r="L36" s="351"/>
      <c r="M36" s="351"/>
      <c r="N36" s="351"/>
      <c r="O36" s="351"/>
      <c r="P36" s="351"/>
      <c r="Q36" s="351"/>
      <c r="R36" s="351"/>
    </row>
    <row r="37" spans="1:18" s="151" customFormat="1" ht="12">
      <c r="A37" s="217"/>
      <c r="B37" s="351"/>
      <c r="C37" s="351"/>
      <c r="D37" s="430"/>
      <c r="E37" s="351"/>
      <c r="F37" s="351"/>
      <c r="G37" s="351"/>
      <c r="H37" s="351"/>
      <c r="I37" s="351"/>
      <c r="J37" s="351"/>
      <c r="K37" s="351"/>
      <c r="L37" s="351"/>
      <c r="M37" s="351"/>
      <c r="N37" s="351"/>
      <c r="O37" s="351"/>
      <c r="P37" s="351"/>
      <c r="Q37" s="351"/>
      <c r="R37" s="351"/>
    </row>
    <row r="38" spans="1:18" s="151" customFormat="1" ht="12">
      <c r="A38" s="217"/>
      <c r="B38" s="351"/>
      <c r="C38" s="351"/>
      <c r="D38" s="430"/>
      <c r="E38" s="351"/>
      <c r="F38" s="351"/>
      <c r="G38" s="351"/>
      <c r="H38" s="351"/>
      <c r="I38" s="351"/>
      <c r="J38" s="351"/>
      <c r="K38" s="351"/>
      <c r="L38" s="351"/>
      <c r="M38" s="351"/>
      <c r="N38" s="351"/>
      <c r="O38" s="351"/>
      <c r="P38" s="351"/>
      <c r="Q38" s="351"/>
      <c r="R38" s="351"/>
    </row>
    <row r="39" spans="1:18" s="151" customFormat="1" ht="12">
      <c r="A39" s="217"/>
      <c r="B39" s="351"/>
      <c r="C39" s="351"/>
      <c r="D39" s="430"/>
      <c r="E39" s="351"/>
      <c r="F39" s="351"/>
      <c r="G39" s="351"/>
      <c r="H39" s="351"/>
      <c r="I39" s="351"/>
      <c r="J39" s="351"/>
      <c r="K39" s="351"/>
      <c r="L39" s="351"/>
      <c r="M39" s="351"/>
      <c r="N39" s="351"/>
      <c r="O39" s="351"/>
      <c r="P39" s="351"/>
      <c r="Q39" s="351"/>
      <c r="R39" s="351"/>
    </row>
    <row r="40" spans="1:18" s="151" customFormat="1" ht="12">
      <c r="A40" s="217"/>
      <c r="B40" s="351"/>
      <c r="C40" s="351"/>
      <c r="D40" s="430"/>
      <c r="E40" s="351"/>
      <c r="F40" s="351"/>
      <c r="G40" s="351"/>
      <c r="H40" s="351"/>
      <c r="I40" s="351"/>
      <c r="J40" s="351"/>
      <c r="K40" s="351"/>
      <c r="L40" s="351"/>
      <c r="M40" s="351"/>
      <c r="N40" s="351"/>
      <c r="O40" s="351"/>
      <c r="P40" s="351"/>
      <c r="Q40" s="351"/>
      <c r="R40" s="351"/>
    </row>
    <row r="41" spans="1:18" s="151" customFormat="1" ht="12">
      <c r="A41" s="217"/>
      <c r="B41" s="351"/>
      <c r="C41" s="351"/>
      <c r="D41" s="430"/>
      <c r="E41" s="351"/>
      <c r="F41" s="351"/>
      <c r="G41" s="351"/>
      <c r="H41" s="351"/>
      <c r="I41" s="351"/>
      <c r="J41" s="351"/>
      <c r="K41" s="351"/>
      <c r="L41" s="351"/>
      <c r="M41" s="351"/>
      <c r="N41" s="351"/>
      <c r="O41" s="351"/>
      <c r="P41" s="351"/>
      <c r="Q41" s="351"/>
      <c r="R41" s="351"/>
    </row>
    <row r="42" spans="1:18" s="151" customFormat="1" ht="12">
      <c r="A42" s="217"/>
      <c r="B42" s="351"/>
      <c r="C42" s="351"/>
      <c r="D42" s="430"/>
      <c r="E42" s="351"/>
      <c r="F42" s="351"/>
      <c r="G42" s="351"/>
      <c r="H42" s="351"/>
      <c r="I42" s="351"/>
      <c r="J42" s="351"/>
      <c r="K42" s="351"/>
      <c r="L42" s="351"/>
      <c r="M42" s="351"/>
      <c r="N42" s="351"/>
      <c r="O42" s="351"/>
      <c r="P42" s="351"/>
      <c r="Q42" s="351"/>
      <c r="R42" s="351"/>
    </row>
    <row r="43" spans="1:18" s="151" customFormat="1" ht="12">
      <c r="A43" s="217"/>
      <c r="B43" s="351"/>
      <c r="C43" s="351"/>
      <c r="D43" s="430"/>
      <c r="E43" s="351"/>
      <c r="F43" s="351"/>
      <c r="G43" s="351"/>
      <c r="H43" s="351"/>
      <c r="I43" s="351"/>
      <c r="J43" s="351"/>
      <c r="K43" s="351"/>
      <c r="L43" s="351"/>
      <c r="M43" s="351"/>
      <c r="N43" s="351"/>
      <c r="O43" s="351"/>
      <c r="P43" s="351"/>
      <c r="Q43" s="351"/>
      <c r="R43" s="351"/>
    </row>
    <row r="44" spans="1:18" s="151" customFormat="1" ht="12">
      <c r="A44" s="217"/>
      <c r="B44" s="351"/>
      <c r="C44" s="351"/>
      <c r="D44" s="430"/>
      <c r="E44" s="351"/>
      <c r="F44" s="351"/>
      <c r="G44" s="351"/>
      <c r="H44" s="351"/>
      <c r="I44" s="351"/>
      <c r="J44" s="351"/>
      <c r="K44" s="351"/>
      <c r="L44" s="351"/>
      <c r="M44" s="351"/>
      <c r="N44" s="351"/>
      <c r="O44" s="351"/>
      <c r="P44" s="351"/>
      <c r="Q44" s="351"/>
      <c r="R44" s="351"/>
    </row>
    <row r="45" spans="1:18" s="151" customFormat="1" ht="12">
      <c r="A45" s="217"/>
      <c r="B45" s="351"/>
      <c r="C45" s="351"/>
      <c r="D45" s="430"/>
      <c r="E45" s="351"/>
      <c r="F45" s="351"/>
      <c r="G45" s="351"/>
      <c r="H45" s="351"/>
      <c r="I45" s="351"/>
      <c r="J45" s="351"/>
      <c r="K45" s="351"/>
      <c r="L45" s="351"/>
      <c r="M45" s="351"/>
      <c r="N45" s="351"/>
      <c r="O45" s="351"/>
      <c r="P45" s="351"/>
      <c r="Q45" s="351"/>
      <c r="R45" s="351"/>
    </row>
    <row r="46" spans="1:18" s="151" customFormat="1" ht="12">
      <c r="A46" s="217"/>
      <c r="B46" s="351"/>
      <c r="C46" s="351"/>
      <c r="D46" s="430"/>
      <c r="E46" s="351"/>
      <c r="F46" s="351"/>
      <c r="G46" s="351"/>
      <c r="H46" s="351"/>
      <c r="I46" s="351"/>
      <c r="J46" s="351"/>
      <c r="K46" s="351"/>
      <c r="L46" s="351"/>
      <c r="M46" s="351"/>
      <c r="N46" s="351"/>
      <c r="O46" s="351"/>
      <c r="P46" s="351"/>
      <c r="Q46" s="351"/>
      <c r="R46" s="351"/>
    </row>
    <row r="47" spans="1:18" s="151" customFormat="1" ht="12">
      <c r="A47" s="217"/>
      <c r="B47" s="351"/>
      <c r="C47" s="351"/>
      <c r="D47" s="430"/>
      <c r="E47" s="351"/>
      <c r="F47" s="351"/>
      <c r="G47" s="351"/>
      <c r="H47" s="351"/>
      <c r="I47" s="351"/>
      <c r="J47" s="351"/>
      <c r="K47" s="351"/>
      <c r="L47" s="351"/>
      <c r="M47" s="351"/>
      <c r="N47" s="351"/>
      <c r="O47" s="351"/>
      <c r="P47" s="351"/>
      <c r="Q47" s="351"/>
      <c r="R47" s="351"/>
    </row>
    <row r="48" spans="1:18" s="151" customFormat="1" ht="12">
      <c r="A48" s="217"/>
      <c r="B48" s="351"/>
      <c r="C48" s="351"/>
      <c r="D48" s="430"/>
      <c r="E48" s="351"/>
      <c r="F48" s="351"/>
      <c r="G48" s="351"/>
      <c r="H48" s="351"/>
      <c r="I48" s="351"/>
      <c r="J48" s="351"/>
      <c r="K48" s="351"/>
      <c r="L48" s="351"/>
      <c r="M48" s="351"/>
      <c r="N48" s="351"/>
      <c r="O48" s="351"/>
      <c r="P48" s="351"/>
      <c r="Q48" s="351"/>
      <c r="R48" s="351"/>
    </row>
    <row r="49" spans="1:18" s="151" customFormat="1" ht="12">
      <c r="A49" s="217"/>
      <c r="B49" s="351"/>
      <c r="C49" s="351"/>
      <c r="D49" s="430"/>
      <c r="E49" s="351"/>
      <c r="F49" s="351"/>
      <c r="G49" s="351"/>
      <c r="H49" s="351"/>
      <c r="I49" s="351"/>
      <c r="J49" s="351"/>
      <c r="K49" s="351"/>
      <c r="L49" s="351"/>
      <c r="M49" s="351"/>
      <c r="N49" s="351"/>
      <c r="O49" s="351"/>
      <c r="P49" s="351"/>
      <c r="Q49" s="351"/>
      <c r="R49" s="351"/>
    </row>
    <row r="50" spans="1:18" s="151" customFormat="1" ht="12">
      <c r="A50" s="217"/>
      <c r="B50" s="351"/>
      <c r="C50" s="351"/>
      <c r="D50" s="430"/>
      <c r="E50" s="351"/>
      <c r="F50" s="351"/>
      <c r="G50" s="351"/>
      <c r="H50" s="351"/>
      <c r="I50" s="351"/>
      <c r="J50" s="351"/>
      <c r="K50" s="351"/>
      <c r="L50" s="351"/>
      <c r="M50" s="351"/>
      <c r="N50" s="351"/>
      <c r="O50" s="351"/>
      <c r="P50" s="351"/>
      <c r="Q50" s="351"/>
      <c r="R50" s="351"/>
    </row>
    <row r="51" spans="1:18" s="151" customFormat="1" ht="12">
      <c r="A51" s="217"/>
      <c r="B51" s="351"/>
      <c r="C51" s="351"/>
      <c r="D51" s="430"/>
      <c r="E51" s="351"/>
      <c r="F51" s="351"/>
      <c r="G51" s="351"/>
      <c r="H51" s="351"/>
      <c r="I51" s="351"/>
      <c r="J51" s="351"/>
      <c r="K51" s="351"/>
      <c r="L51" s="351"/>
      <c r="M51" s="351"/>
      <c r="N51" s="351"/>
      <c r="O51" s="351"/>
      <c r="P51" s="351"/>
      <c r="Q51" s="351"/>
      <c r="R51" s="351"/>
    </row>
    <row r="52" spans="1:18" s="151" customFormat="1" ht="12">
      <c r="A52" s="217"/>
      <c r="B52" s="351"/>
      <c r="C52" s="351"/>
      <c r="D52" s="430"/>
      <c r="E52" s="351"/>
      <c r="F52" s="351"/>
      <c r="G52" s="351"/>
      <c r="H52" s="351"/>
      <c r="I52" s="351"/>
      <c r="J52" s="351"/>
      <c r="K52" s="351"/>
      <c r="L52" s="351"/>
      <c r="M52" s="351"/>
      <c r="N52" s="351"/>
      <c r="O52" s="351"/>
      <c r="P52" s="351"/>
      <c r="Q52" s="351"/>
      <c r="R52" s="351"/>
    </row>
    <row r="53" spans="1:18" s="151" customFormat="1" ht="12">
      <c r="A53" s="217"/>
      <c r="B53" s="351"/>
      <c r="C53" s="351"/>
      <c r="D53" s="430"/>
      <c r="E53" s="351"/>
      <c r="F53" s="351"/>
      <c r="G53" s="351"/>
      <c r="H53" s="351"/>
      <c r="I53" s="351"/>
      <c r="J53" s="351"/>
      <c r="K53" s="351"/>
      <c r="L53" s="351"/>
      <c r="M53" s="351"/>
      <c r="N53" s="351"/>
      <c r="O53" s="351"/>
      <c r="P53" s="351"/>
      <c r="Q53" s="351"/>
      <c r="R53" s="351"/>
    </row>
    <row r="54" spans="1:18" s="151" customFormat="1" ht="12">
      <c r="A54" s="217"/>
      <c r="B54" s="351"/>
      <c r="C54" s="351"/>
      <c r="D54" s="430"/>
      <c r="E54" s="351"/>
      <c r="F54" s="351"/>
      <c r="G54" s="351"/>
      <c r="H54" s="351"/>
      <c r="I54" s="351"/>
      <c r="J54" s="351"/>
      <c r="K54" s="351"/>
      <c r="L54" s="351"/>
      <c r="M54" s="351"/>
      <c r="N54" s="351"/>
      <c r="O54" s="351"/>
      <c r="P54" s="351"/>
      <c r="Q54" s="351"/>
      <c r="R54" s="351"/>
    </row>
    <row r="55" spans="2:22" ht="12.75"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</row>
    <row r="56" spans="1:16" ht="15.75">
      <c r="A56" s="1091" t="s">
        <v>192</v>
      </c>
      <c r="B56" s="1091"/>
      <c r="C56" s="1091"/>
      <c r="D56" s="1091"/>
      <c r="E56" s="1091"/>
      <c r="F56" s="1091"/>
      <c r="G56" s="1091"/>
      <c r="H56" s="1091"/>
      <c r="I56" s="1091"/>
      <c r="J56" s="1091"/>
      <c r="K56" s="1091"/>
      <c r="L56" s="1091"/>
      <c r="M56" s="1153"/>
      <c r="N56" s="1153"/>
      <c r="O56" s="1153"/>
      <c r="P56" s="473"/>
    </row>
    <row r="57" spans="1:16" ht="13.5" thickBot="1">
      <c r="A57" s="473"/>
      <c r="B57" s="473"/>
      <c r="C57" s="473"/>
      <c r="D57" s="473"/>
      <c r="E57" s="473"/>
      <c r="F57" s="473"/>
      <c r="G57" s="473"/>
      <c r="H57" s="473"/>
      <c r="I57" s="473"/>
      <c r="J57" s="473"/>
      <c r="K57" s="473"/>
      <c r="L57" s="473"/>
      <c r="M57" s="763"/>
      <c r="N57" s="764"/>
      <c r="O57" s="765"/>
      <c r="P57" s="473" t="s">
        <v>12</v>
      </c>
    </row>
    <row r="58" spans="1:16" s="107" customFormat="1" ht="12.75">
      <c r="A58" s="1139" t="s">
        <v>149</v>
      </c>
      <c r="B58" s="1145" t="s">
        <v>170</v>
      </c>
      <c r="C58" s="1146"/>
      <c r="D58" s="1146"/>
      <c r="E58" s="1147"/>
      <c r="F58" s="963" t="s">
        <v>36</v>
      </c>
      <c r="G58" s="956"/>
      <c r="H58" s="1148" t="s">
        <v>127</v>
      </c>
      <c r="I58" s="1146"/>
      <c r="J58" s="1147"/>
      <c r="K58" s="963" t="s">
        <v>36</v>
      </c>
      <c r="L58" s="1016" t="s">
        <v>193</v>
      </c>
      <c r="M58" s="1016"/>
      <c r="N58" s="1016"/>
      <c r="O58" s="1016"/>
      <c r="P58" s="975"/>
    </row>
    <row r="59" spans="1:16" s="107" customFormat="1" ht="12.75">
      <c r="A59" s="1140"/>
      <c r="B59" s="1155" t="s">
        <v>38</v>
      </c>
      <c r="C59" s="1156"/>
      <c r="D59" s="1156"/>
      <c r="E59" s="1157"/>
      <c r="F59" s="965" t="s">
        <v>39</v>
      </c>
      <c r="G59" s="957"/>
      <c r="H59" s="1158" t="s">
        <v>207</v>
      </c>
      <c r="I59" s="1159"/>
      <c r="J59" s="1160"/>
      <c r="K59" s="964" t="s">
        <v>39</v>
      </c>
      <c r="L59" s="768" t="s">
        <v>22</v>
      </c>
      <c r="M59" s="767"/>
      <c r="N59" s="767" t="s">
        <v>23</v>
      </c>
      <c r="O59" s="768" t="s">
        <v>26</v>
      </c>
      <c r="P59" s="668" t="s">
        <v>22</v>
      </c>
    </row>
    <row r="60" spans="1:16" s="107" customFormat="1" ht="23.25" customHeight="1">
      <c r="A60" s="1140"/>
      <c r="B60" s="976" t="s">
        <v>41</v>
      </c>
      <c r="C60" s="959" t="s">
        <v>42</v>
      </c>
      <c r="D60" s="959" t="s">
        <v>43</v>
      </c>
      <c r="E60" s="960" t="s">
        <v>44</v>
      </c>
      <c r="F60" s="991" t="s">
        <v>205</v>
      </c>
      <c r="G60" s="766"/>
      <c r="H60" s="1055" t="s">
        <v>206</v>
      </c>
      <c r="I60" s="1154"/>
      <c r="J60" s="770" t="s">
        <v>44</v>
      </c>
      <c r="K60" s="965" t="s">
        <v>27</v>
      </c>
      <c r="L60" s="766" t="s">
        <v>31</v>
      </c>
      <c r="M60" s="959" t="s">
        <v>27</v>
      </c>
      <c r="N60" s="959" t="s">
        <v>22</v>
      </c>
      <c r="O60" s="827" t="s">
        <v>22</v>
      </c>
      <c r="P60" s="960" t="s">
        <v>31</v>
      </c>
    </row>
    <row r="61" spans="1:16" s="107" customFormat="1" ht="13.5" thickBot="1">
      <c r="A61" s="1141"/>
      <c r="B61" s="977"/>
      <c r="C61" s="978" t="s">
        <v>31</v>
      </c>
      <c r="D61" s="978" t="s">
        <v>34</v>
      </c>
      <c r="E61" s="979" t="s">
        <v>34</v>
      </c>
      <c r="F61" s="992" t="s">
        <v>204</v>
      </c>
      <c r="G61" s="766"/>
      <c r="H61" s="769" t="s">
        <v>143</v>
      </c>
      <c r="I61" s="597"/>
      <c r="J61" s="770"/>
      <c r="K61" s="966" t="s">
        <v>45</v>
      </c>
      <c r="L61" s="766"/>
      <c r="M61" s="771" t="s">
        <v>47</v>
      </c>
      <c r="N61" s="996" t="s">
        <v>48</v>
      </c>
      <c r="O61" s="772" t="s">
        <v>49</v>
      </c>
      <c r="P61" s="773" t="s">
        <v>162</v>
      </c>
    </row>
    <row r="62" spans="1:16" ht="12.75">
      <c r="A62" s="1142" t="s">
        <v>198</v>
      </c>
      <c r="B62" s="1023"/>
      <c r="C62" s="1023"/>
      <c r="D62" s="1023"/>
      <c r="E62" s="1023"/>
      <c r="F62" s="1023"/>
      <c r="G62" s="1023"/>
      <c r="H62" s="1023"/>
      <c r="I62" s="1023"/>
      <c r="J62" s="1023"/>
      <c r="K62" s="1023"/>
      <c r="L62" s="1023"/>
      <c r="M62" s="1023"/>
      <c r="N62" s="1023"/>
      <c r="O62" s="1023"/>
      <c r="P62" s="540"/>
    </row>
    <row r="63" spans="1:16" ht="12.75">
      <c r="A63" s="949" t="s">
        <v>101</v>
      </c>
      <c r="B63" s="980">
        <v>1078</v>
      </c>
      <c r="C63" s="774">
        <v>188</v>
      </c>
      <c r="D63" s="774">
        <v>515</v>
      </c>
      <c r="E63" s="775">
        <v>741</v>
      </c>
      <c r="F63" s="967">
        <f>SUM(B63+C63+D63+E63)</f>
        <v>2522</v>
      </c>
      <c r="G63" s="779"/>
      <c r="H63" s="1143">
        <v>452</v>
      </c>
      <c r="I63" s="1144"/>
      <c r="J63" s="775"/>
      <c r="K63" s="967">
        <v>112</v>
      </c>
      <c r="L63" s="776">
        <v>0</v>
      </c>
      <c r="M63" s="774">
        <v>116</v>
      </c>
      <c r="N63" s="638">
        <v>515</v>
      </c>
      <c r="O63" s="638">
        <v>741</v>
      </c>
      <c r="P63" s="778">
        <v>188</v>
      </c>
    </row>
    <row r="64" spans="1:16" ht="12.75">
      <c r="A64" s="949" t="s">
        <v>102</v>
      </c>
      <c r="B64" s="981">
        <v>1429</v>
      </c>
      <c r="C64" s="638">
        <v>74</v>
      </c>
      <c r="D64" s="779">
        <v>43</v>
      </c>
      <c r="E64" s="780">
        <v>239</v>
      </c>
      <c r="F64" s="968">
        <f aca="true" t="shared" si="5" ref="F64:F83">SUM(B64+C64+D64+E64)</f>
        <v>1785</v>
      </c>
      <c r="G64" s="779"/>
      <c r="H64" s="1143">
        <v>23</v>
      </c>
      <c r="I64" s="1144"/>
      <c r="J64" s="775"/>
      <c r="K64" s="968">
        <v>173</v>
      </c>
      <c r="L64" s="795">
        <v>204</v>
      </c>
      <c r="M64" s="777">
        <v>164</v>
      </c>
      <c r="N64" s="638">
        <v>43</v>
      </c>
      <c r="O64" s="774">
        <v>239</v>
      </c>
      <c r="P64" s="781">
        <v>74</v>
      </c>
    </row>
    <row r="65" spans="1:16" ht="12.75">
      <c r="A65" s="950" t="s">
        <v>103</v>
      </c>
      <c r="B65" s="982">
        <v>1534</v>
      </c>
      <c r="C65" s="782">
        <v>169</v>
      </c>
      <c r="D65" s="782">
        <v>448</v>
      </c>
      <c r="E65" s="783">
        <v>3424</v>
      </c>
      <c r="F65" s="968">
        <f t="shared" si="5"/>
        <v>5575</v>
      </c>
      <c r="G65" s="798"/>
      <c r="H65" s="1135">
        <v>822</v>
      </c>
      <c r="I65" s="1136"/>
      <c r="J65" s="783"/>
      <c r="K65" s="969">
        <v>93</v>
      </c>
      <c r="L65" s="784">
        <v>0</v>
      </c>
      <c r="M65" s="782">
        <v>104</v>
      </c>
      <c r="N65" s="782">
        <v>448</v>
      </c>
      <c r="O65" s="782">
        <v>3424</v>
      </c>
      <c r="P65" s="781">
        <v>169</v>
      </c>
    </row>
    <row r="66" spans="1:16" ht="12.75">
      <c r="A66" s="951" t="s">
        <v>151</v>
      </c>
      <c r="B66" s="980">
        <v>603</v>
      </c>
      <c r="C66" s="638">
        <v>0</v>
      </c>
      <c r="D66" s="638">
        <v>0</v>
      </c>
      <c r="E66" s="780">
        <v>0</v>
      </c>
      <c r="F66" s="968">
        <f t="shared" si="5"/>
        <v>603</v>
      </c>
      <c r="G66" s="639"/>
      <c r="H66" s="785">
        <v>1210</v>
      </c>
      <c r="I66" s="786"/>
      <c r="J66" s="780"/>
      <c r="K66" s="967">
        <v>203</v>
      </c>
      <c r="L66" s="787"/>
      <c r="M66" s="638">
        <v>194</v>
      </c>
      <c r="N66" s="638">
        <v>0</v>
      </c>
      <c r="O66" s="638">
        <v>0</v>
      </c>
      <c r="P66" s="781">
        <v>0</v>
      </c>
    </row>
    <row r="67" spans="1:34" ht="12.75">
      <c r="A67" s="950" t="s">
        <v>152</v>
      </c>
      <c r="B67" s="982">
        <v>693</v>
      </c>
      <c r="C67" s="782">
        <v>0</v>
      </c>
      <c r="D67" s="782">
        <v>8</v>
      </c>
      <c r="E67" s="783">
        <v>453</v>
      </c>
      <c r="F67" s="968">
        <f t="shared" si="5"/>
        <v>1154</v>
      </c>
      <c r="G67" s="798"/>
      <c r="H67" s="829">
        <v>2</v>
      </c>
      <c r="I67" s="830"/>
      <c r="J67" s="783"/>
      <c r="K67" s="969">
        <v>5</v>
      </c>
      <c r="L67" s="784"/>
      <c r="M67" s="782">
        <v>5</v>
      </c>
      <c r="N67" s="782">
        <v>8</v>
      </c>
      <c r="O67" s="782">
        <v>292</v>
      </c>
      <c r="P67" s="847">
        <v>0</v>
      </c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</row>
    <row r="68" spans="1:16" ht="12.75">
      <c r="A68" s="951" t="s">
        <v>88</v>
      </c>
      <c r="B68" s="980">
        <v>4279</v>
      </c>
      <c r="C68" s="638">
        <v>316</v>
      </c>
      <c r="D68" s="639">
        <v>1477</v>
      </c>
      <c r="E68" s="780">
        <v>5429</v>
      </c>
      <c r="F68" s="968">
        <f t="shared" si="5"/>
        <v>11501</v>
      </c>
      <c r="G68" s="639"/>
      <c r="H68" s="1137">
        <v>1899</v>
      </c>
      <c r="I68" s="1138"/>
      <c r="J68" s="780"/>
      <c r="K68" s="967">
        <v>150</v>
      </c>
      <c r="L68" s="796">
        <v>132</v>
      </c>
      <c r="M68" s="101">
        <v>131</v>
      </c>
      <c r="N68" s="638">
        <v>1477</v>
      </c>
      <c r="O68" s="638">
        <v>5429</v>
      </c>
      <c r="P68" s="781">
        <v>316</v>
      </c>
    </row>
    <row r="69" spans="1:16" ht="12.75">
      <c r="A69" s="951" t="s">
        <v>104</v>
      </c>
      <c r="B69" s="980">
        <v>1633</v>
      </c>
      <c r="C69" s="638">
        <v>47</v>
      </c>
      <c r="D69" s="639">
        <v>269</v>
      </c>
      <c r="E69" s="780">
        <v>441</v>
      </c>
      <c r="F69" s="968">
        <f t="shared" si="5"/>
        <v>2390</v>
      </c>
      <c r="G69" s="639"/>
      <c r="H69" s="1137">
        <v>1301</v>
      </c>
      <c r="I69" s="1138"/>
      <c r="J69" s="780"/>
      <c r="K69" s="968">
        <v>73</v>
      </c>
      <c r="L69" s="787">
        <v>3</v>
      </c>
      <c r="M69" s="774">
        <v>101</v>
      </c>
      <c r="N69" s="638">
        <v>269</v>
      </c>
      <c r="O69" s="638">
        <v>441</v>
      </c>
      <c r="P69" s="781">
        <v>47</v>
      </c>
    </row>
    <row r="70" spans="1:16" ht="12.75">
      <c r="A70" s="950" t="s">
        <v>105</v>
      </c>
      <c r="B70" s="982">
        <v>845</v>
      </c>
      <c r="C70" s="782">
        <v>64</v>
      </c>
      <c r="D70" s="782">
        <v>108</v>
      </c>
      <c r="E70" s="783">
        <v>135</v>
      </c>
      <c r="F70" s="968">
        <f t="shared" si="5"/>
        <v>1152</v>
      </c>
      <c r="G70" s="798"/>
      <c r="H70" s="1135">
        <v>592</v>
      </c>
      <c r="I70" s="1136"/>
      <c r="J70" s="783"/>
      <c r="K70" s="969">
        <v>272</v>
      </c>
      <c r="L70" s="784">
        <v>69</v>
      </c>
      <c r="M70" s="782">
        <v>284</v>
      </c>
      <c r="N70" s="782">
        <v>108</v>
      </c>
      <c r="O70" s="782">
        <v>135</v>
      </c>
      <c r="P70" s="781">
        <v>64</v>
      </c>
    </row>
    <row r="71" spans="1:16" ht="12.75">
      <c r="A71" s="951" t="s">
        <v>153</v>
      </c>
      <c r="B71" s="980">
        <v>2189</v>
      </c>
      <c r="C71" s="638">
        <v>48</v>
      </c>
      <c r="D71" s="638">
        <v>188</v>
      </c>
      <c r="E71" s="780">
        <v>1660</v>
      </c>
      <c r="F71" s="968">
        <f t="shared" si="5"/>
        <v>4085</v>
      </c>
      <c r="G71" s="639"/>
      <c r="H71" s="785">
        <v>1262</v>
      </c>
      <c r="I71" s="786"/>
      <c r="J71" s="780"/>
      <c r="K71" s="967">
        <v>66</v>
      </c>
      <c r="L71" s="787"/>
      <c r="M71" s="638">
        <v>94</v>
      </c>
      <c r="N71" s="638">
        <v>188</v>
      </c>
      <c r="O71" s="638">
        <v>1474</v>
      </c>
      <c r="P71" s="781">
        <v>48</v>
      </c>
    </row>
    <row r="72" spans="1:16" ht="12.75">
      <c r="A72" s="949" t="s">
        <v>173</v>
      </c>
      <c r="B72" s="981">
        <v>988</v>
      </c>
      <c r="C72" s="774">
        <v>19</v>
      </c>
      <c r="D72" s="774">
        <v>138</v>
      </c>
      <c r="E72" s="795">
        <v>74</v>
      </c>
      <c r="F72" s="968">
        <f t="shared" si="5"/>
        <v>1219</v>
      </c>
      <c r="G72" s="779"/>
      <c r="H72" s="1143">
        <v>146</v>
      </c>
      <c r="I72" s="1144"/>
      <c r="J72" s="775"/>
      <c r="K72" s="968">
        <v>26</v>
      </c>
      <c r="L72" s="779">
        <v>8</v>
      </c>
      <c r="M72" s="342">
        <v>0</v>
      </c>
      <c r="N72" s="774">
        <v>138</v>
      </c>
      <c r="O72" s="774">
        <v>74</v>
      </c>
      <c r="P72" s="848">
        <v>19</v>
      </c>
    </row>
    <row r="73" spans="1:16" ht="12.75">
      <c r="A73" s="951" t="s">
        <v>174</v>
      </c>
      <c r="B73" s="983">
        <v>1878</v>
      </c>
      <c r="C73" s="638">
        <v>24</v>
      </c>
      <c r="D73" s="638">
        <v>0</v>
      </c>
      <c r="E73" s="796">
        <v>249</v>
      </c>
      <c r="F73" s="968">
        <f t="shared" si="5"/>
        <v>2151</v>
      </c>
      <c r="G73" s="639"/>
      <c r="H73" s="1137">
        <v>119</v>
      </c>
      <c r="I73" s="1138"/>
      <c r="J73" s="780"/>
      <c r="K73" s="967">
        <v>202</v>
      </c>
      <c r="L73" s="516">
        <v>0</v>
      </c>
      <c r="M73" s="101">
        <v>298</v>
      </c>
      <c r="N73" s="638">
        <v>0</v>
      </c>
      <c r="O73" s="638">
        <v>249</v>
      </c>
      <c r="P73" s="781">
        <v>24</v>
      </c>
    </row>
    <row r="74" spans="1:16" ht="12.75">
      <c r="A74" s="951" t="s">
        <v>175</v>
      </c>
      <c r="B74" s="984">
        <v>79</v>
      </c>
      <c r="C74" s="782">
        <v>16</v>
      </c>
      <c r="D74" s="782">
        <v>104</v>
      </c>
      <c r="E74" s="797">
        <v>312</v>
      </c>
      <c r="F74" s="968">
        <f t="shared" si="5"/>
        <v>511</v>
      </c>
      <c r="G74" s="798"/>
      <c r="H74" s="1135">
        <v>0</v>
      </c>
      <c r="I74" s="1136"/>
      <c r="J74" s="783"/>
      <c r="K74" s="969">
        <v>76</v>
      </c>
      <c r="L74" s="798">
        <v>47</v>
      </c>
      <c r="M74" s="101">
        <v>102</v>
      </c>
      <c r="N74" s="782">
        <v>104</v>
      </c>
      <c r="O74" s="782">
        <v>312</v>
      </c>
      <c r="P74" s="778">
        <v>16</v>
      </c>
    </row>
    <row r="75" spans="1:16" ht="12.75">
      <c r="A75" s="951" t="s">
        <v>176</v>
      </c>
      <c r="B75" s="980">
        <v>321</v>
      </c>
      <c r="C75" s="638">
        <v>59</v>
      </c>
      <c r="D75" s="638">
        <v>98</v>
      </c>
      <c r="E75" s="796">
        <v>151</v>
      </c>
      <c r="F75" s="968">
        <f t="shared" si="5"/>
        <v>629</v>
      </c>
      <c r="G75" s="639"/>
      <c r="H75" s="1137">
        <v>0</v>
      </c>
      <c r="I75" s="1138"/>
      <c r="J75" s="799"/>
      <c r="K75" s="967">
        <v>88</v>
      </c>
      <c r="L75" s="516">
        <v>109</v>
      </c>
      <c r="M75" s="101">
        <v>141</v>
      </c>
      <c r="N75" s="638">
        <v>98</v>
      </c>
      <c r="O75" s="638">
        <v>151</v>
      </c>
      <c r="P75" s="781">
        <v>59</v>
      </c>
    </row>
    <row r="76" spans="1:16" ht="12.75">
      <c r="A76" s="951" t="s">
        <v>177</v>
      </c>
      <c r="B76" s="981">
        <v>727</v>
      </c>
      <c r="C76" s="774">
        <v>17</v>
      </c>
      <c r="D76" s="774">
        <v>86</v>
      </c>
      <c r="E76" s="795">
        <v>348</v>
      </c>
      <c r="F76" s="968">
        <f t="shared" si="5"/>
        <v>1178</v>
      </c>
      <c r="G76" s="779"/>
      <c r="H76" s="1143">
        <v>0</v>
      </c>
      <c r="I76" s="1144"/>
      <c r="J76" s="775"/>
      <c r="K76" s="968">
        <v>20</v>
      </c>
      <c r="L76" s="779">
        <v>31</v>
      </c>
      <c r="M76" s="101">
        <v>14</v>
      </c>
      <c r="N76" s="774">
        <v>86</v>
      </c>
      <c r="O76" s="774">
        <v>348</v>
      </c>
      <c r="P76" s="778">
        <v>17</v>
      </c>
    </row>
    <row r="77" spans="1:16" ht="12.75">
      <c r="A77" s="950" t="s">
        <v>178</v>
      </c>
      <c r="B77" s="982">
        <v>2374</v>
      </c>
      <c r="C77" s="782">
        <v>13</v>
      </c>
      <c r="D77" s="782">
        <v>16</v>
      </c>
      <c r="E77" s="797">
        <v>709</v>
      </c>
      <c r="F77" s="968">
        <f t="shared" si="5"/>
        <v>3112</v>
      </c>
      <c r="G77" s="798"/>
      <c r="H77" s="1135">
        <v>0</v>
      </c>
      <c r="I77" s="1136"/>
      <c r="J77" s="783"/>
      <c r="K77" s="969">
        <v>156</v>
      </c>
      <c r="L77" s="798">
        <v>176</v>
      </c>
      <c r="M77" s="458">
        <v>152</v>
      </c>
      <c r="N77" s="782">
        <v>16</v>
      </c>
      <c r="O77" s="782">
        <v>708</v>
      </c>
      <c r="P77" s="781">
        <v>13</v>
      </c>
    </row>
    <row r="78" spans="1:16" ht="12.75">
      <c r="A78" s="951" t="s">
        <v>179</v>
      </c>
      <c r="B78" s="980">
        <v>2014</v>
      </c>
      <c r="C78" s="638">
        <v>41</v>
      </c>
      <c r="D78" s="638">
        <v>280</v>
      </c>
      <c r="E78" s="796">
        <v>359</v>
      </c>
      <c r="F78" s="968">
        <f t="shared" si="5"/>
        <v>2694</v>
      </c>
      <c r="G78" s="639"/>
      <c r="H78" s="785">
        <v>249</v>
      </c>
      <c r="I78" s="786"/>
      <c r="J78" s="780"/>
      <c r="K78" s="967">
        <v>187</v>
      </c>
      <c r="L78" s="639"/>
      <c r="M78" s="101">
        <v>204</v>
      </c>
      <c r="N78" s="638">
        <v>310</v>
      </c>
      <c r="O78" s="638">
        <v>359</v>
      </c>
      <c r="P78" s="778">
        <v>41</v>
      </c>
    </row>
    <row r="79" spans="1:16" ht="12.75">
      <c r="A79" s="951" t="s">
        <v>180</v>
      </c>
      <c r="B79" s="980">
        <v>2099</v>
      </c>
      <c r="C79" s="638">
        <v>12</v>
      </c>
      <c r="D79" s="638">
        <v>170</v>
      </c>
      <c r="E79" s="796">
        <v>490</v>
      </c>
      <c r="F79" s="968">
        <f t="shared" si="5"/>
        <v>2771</v>
      </c>
      <c r="G79" s="639"/>
      <c r="H79" s="785">
        <v>70</v>
      </c>
      <c r="I79" s="786"/>
      <c r="J79" s="780"/>
      <c r="K79" s="967">
        <v>80</v>
      </c>
      <c r="L79" s="639"/>
      <c r="M79" s="101">
        <v>89</v>
      </c>
      <c r="N79" s="638">
        <v>170</v>
      </c>
      <c r="O79" s="638">
        <v>490</v>
      </c>
      <c r="P79" s="781">
        <v>12</v>
      </c>
    </row>
    <row r="80" spans="1:16" ht="12.75">
      <c r="A80" s="951" t="s">
        <v>200</v>
      </c>
      <c r="B80" s="980">
        <v>3418</v>
      </c>
      <c r="C80" s="638">
        <v>40</v>
      </c>
      <c r="D80" s="638">
        <v>158</v>
      </c>
      <c r="E80" s="796">
        <v>431</v>
      </c>
      <c r="F80" s="968">
        <f t="shared" si="5"/>
        <v>4047</v>
      </c>
      <c r="G80" s="639"/>
      <c r="H80" s="785">
        <v>3948</v>
      </c>
      <c r="I80" s="786"/>
      <c r="J80" s="780"/>
      <c r="K80" s="967">
        <v>223</v>
      </c>
      <c r="L80" s="639"/>
      <c r="M80" s="101">
        <v>194</v>
      </c>
      <c r="N80" s="638">
        <v>158</v>
      </c>
      <c r="O80" s="638">
        <v>431</v>
      </c>
      <c r="P80" s="781">
        <v>40</v>
      </c>
    </row>
    <row r="81" spans="1:16" ht="12.75">
      <c r="A81" s="951" t="s">
        <v>181</v>
      </c>
      <c r="B81" s="980">
        <v>1890</v>
      </c>
      <c r="C81" s="638">
        <v>0</v>
      </c>
      <c r="D81" s="638">
        <v>71</v>
      </c>
      <c r="E81" s="796">
        <v>445</v>
      </c>
      <c r="F81" s="968">
        <f t="shared" si="5"/>
        <v>2406</v>
      </c>
      <c r="G81" s="639"/>
      <c r="H81" s="785">
        <v>866</v>
      </c>
      <c r="I81" s="786"/>
      <c r="J81" s="780"/>
      <c r="K81" s="967">
        <v>135</v>
      </c>
      <c r="L81" s="639"/>
      <c r="M81" s="101">
        <v>154</v>
      </c>
      <c r="N81" s="638">
        <v>71</v>
      </c>
      <c r="O81" s="638">
        <v>445</v>
      </c>
      <c r="P81" s="778">
        <v>0</v>
      </c>
    </row>
    <row r="82" spans="1:16" ht="12.75">
      <c r="A82" s="951" t="s">
        <v>182</v>
      </c>
      <c r="B82" s="980">
        <v>1150</v>
      </c>
      <c r="C82" s="638">
        <v>0</v>
      </c>
      <c r="D82" s="638">
        <v>0</v>
      </c>
      <c r="E82" s="796">
        <v>0</v>
      </c>
      <c r="F82" s="968">
        <f t="shared" si="5"/>
        <v>1150</v>
      </c>
      <c r="G82" s="639"/>
      <c r="H82" s="785">
        <v>2371</v>
      </c>
      <c r="I82" s="786"/>
      <c r="J82" s="780"/>
      <c r="K82" s="967">
        <v>169</v>
      </c>
      <c r="L82" s="639"/>
      <c r="M82" s="101">
        <v>170</v>
      </c>
      <c r="N82" s="638">
        <v>0</v>
      </c>
      <c r="O82" s="638">
        <v>0</v>
      </c>
      <c r="P82" s="778">
        <v>0</v>
      </c>
    </row>
    <row r="83" spans="1:16" ht="13.5" thickBot="1">
      <c r="A83" s="576" t="s">
        <v>183</v>
      </c>
      <c r="B83" s="985">
        <v>1037</v>
      </c>
      <c r="C83" s="788">
        <v>0</v>
      </c>
      <c r="D83" s="788">
        <v>84</v>
      </c>
      <c r="E83" s="800">
        <v>105</v>
      </c>
      <c r="F83" s="970">
        <f t="shared" si="5"/>
        <v>1226</v>
      </c>
      <c r="G83" s="801"/>
      <c r="H83" s="790">
        <v>40</v>
      </c>
      <c r="I83" s="791"/>
      <c r="J83" s="789"/>
      <c r="K83" s="970">
        <v>198</v>
      </c>
      <c r="L83" s="801"/>
      <c r="M83" s="436">
        <v>239</v>
      </c>
      <c r="N83" s="788">
        <v>84</v>
      </c>
      <c r="O83" s="788">
        <v>105</v>
      </c>
      <c r="P83" s="583">
        <v>0</v>
      </c>
    </row>
    <row r="84" spans="1:16" ht="14.25" thickBot="1" thickTop="1">
      <c r="A84" s="952" t="s">
        <v>199</v>
      </c>
      <c r="B84" s="986">
        <f>SUM(B63:B83)</f>
        <v>32258</v>
      </c>
      <c r="C84" s="986">
        <f aca="true" t="shared" si="6" ref="C84:P84">SUM(C63:C83)</f>
        <v>1147</v>
      </c>
      <c r="D84" s="986">
        <f t="shared" si="6"/>
        <v>4261</v>
      </c>
      <c r="E84" s="986">
        <f t="shared" si="6"/>
        <v>16195</v>
      </c>
      <c r="F84" s="986">
        <f t="shared" si="6"/>
        <v>53861</v>
      </c>
      <c r="G84" s="986">
        <f t="shared" si="6"/>
        <v>0</v>
      </c>
      <c r="H84" s="986">
        <f t="shared" si="6"/>
        <v>15372</v>
      </c>
      <c r="I84" s="986">
        <f t="shared" si="6"/>
        <v>0</v>
      </c>
      <c r="J84" s="986">
        <f t="shared" si="6"/>
        <v>0</v>
      </c>
      <c r="K84" s="986">
        <f t="shared" si="6"/>
        <v>2707</v>
      </c>
      <c r="L84" s="986">
        <f t="shared" si="6"/>
        <v>779</v>
      </c>
      <c r="M84" s="986">
        <f t="shared" si="6"/>
        <v>2950</v>
      </c>
      <c r="N84" s="986">
        <f t="shared" si="6"/>
        <v>4291</v>
      </c>
      <c r="O84" s="986">
        <f t="shared" si="6"/>
        <v>15847</v>
      </c>
      <c r="P84" s="995">
        <f t="shared" si="6"/>
        <v>1147</v>
      </c>
    </row>
    <row r="85" spans="1:16" ht="12.75">
      <c r="A85" s="803" t="s">
        <v>156</v>
      </c>
      <c r="B85" s="804"/>
      <c r="C85" s="804"/>
      <c r="D85" s="804"/>
      <c r="E85" s="804"/>
      <c r="F85" s="804"/>
      <c r="G85" s="804"/>
      <c r="H85" s="805"/>
      <c r="I85" s="806"/>
      <c r="J85" s="804"/>
      <c r="K85" s="804"/>
      <c r="L85" s="804"/>
      <c r="M85" s="804"/>
      <c r="N85" s="804"/>
      <c r="O85" s="804"/>
      <c r="P85" s="540"/>
    </row>
    <row r="86" spans="1:16" ht="13.5" thickBot="1">
      <c r="A86" s="953" t="s">
        <v>159</v>
      </c>
      <c r="B86" s="988">
        <v>470</v>
      </c>
      <c r="C86" s="808">
        <v>8</v>
      </c>
      <c r="D86" s="808">
        <v>33</v>
      </c>
      <c r="E86" s="809">
        <v>159</v>
      </c>
      <c r="F86" s="967">
        <f>SUM(B86+C86+D86+E86)</f>
        <v>670</v>
      </c>
      <c r="G86" s="958"/>
      <c r="H86" s="810">
        <v>0</v>
      </c>
      <c r="I86" s="811"/>
      <c r="J86" s="812"/>
      <c r="K86" s="972">
        <v>47</v>
      </c>
      <c r="L86" s="813"/>
      <c r="M86" s="807">
        <v>47</v>
      </c>
      <c r="N86" s="814">
        <v>33</v>
      </c>
      <c r="O86" s="814">
        <v>159</v>
      </c>
      <c r="P86" s="815">
        <v>8</v>
      </c>
    </row>
    <row r="87" spans="1:16" ht="14.25" thickBot="1" thickTop="1">
      <c r="A87" s="987" t="s">
        <v>160</v>
      </c>
      <c r="B87" s="989">
        <f aca="true" t="shared" si="7" ref="B87:I87">SUM(B86)</f>
        <v>470</v>
      </c>
      <c r="C87" s="816">
        <f t="shared" si="7"/>
        <v>8</v>
      </c>
      <c r="D87" s="816">
        <f t="shared" si="7"/>
        <v>33</v>
      </c>
      <c r="E87" s="817">
        <f t="shared" si="7"/>
        <v>159</v>
      </c>
      <c r="F87" s="973">
        <f>SUM(F86)</f>
        <v>670</v>
      </c>
      <c r="G87" s="993"/>
      <c r="H87" s="817">
        <f t="shared" si="7"/>
        <v>0</v>
      </c>
      <c r="I87" s="816">
        <f t="shared" si="7"/>
        <v>0</v>
      </c>
      <c r="J87" s="818"/>
      <c r="K87" s="973">
        <f>SUM(K86)</f>
        <v>47</v>
      </c>
      <c r="L87" s="792"/>
      <c r="M87" s="816">
        <f>SUM(M86)</f>
        <v>47</v>
      </c>
      <c r="N87" s="816">
        <f>SUM(N86)</f>
        <v>33</v>
      </c>
      <c r="O87" s="819">
        <f>SUM(O86)</f>
        <v>159</v>
      </c>
      <c r="P87" s="817">
        <f>SUM(P86)</f>
        <v>8</v>
      </c>
    </row>
    <row r="88" spans="1:16" ht="16.5" thickBot="1">
      <c r="A88" s="954" t="s">
        <v>157</v>
      </c>
      <c r="B88" s="990">
        <f>SUM(B84+B87)</f>
        <v>32728</v>
      </c>
      <c r="C88" s="820">
        <f aca="true" t="shared" si="8" ref="C88:P88">SUM(C84+C87)</f>
        <v>1155</v>
      </c>
      <c r="D88" s="820">
        <f t="shared" si="8"/>
        <v>4294</v>
      </c>
      <c r="E88" s="820">
        <f t="shared" si="8"/>
        <v>16354</v>
      </c>
      <c r="F88" s="974">
        <f>SUM(F84+F87)</f>
        <v>54531</v>
      </c>
      <c r="G88" s="971"/>
      <c r="H88" s="820">
        <f t="shared" si="8"/>
        <v>15372</v>
      </c>
      <c r="I88" s="820">
        <f t="shared" si="8"/>
        <v>0</v>
      </c>
      <c r="J88" s="820">
        <f t="shared" si="8"/>
        <v>0</v>
      </c>
      <c r="K88" s="974">
        <f t="shared" si="8"/>
        <v>2754</v>
      </c>
      <c r="L88" s="971">
        <f t="shared" si="8"/>
        <v>779</v>
      </c>
      <c r="M88" s="820">
        <f t="shared" si="8"/>
        <v>2997</v>
      </c>
      <c r="N88" s="820">
        <f t="shared" si="8"/>
        <v>4324</v>
      </c>
      <c r="O88" s="820">
        <f t="shared" si="8"/>
        <v>16006</v>
      </c>
      <c r="P88" s="945">
        <f t="shared" si="8"/>
        <v>1155</v>
      </c>
    </row>
  </sheetData>
  <mergeCells count="27">
    <mergeCell ref="L58:O58"/>
    <mergeCell ref="H65:I65"/>
    <mergeCell ref="H68:I68"/>
    <mergeCell ref="H70:I70"/>
    <mergeCell ref="H72:I72"/>
    <mergeCell ref="H60:I60"/>
    <mergeCell ref="A6:I6"/>
    <mergeCell ref="H75:I75"/>
    <mergeCell ref="B59:E59"/>
    <mergeCell ref="H59:J59"/>
    <mergeCell ref="H69:I69"/>
    <mergeCell ref="A1:R1"/>
    <mergeCell ref="B3:D3"/>
    <mergeCell ref="E3:I3"/>
    <mergeCell ref="A56:L56"/>
    <mergeCell ref="M56:O56"/>
    <mergeCell ref="A3:A5"/>
    <mergeCell ref="H77:I77"/>
    <mergeCell ref="H73:I73"/>
    <mergeCell ref="A58:A61"/>
    <mergeCell ref="A62:O62"/>
    <mergeCell ref="H76:I76"/>
    <mergeCell ref="B58:E58"/>
    <mergeCell ref="H58:J58"/>
    <mergeCell ref="H63:I63"/>
    <mergeCell ref="H64:I64"/>
    <mergeCell ref="H74:I74"/>
  </mergeCells>
  <printOptions horizontalCentered="1"/>
  <pageMargins left="0.3937007874015748" right="0.3937007874015748" top="0.63" bottom="0.2362204724409449" header="0.3937007874015748" footer="0.1968503937007874"/>
  <pageSetup horizontalDpi="600" verticalDpi="600" orientation="landscape" paperSize="9" scale="80" r:id="rId1"/>
  <headerFooter alignWithMargins="0">
    <oddFooter>&amp;C5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52"/>
  <sheetViews>
    <sheetView view="pageBreakPreview" zoomScale="75" zoomScaleSheetLayoutView="75" workbookViewId="0" topLeftCell="A1">
      <selection activeCell="G36" sqref="G36"/>
    </sheetView>
  </sheetViews>
  <sheetFormatPr defaultColWidth="9.00390625" defaultRowHeight="12.75"/>
  <cols>
    <col min="1" max="1" width="39.00390625" style="254" customWidth="1"/>
    <col min="2" max="2" width="11.75390625" style="71" customWidth="1"/>
    <col min="3" max="5" width="11.25390625" style="72" customWidth="1"/>
    <col min="6" max="6" width="11.25390625" style="73" customWidth="1"/>
    <col min="7" max="8" width="11.25390625" style="71" customWidth="1"/>
    <col min="9" max="12" width="11.25390625" style="72" customWidth="1"/>
    <col min="13" max="13" width="11.25390625" style="58" customWidth="1"/>
  </cols>
  <sheetData>
    <row r="1" spans="1:13" s="26" customFormat="1" ht="16.5" thickBot="1">
      <c r="A1" s="1060" t="s">
        <v>111</v>
      </c>
      <c r="B1" s="1060"/>
      <c r="C1" s="1060"/>
      <c r="D1" s="1060"/>
      <c r="E1" s="1060"/>
      <c r="F1" s="1060"/>
      <c r="G1" s="1060"/>
      <c r="H1" s="1060"/>
      <c r="I1" s="1060"/>
      <c r="J1" s="24"/>
      <c r="K1" s="24"/>
      <c r="L1" s="24"/>
      <c r="M1" s="25" t="s">
        <v>12</v>
      </c>
    </row>
    <row r="2" spans="1:13" s="26" customFormat="1" ht="15.75">
      <c r="A2" s="248"/>
      <c r="B2" s="27" t="s">
        <v>13</v>
      </c>
      <c r="C2" s="1161" t="s">
        <v>14</v>
      </c>
      <c r="D2" s="1162"/>
      <c r="E2" s="1163" t="s">
        <v>15</v>
      </c>
      <c r="F2" s="1164"/>
      <c r="G2" s="1165"/>
      <c r="H2" s="1166" t="s">
        <v>16</v>
      </c>
      <c r="I2" s="1167"/>
      <c r="J2" s="1167"/>
      <c r="K2" s="1167"/>
      <c r="L2" s="1168"/>
      <c r="M2" s="28" t="s">
        <v>17</v>
      </c>
    </row>
    <row r="3" spans="1:13" s="26" customFormat="1" ht="15.75">
      <c r="A3" s="249" t="s">
        <v>87</v>
      </c>
      <c r="B3" s="29" t="s">
        <v>18</v>
      </c>
      <c r="C3" s="30" t="s">
        <v>19</v>
      </c>
      <c r="D3" s="31" t="s">
        <v>20</v>
      </c>
      <c r="E3" s="32" t="s">
        <v>21</v>
      </c>
      <c r="F3" s="33" t="s">
        <v>22</v>
      </c>
      <c r="G3" s="34" t="s">
        <v>23</v>
      </c>
      <c r="H3" s="35" t="s">
        <v>24</v>
      </c>
      <c r="I3" s="33" t="s">
        <v>25</v>
      </c>
      <c r="J3" s="36" t="s">
        <v>22</v>
      </c>
      <c r="K3" s="37" t="s">
        <v>26</v>
      </c>
      <c r="L3" s="31" t="s">
        <v>27</v>
      </c>
      <c r="M3" s="38" t="s">
        <v>28</v>
      </c>
    </row>
    <row r="4" spans="1:13" s="26" customFormat="1" ht="13.5" thickBot="1">
      <c r="A4" s="275" t="s">
        <v>112</v>
      </c>
      <c r="B4" s="39" t="s">
        <v>29</v>
      </c>
      <c r="C4" s="40"/>
      <c r="D4" s="41"/>
      <c r="E4" s="42" t="s">
        <v>30</v>
      </c>
      <c r="F4" s="43" t="s">
        <v>31</v>
      </c>
      <c r="G4" s="44" t="s">
        <v>22</v>
      </c>
      <c r="H4" s="45" t="s">
        <v>32</v>
      </c>
      <c r="I4" s="43" t="s">
        <v>31</v>
      </c>
      <c r="J4" s="46" t="s">
        <v>23</v>
      </c>
      <c r="K4" s="47" t="s">
        <v>22</v>
      </c>
      <c r="L4" s="48"/>
      <c r="M4" s="49" t="s">
        <v>33</v>
      </c>
    </row>
    <row r="5" spans="1:13" s="26" customFormat="1" ht="15">
      <c r="A5" s="250" t="s">
        <v>101</v>
      </c>
      <c r="B5" s="140">
        <v>942</v>
      </c>
      <c r="C5" s="145">
        <v>942</v>
      </c>
      <c r="D5" s="142">
        <v>0</v>
      </c>
      <c r="E5" s="143">
        <v>0</v>
      </c>
      <c r="F5" s="143">
        <v>0</v>
      </c>
      <c r="G5" s="144">
        <v>942</v>
      </c>
      <c r="H5" s="145">
        <v>0</v>
      </c>
      <c r="I5" s="143">
        <v>0</v>
      </c>
      <c r="J5" s="69">
        <v>1236</v>
      </c>
      <c r="K5" s="69">
        <v>840</v>
      </c>
      <c r="L5" s="142">
        <v>83</v>
      </c>
      <c r="M5" s="70">
        <f aca="true" t="shared" si="0" ref="M5:M18">SUM(H5+E5)</f>
        <v>0</v>
      </c>
    </row>
    <row r="6" spans="1:13" s="26" customFormat="1" ht="15">
      <c r="A6" s="251" t="s">
        <v>102</v>
      </c>
      <c r="B6" s="50">
        <v>112</v>
      </c>
      <c r="C6" s="51">
        <v>112</v>
      </c>
      <c r="D6" s="52">
        <v>0</v>
      </c>
      <c r="E6" s="53">
        <v>0</v>
      </c>
      <c r="F6" s="53">
        <v>0</v>
      </c>
      <c r="G6" s="54">
        <f aca="true" t="shared" si="1" ref="G6:G18">SUM(B6-E6-F6)</f>
        <v>112</v>
      </c>
      <c r="H6" s="51">
        <v>0</v>
      </c>
      <c r="I6" s="53">
        <v>204</v>
      </c>
      <c r="J6" s="55">
        <v>40</v>
      </c>
      <c r="K6" s="55">
        <v>46</v>
      </c>
      <c r="L6" s="52">
        <v>72</v>
      </c>
      <c r="M6" s="50">
        <f t="shared" si="0"/>
        <v>0</v>
      </c>
    </row>
    <row r="7" spans="1:13" s="26" customFormat="1" ht="15" hidden="1">
      <c r="A7" s="251"/>
      <c r="B7" s="50">
        <v>0</v>
      </c>
      <c r="C7" s="51">
        <v>0</v>
      </c>
      <c r="D7" s="52">
        <v>0</v>
      </c>
      <c r="E7" s="53"/>
      <c r="F7" s="53">
        <v>0</v>
      </c>
      <c r="G7" s="54">
        <f t="shared" si="1"/>
        <v>0</v>
      </c>
      <c r="H7" s="51"/>
      <c r="I7" s="53">
        <v>0</v>
      </c>
      <c r="J7" s="55">
        <v>0</v>
      </c>
      <c r="K7" s="55">
        <v>0</v>
      </c>
      <c r="L7" s="52">
        <v>0</v>
      </c>
      <c r="M7" s="50">
        <f t="shared" si="0"/>
        <v>0</v>
      </c>
    </row>
    <row r="8" spans="1:13" s="26" customFormat="1" ht="15" hidden="1">
      <c r="A8" s="251"/>
      <c r="B8" s="50">
        <v>0</v>
      </c>
      <c r="C8" s="51">
        <v>0</v>
      </c>
      <c r="D8" s="52">
        <v>0</v>
      </c>
      <c r="E8" s="53"/>
      <c r="F8" s="53">
        <v>0</v>
      </c>
      <c r="G8" s="54">
        <f t="shared" si="1"/>
        <v>0</v>
      </c>
      <c r="H8" s="51"/>
      <c r="I8" s="53">
        <v>0</v>
      </c>
      <c r="J8" s="55">
        <v>0</v>
      </c>
      <c r="K8" s="55">
        <v>0</v>
      </c>
      <c r="L8" s="52">
        <v>0</v>
      </c>
      <c r="M8" s="50">
        <f t="shared" si="0"/>
        <v>0</v>
      </c>
    </row>
    <row r="9" spans="1:13" s="26" customFormat="1" ht="15" hidden="1">
      <c r="A9" s="251"/>
      <c r="B9" s="50">
        <v>0</v>
      </c>
      <c r="C9" s="51">
        <v>0</v>
      </c>
      <c r="D9" s="52">
        <v>0</v>
      </c>
      <c r="E9" s="53"/>
      <c r="F9" s="53">
        <v>0</v>
      </c>
      <c r="G9" s="54">
        <f t="shared" si="1"/>
        <v>0</v>
      </c>
      <c r="H9" s="51"/>
      <c r="I9" s="53">
        <v>0</v>
      </c>
      <c r="J9" s="55">
        <v>0</v>
      </c>
      <c r="K9" s="55">
        <v>0</v>
      </c>
      <c r="L9" s="52">
        <v>0</v>
      </c>
      <c r="M9" s="50">
        <f t="shared" si="0"/>
        <v>0</v>
      </c>
    </row>
    <row r="10" spans="1:13" s="26" customFormat="1" ht="15" hidden="1">
      <c r="A10" s="251"/>
      <c r="B10" s="50">
        <f aca="true" t="shared" si="2" ref="B10:B17">SUM(C10:D10)</f>
        <v>0</v>
      </c>
      <c r="C10" s="51">
        <v>0</v>
      </c>
      <c r="D10" s="52">
        <v>0</v>
      </c>
      <c r="E10" s="53"/>
      <c r="F10" s="53">
        <v>0</v>
      </c>
      <c r="G10" s="54">
        <f t="shared" si="1"/>
        <v>0</v>
      </c>
      <c r="H10" s="51"/>
      <c r="I10" s="53">
        <v>0</v>
      </c>
      <c r="J10" s="55">
        <v>0</v>
      </c>
      <c r="K10" s="55">
        <v>0</v>
      </c>
      <c r="L10" s="52">
        <v>0</v>
      </c>
      <c r="M10" s="50">
        <f t="shared" si="0"/>
        <v>0</v>
      </c>
    </row>
    <row r="11" spans="1:13" s="26" customFormat="1" ht="15" hidden="1">
      <c r="A11" s="251"/>
      <c r="B11" s="50">
        <f t="shared" si="2"/>
        <v>0</v>
      </c>
      <c r="C11" s="51">
        <v>0</v>
      </c>
      <c r="D11" s="52">
        <v>0</v>
      </c>
      <c r="E11" s="53"/>
      <c r="F11" s="53">
        <v>0</v>
      </c>
      <c r="G11" s="54">
        <f t="shared" si="1"/>
        <v>0</v>
      </c>
      <c r="H11" s="51"/>
      <c r="I11" s="53">
        <v>0</v>
      </c>
      <c r="J11" s="55">
        <v>0</v>
      </c>
      <c r="K11" s="55">
        <v>0</v>
      </c>
      <c r="L11" s="52">
        <v>0</v>
      </c>
      <c r="M11" s="50">
        <f t="shared" si="0"/>
        <v>0</v>
      </c>
    </row>
    <row r="12" spans="1:13" s="26" customFormat="1" ht="15" hidden="1">
      <c r="A12" s="251"/>
      <c r="B12" s="50">
        <v>0</v>
      </c>
      <c r="C12" s="51">
        <v>0</v>
      </c>
      <c r="D12" s="52">
        <v>0</v>
      </c>
      <c r="E12" s="53"/>
      <c r="F12" s="53">
        <v>0</v>
      </c>
      <c r="G12" s="54">
        <f t="shared" si="1"/>
        <v>0</v>
      </c>
      <c r="H12" s="51"/>
      <c r="I12" s="53">
        <v>0</v>
      </c>
      <c r="J12" s="55">
        <v>0</v>
      </c>
      <c r="K12" s="55">
        <v>0</v>
      </c>
      <c r="L12" s="52">
        <v>0</v>
      </c>
      <c r="M12" s="50">
        <f t="shared" si="0"/>
        <v>0</v>
      </c>
    </row>
    <row r="13" spans="1:13" s="26" customFormat="1" ht="15" hidden="1">
      <c r="A13" s="251"/>
      <c r="B13" s="50">
        <f t="shared" si="2"/>
        <v>0</v>
      </c>
      <c r="C13" s="51">
        <v>0</v>
      </c>
      <c r="D13" s="52">
        <v>0</v>
      </c>
      <c r="E13" s="53"/>
      <c r="F13" s="53">
        <v>0</v>
      </c>
      <c r="G13" s="54">
        <f t="shared" si="1"/>
        <v>0</v>
      </c>
      <c r="H13" s="51"/>
      <c r="I13" s="53">
        <v>0</v>
      </c>
      <c r="J13" s="55">
        <v>0</v>
      </c>
      <c r="K13" s="55">
        <v>0</v>
      </c>
      <c r="L13" s="52">
        <v>0</v>
      </c>
      <c r="M13" s="50">
        <f t="shared" si="0"/>
        <v>0</v>
      </c>
    </row>
    <row r="14" spans="1:13" s="26" customFormat="1" ht="15" hidden="1">
      <c r="A14" s="251"/>
      <c r="B14" s="50">
        <f t="shared" si="2"/>
        <v>0</v>
      </c>
      <c r="C14" s="51">
        <v>0</v>
      </c>
      <c r="D14" s="52">
        <v>0</v>
      </c>
      <c r="E14" s="53"/>
      <c r="F14" s="53">
        <v>0</v>
      </c>
      <c r="G14" s="54">
        <f t="shared" si="1"/>
        <v>0</v>
      </c>
      <c r="H14" s="51"/>
      <c r="I14" s="53">
        <v>0</v>
      </c>
      <c r="J14" s="55">
        <v>0</v>
      </c>
      <c r="K14" s="55">
        <v>0</v>
      </c>
      <c r="L14" s="52">
        <v>0</v>
      </c>
      <c r="M14" s="50">
        <f t="shared" si="0"/>
        <v>0</v>
      </c>
    </row>
    <row r="15" spans="1:13" s="26" customFormat="1" ht="15" hidden="1">
      <c r="A15" s="251"/>
      <c r="B15" s="50">
        <v>0</v>
      </c>
      <c r="C15" s="51">
        <v>0</v>
      </c>
      <c r="D15" s="52">
        <v>0</v>
      </c>
      <c r="E15" s="53"/>
      <c r="F15" s="53">
        <v>0</v>
      </c>
      <c r="G15" s="54">
        <f t="shared" si="1"/>
        <v>0</v>
      </c>
      <c r="H15" s="51"/>
      <c r="I15" s="53">
        <v>0</v>
      </c>
      <c r="J15" s="55">
        <v>0</v>
      </c>
      <c r="K15" s="55">
        <v>0</v>
      </c>
      <c r="L15" s="52">
        <v>0</v>
      </c>
      <c r="M15" s="50">
        <f t="shared" si="0"/>
        <v>0</v>
      </c>
    </row>
    <row r="16" spans="1:13" s="26" customFormat="1" ht="15" hidden="1">
      <c r="A16" s="251"/>
      <c r="B16" s="50">
        <v>0</v>
      </c>
      <c r="C16" s="51">
        <v>0</v>
      </c>
      <c r="D16" s="52">
        <v>0</v>
      </c>
      <c r="E16" s="53"/>
      <c r="F16" s="53">
        <v>0</v>
      </c>
      <c r="G16" s="54">
        <f t="shared" si="1"/>
        <v>0</v>
      </c>
      <c r="H16" s="51"/>
      <c r="I16" s="53">
        <v>0</v>
      </c>
      <c r="J16" s="55">
        <v>0</v>
      </c>
      <c r="K16" s="56">
        <v>0</v>
      </c>
      <c r="L16" s="52">
        <v>0</v>
      </c>
      <c r="M16" s="50">
        <f t="shared" si="0"/>
        <v>0</v>
      </c>
    </row>
    <row r="17" spans="1:13" s="26" customFormat="1" ht="15" hidden="1">
      <c r="A17" s="251"/>
      <c r="B17" s="50">
        <f t="shared" si="2"/>
        <v>0</v>
      </c>
      <c r="C17" s="51">
        <v>0</v>
      </c>
      <c r="D17" s="52">
        <v>0</v>
      </c>
      <c r="E17" s="53"/>
      <c r="F17" s="53">
        <v>0</v>
      </c>
      <c r="G17" s="54">
        <f t="shared" si="1"/>
        <v>0</v>
      </c>
      <c r="H17" s="51"/>
      <c r="I17" s="53">
        <v>0</v>
      </c>
      <c r="J17" s="55">
        <v>0</v>
      </c>
      <c r="K17" s="56">
        <v>0</v>
      </c>
      <c r="L17" s="52">
        <v>0</v>
      </c>
      <c r="M17" s="50">
        <f t="shared" si="0"/>
        <v>0</v>
      </c>
    </row>
    <row r="18" spans="1:13" s="26" customFormat="1" ht="15.75" thickBot="1">
      <c r="A18" s="251" t="s">
        <v>113</v>
      </c>
      <c r="B18" s="50">
        <v>203</v>
      </c>
      <c r="C18" s="51">
        <v>-16</v>
      </c>
      <c r="D18" s="52">
        <v>219</v>
      </c>
      <c r="E18" s="53">
        <v>0</v>
      </c>
      <c r="F18" s="53">
        <v>0</v>
      </c>
      <c r="G18" s="54">
        <f t="shared" si="1"/>
        <v>203</v>
      </c>
      <c r="H18" s="51">
        <v>0</v>
      </c>
      <c r="I18" s="57">
        <v>0</v>
      </c>
      <c r="J18" s="55">
        <v>252</v>
      </c>
      <c r="K18" s="57">
        <v>5015</v>
      </c>
      <c r="L18" s="52">
        <v>88</v>
      </c>
      <c r="M18" s="50">
        <f t="shared" si="0"/>
        <v>0</v>
      </c>
    </row>
    <row r="19" spans="1:13" s="58" customFormat="1" ht="16.5" thickBot="1">
      <c r="A19" s="260" t="s">
        <v>114</v>
      </c>
      <c r="B19" s="261">
        <f aca="true" t="shared" si="3" ref="B19:M19">SUM(B5:B18)</f>
        <v>1257</v>
      </c>
      <c r="C19" s="262">
        <f t="shared" si="3"/>
        <v>1038</v>
      </c>
      <c r="D19" s="263">
        <f t="shared" si="3"/>
        <v>219</v>
      </c>
      <c r="E19" s="264">
        <f t="shared" si="3"/>
        <v>0</v>
      </c>
      <c r="F19" s="264">
        <f t="shared" si="3"/>
        <v>0</v>
      </c>
      <c r="G19" s="265">
        <f t="shared" si="3"/>
        <v>1257</v>
      </c>
      <c r="H19" s="266">
        <f t="shared" si="3"/>
        <v>0</v>
      </c>
      <c r="I19" s="267">
        <f t="shared" si="3"/>
        <v>204</v>
      </c>
      <c r="J19" s="267">
        <f t="shared" si="3"/>
        <v>1528</v>
      </c>
      <c r="K19" s="266">
        <f t="shared" si="3"/>
        <v>5901</v>
      </c>
      <c r="L19" s="263">
        <f t="shared" si="3"/>
        <v>243</v>
      </c>
      <c r="M19" s="261">
        <f t="shared" si="3"/>
        <v>0</v>
      </c>
    </row>
    <row r="20" spans="1:13" s="58" customFormat="1" ht="12.75">
      <c r="A20" s="274" t="s">
        <v>115</v>
      </c>
      <c r="B20" s="140">
        <v>0</v>
      </c>
      <c r="C20" s="141">
        <v>0</v>
      </c>
      <c r="D20" s="142">
        <v>0</v>
      </c>
      <c r="E20" s="143"/>
      <c r="F20" s="143">
        <v>0</v>
      </c>
      <c r="G20" s="144">
        <v>0</v>
      </c>
      <c r="H20" s="145"/>
      <c r="I20" s="146">
        <v>0</v>
      </c>
      <c r="J20" s="69">
        <v>0</v>
      </c>
      <c r="K20" s="146">
        <v>0</v>
      </c>
      <c r="L20" s="142">
        <v>0</v>
      </c>
      <c r="M20" s="140">
        <f>SUM(H20+E20)</f>
        <v>0</v>
      </c>
    </row>
    <row r="21" spans="1:13" s="58" customFormat="1" ht="15">
      <c r="A21" s="273" t="s">
        <v>88</v>
      </c>
      <c r="B21" s="147">
        <v>46</v>
      </c>
      <c r="C21" s="268">
        <v>-360</v>
      </c>
      <c r="D21" s="269">
        <v>406</v>
      </c>
      <c r="E21" s="270">
        <v>0</v>
      </c>
      <c r="F21" s="270">
        <v>0</v>
      </c>
      <c r="G21" s="148">
        <v>46</v>
      </c>
      <c r="H21" s="271">
        <v>0</v>
      </c>
      <c r="I21" s="272">
        <v>0</v>
      </c>
      <c r="J21" s="55">
        <v>0</v>
      </c>
      <c r="K21" s="272">
        <v>0</v>
      </c>
      <c r="L21" s="269">
        <v>0</v>
      </c>
      <c r="M21" s="147">
        <v>0</v>
      </c>
    </row>
    <row r="22" spans="1:13" s="58" customFormat="1" ht="15">
      <c r="A22" s="273" t="s">
        <v>104</v>
      </c>
      <c r="B22" s="147">
        <v>124</v>
      </c>
      <c r="C22" s="268">
        <v>124</v>
      </c>
      <c r="D22" s="269">
        <v>0</v>
      </c>
      <c r="E22" s="270">
        <v>0</v>
      </c>
      <c r="F22" s="270">
        <v>0</v>
      </c>
      <c r="G22" s="148">
        <v>124</v>
      </c>
      <c r="H22" s="271">
        <v>0</v>
      </c>
      <c r="I22" s="272">
        <v>0</v>
      </c>
      <c r="J22" s="55">
        <v>0</v>
      </c>
      <c r="K22" s="272">
        <v>0</v>
      </c>
      <c r="L22" s="269">
        <v>0</v>
      </c>
      <c r="M22" s="147">
        <v>0</v>
      </c>
    </row>
    <row r="23" spans="1:13" s="58" customFormat="1" ht="15">
      <c r="A23" s="273" t="s">
        <v>105</v>
      </c>
      <c r="B23" s="147">
        <v>2</v>
      </c>
      <c r="C23" s="268">
        <v>2</v>
      </c>
      <c r="D23" s="269">
        <v>0</v>
      </c>
      <c r="E23" s="270">
        <v>0</v>
      </c>
      <c r="F23" s="270">
        <v>0</v>
      </c>
      <c r="G23" s="148">
        <v>2</v>
      </c>
      <c r="H23" s="271">
        <v>0</v>
      </c>
      <c r="I23" s="272">
        <v>69</v>
      </c>
      <c r="J23" s="55">
        <v>92</v>
      </c>
      <c r="K23" s="272">
        <v>86</v>
      </c>
      <c r="L23" s="269">
        <v>300</v>
      </c>
      <c r="M23" s="147">
        <v>0</v>
      </c>
    </row>
    <row r="24" spans="1:13" s="58" customFormat="1" ht="16.5" thickBot="1">
      <c r="A24" s="252" t="s">
        <v>116</v>
      </c>
      <c r="B24" s="61">
        <f aca="true" t="shared" si="4" ref="B24:M24">SUM(B20:B23)</f>
        <v>172</v>
      </c>
      <c r="C24" s="62">
        <f t="shared" si="4"/>
        <v>-234</v>
      </c>
      <c r="D24" s="63">
        <f t="shared" si="4"/>
        <v>406</v>
      </c>
      <c r="E24" s="64">
        <f t="shared" si="4"/>
        <v>0</v>
      </c>
      <c r="F24" s="64">
        <f t="shared" si="4"/>
        <v>0</v>
      </c>
      <c r="G24" s="65">
        <f t="shared" si="4"/>
        <v>172</v>
      </c>
      <c r="H24" s="66">
        <f t="shared" si="4"/>
        <v>0</v>
      </c>
      <c r="I24" s="67">
        <f t="shared" si="4"/>
        <v>69</v>
      </c>
      <c r="J24" s="67">
        <f t="shared" si="4"/>
        <v>92</v>
      </c>
      <c r="K24" s="66">
        <f t="shared" si="4"/>
        <v>86</v>
      </c>
      <c r="L24" s="63">
        <f t="shared" si="4"/>
        <v>300</v>
      </c>
      <c r="M24" s="61">
        <f t="shared" si="4"/>
        <v>0</v>
      </c>
    </row>
    <row r="25" spans="1:13" s="247" customFormat="1" ht="15" customHeight="1">
      <c r="A25" s="274" t="s">
        <v>117</v>
      </c>
      <c r="B25" s="140"/>
      <c r="C25" s="141"/>
      <c r="D25" s="142"/>
      <c r="E25" s="143"/>
      <c r="F25" s="143"/>
      <c r="G25" s="144"/>
      <c r="H25" s="145"/>
      <c r="I25" s="146"/>
      <c r="J25" s="69"/>
      <c r="K25" s="146"/>
      <c r="L25" s="142"/>
      <c r="M25" s="140"/>
    </row>
    <row r="26" spans="1:13" s="247" customFormat="1" ht="15" customHeight="1">
      <c r="A26" s="276" t="s">
        <v>106</v>
      </c>
      <c r="B26" s="147">
        <v>8</v>
      </c>
      <c r="C26" s="268">
        <v>8</v>
      </c>
      <c r="D26" s="269">
        <v>0</v>
      </c>
      <c r="E26" s="270">
        <v>0</v>
      </c>
      <c r="F26" s="270">
        <v>0</v>
      </c>
      <c r="G26" s="148">
        <v>8</v>
      </c>
      <c r="H26" s="271">
        <v>0</v>
      </c>
      <c r="I26" s="272">
        <v>8</v>
      </c>
      <c r="J26" s="55">
        <v>89</v>
      </c>
      <c r="K26" s="272">
        <v>558</v>
      </c>
      <c r="L26" s="269">
        <v>48</v>
      </c>
      <c r="M26" s="147">
        <v>0</v>
      </c>
    </row>
    <row r="27" spans="1:13" s="247" customFormat="1" ht="15" customHeight="1" thickBot="1">
      <c r="A27" s="276" t="s">
        <v>107</v>
      </c>
      <c r="B27" s="147">
        <v>1</v>
      </c>
      <c r="C27" s="268">
        <v>1</v>
      </c>
      <c r="D27" s="269">
        <v>0</v>
      </c>
      <c r="E27" s="270">
        <v>0</v>
      </c>
      <c r="F27" s="270">
        <v>0</v>
      </c>
      <c r="G27" s="148">
        <v>1</v>
      </c>
      <c r="H27" s="271">
        <v>0</v>
      </c>
      <c r="I27" s="336">
        <v>0</v>
      </c>
      <c r="J27" s="337">
        <v>20</v>
      </c>
      <c r="K27" s="337">
        <v>64</v>
      </c>
      <c r="L27" s="105">
        <v>99</v>
      </c>
      <c r="M27" s="147">
        <v>0</v>
      </c>
    </row>
    <row r="28" spans="1:13" s="247" customFormat="1" ht="15" customHeight="1">
      <c r="A28" s="276" t="s">
        <v>108</v>
      </c>
      <c r="B28" s="147">
        <v>3</v>
      </c>
      <c r="C28" s="268">
        <v>3</v>
      </c>
      <c r="D28" s="269">
        <v>0</v>
      </c>
      <c r="E28" s="270">
        <v>0</v>
      </c>
      <c r="F28" s="270">
        <v>0</v>
      </c>
      <c r="G28" s="148">
        <v>3</v>
      </c>
      <c r="H28" s="271">
        <v>0</v>
      </c>
      <c r="I28" s="272">
        <v>47</v>
      </c>
      <c r="J28" s="55">
        <v>108</v>
      </c>
      <c r="K28" s="272">
        <v>11</v>
      </c>
      <c r="L28" s="269">
        <v>76</v>
      </c>
      <c r="M28" s="147">
        <v>0</v>
      </c>
    </row>
    <row r="29" spans="1:13" s="247" customFormat="1" ht="15" customHeight="1" thickBot="1">
      <c r="A29" s="276" t="s">
        <v>109</v>
      </c>
      <c r="B29" s="147">
        <v>26</v>
      </c>
      <c r="C29" s="268">
        <v>26</v>
      </c>
      <c r="D29" s="269">
        <v>0</v>
      </c>
      <c r="E29" s="270">
        <v>0</v>
      </c>
      <c r="F29" s="270">
        <v>0</v>
      </c>
      <c r="G29" s="148">
        <v>26</v>
      </c>
      <c r="H29" s="271">
        <v>0</v>
      </c>
      <c r="I29" s="337">
        <v>109</v>
      </c>
      <c r="J29" s="336">
        <v>65</v>
      </c>
      <c r="K29" s="336">
        <v>7</v>
      </c>
      <c r="L29" s="104">
        <v>122</v>
      </c>
      <c r="M29" s="147">
        <v>0</v>
      </c>
    </row>
    <row r="30" spans="1:13" s="247" customFormat="1" ht="15" customHeight="1" thickBot="1">
      <c r="A30" s="276" t="s">
        <v>110</v>
      </c>
      <c r="B30" s="147">
        <v>3</v>
      </c>
      <c r="C30" s="268">
        <v>3</v>
      </c>
      <c r="D30" s="269">
        <v>0</v>
      </c>
      <c r="E30" s="270">
        <v>0</v>
      </c>
      <c r="F30" s="270">
        <v>0</v>
      </c>
      <c r="G30" s="148">
        <v>3</v>
      </c>
      <c r="H30" s="271">
        <v>0</v>
      </c>
      <c r="I30" s="336">
        <v>31</v>
      </c>
      <c r="J30" s="336">
        <v>45</v>
      </c>
      <c r="K30" s="336">
        <v>96</v>
      </c>
      <c r="L30" s="104">
        <v>35</v>
      </c>
      <c r="M30" s="147">
        <v>0</v>
      </c>
    </row>
    <row r="31" spans="1:13" s="247" customFormat="1" ht="15" customHeight="1">
      <c r="A31" s="276" t="s">
        <v>50</v>
      </c>
      <c r="B31" s="147">
        <v>184</v>
      </c>
      <c r="C31" s="268">
        <v>163</v>
      </c>
      <c r="D31" s="269">
        <v>21</v>
      </c>
      <c r="E31" s="270">
        <v>0</v>
      </c>
      <c r="F31" s="270">
        <v>0</v>
      </c>
      <c r="G31" s="148">
        <v>184</v>
      </c>
      <c r="H31" s="271">
        <v>0</v>
      </c>
      <c r="I31" s="272">
        <v>176</v>
      </c>
      <c r="J31" s="55">
        <v>11</v>
      </c>
      <c r="K31" s="272">
        <v>33</v>
      </c>
      <c r="L31" s="269">
        <v>120</v>
      </c>
      <c r="M31" s="147">
        <v>0</v>
      </c>
    </row>
    <row r="32" spans="1:13" s="247" customFormat="1" ht="18.75" customHeight="1" thickBot="1">
      <c r="A32" s="252" t="s">
        <v>118</v>
      </c>
      <c r="B32" s="61">
        <f aca="true" t="shared" si="5" ref="B32:M32">SUM(B25:B31)</f>
        <v>225</v>
      </c>
      <c r="C32" s="62">
        <f t="shared" si="5"/>
        <v>204</v>
      </c>
      <c r="D32" s="63">
        <f t="shared" si="5"/>
        <v>21</v>
      </c>
      <c r="E32" s="64">
        <f t="shared" si="5"/>
        <v>0</v>
      </c>
      <c r="F32" s="64">
        <f t="shared" si="5"/>
        <v>0</v>
      </c>
      <c r="G32" s="65">
        <f t="shared" si="5"/>
        <v>225</v>
      </c>
      <c r="H32" s="66">
        <f t="shared" si="5"/>
        <v>0</v>
      </c>
      <c r="I32" s="67">
        <f t="shared" si="5"/>
        <v>371</v>
      </c>
      <c r="J32" s="327">
        <f t="shared" si="5"/>
        <v>338</v>
      </c>
      <c r="K32" s="66">
        <f t="shared" si="5"/>
        <v>769</v>
      </c>
      <c r="L32" s="63">
        <f t="shared" si="5"/>
        <v>500</v>
      </c>
      <c r="M32" s="61">
        <f t="shared" si="5"/>
        <v>0</v>
      </c>
    </row>
    <row r="33" spans="1:13" s="247" customFormat="1" ht="18.75" customHeight="1">
      <c r="A33" s="274" t="s">
        <v>119</v>
      </c>
      <c r="B33" s="328"/>
      <c r="C33" s="329"/>
      <c r="D33" s="330"/>
      <c r="E33" s="331"/>
      <c r="F33" s="331"/>
      <c r="G33" s="332"/>
      <c r="H33" s="333"/>
      <c r="I33" s="334"/>
      <c r="J33" s="335"/>
      <c r="K33" s="334"/>
      <c r="L33" s="330"/>
      <c r="M33" s="328"/>
    </row>
    <row r="34" spans="1:13" s="247" customFormat="1" ht="18.75" customHeight="1">
      <c r="A34" s="276" t="s">
        <v>120</v>
      </c>
      <c r="B34" s="147">
        <v>0</v>
      </c>
      <c r="C34" s="268">
        <v>0</v>
      </c>
      <c r="D34" s="269">
        <v>0</v>
      </c>
      <c r="E34" s="270">
        <v>0</v>
      </c>
      <c r="F34" s="270">
        <v>0</v>
      </c>
      <c r="G34" s="148">
        <v>0</v>
      </c>
      <c r="H34" s="271">
        <v>0</v>
      </c>
      <c r="I34" s="272">
        <v>0</v>
      </c>
      <c r="J34" s="55">
        <v>61</v>
      </c>
      <c r="K34" s="272">
        <v>472</v>
      </c>
      <c r="L34" s="269">
        <v>884</v>
      </c>
      <c r="M34" s="147">
        <v>0</v>
      </c>
    </row>
    <row r="35" spans="1:13" s="247" customFormat="1" ht="15.75" customHeight="1">
      <c r="A35" s="251" t="s">
        <v>121</v>
      </c>
      <c r="B35" s="50">
        <v>1519</v>
      </c>
      <c r="C35" s="59">
        <v>1384</v>
      </c>
      <c r="D35" s="52">
        <v>135</v>
      </c>
      <c r="E35" s="53">
        <v>0</v>
      </c>
      <c r="F35" s="53">
        <v>0</v>
      </c>
      <c r="G35" s="54">
        <v>1519</v>
      </c>
      <c r="H35" s="51">
        <v>0</v>
      </c>
      <c r="I35" s="57">
        <v>122</v>
      </c>
      <c r="J35" s="55">
        <v>0</v>
      </c>
      <c r="K35" s="57">
        <v>433</v>
      </c>
      <c r="L35" s="52">
        <v>288</v>
      </c>
      <c r="M35" s="50">
        <f>SUM(H35+E35)</f>
        <v>0</v>
      </c>
    </row>
    <row r="36" spans="1:13" s="247" customFormat="1" ht="15.75" customHeight="1" thickBot="1">
      <c r="A36" s="252" t="s">
        <v>122</v>
      </c>
      <c r="B36" s="60">
        <f>SUM(B34:B35)</f>
        <v>1519</v>
      </c>
      <c r="C36" s="316">
        <f>SUM(C34:C35)</f>
        <v>1384</v>
      </c>
      <c r="D36" s="257">
        <f>SUM(D34:D35)</f>
        <v>135</v>
      </c>
      <c r="E36" s="258">
        <v>0</v>
      </c>
      <c r="F36" s="258">
        <v>0</v>
      </c>
      <c r="G36" s="317">
        <v>1519</v>
      </c>
      <c r="H36" s="259">
        <v>0</v>
      </c>
      <c r="I36" s="259">
        <v>122</v>
      </c>
      <c r="J36" s="55">
        <v>61</v>
      </c>
      <c r="K36" s="259">
        <f>SUM(K34:K35)</f>
        <v>905</v>
      </c>
      <c r="L36" s="257">
        <f>SUM(L34:L35)</f>
        <v>1172</v>
      </c>
      <c r="M36" s="60">
        <v>0</v>
      </c>
    </row>
    <row r="37" spans="1:13" s="247" customFormat="1" ht="15.75" customHeight="1" thickBot="1">
      <c r="A37" s="318" t="s">
        <v>4</v>
      </c>
      <c r="B37" s="61">
        <f aca="true" t="shared" si="6" ref="B37:M37">SUM(B33:B35)</f>
        <v>1519</v>
      </c>
      <c r="C37" s="62">
        <f t="shared" si="6"/>
        <v>1384</v>
      </c>
      <c r="D37" s="63">
        <f t="shared" si="6"/>
        <v>135</v>
      </c>
      <c r="E37" s="64">
        <f aca="true" t="shared" si="7" ref="E37:J37">SUM(E33:E36)</f>
        <v>0</v>
      </c>
      <c r="F37" s="64">
        <f t="shared" si="7"/>
        <v>0</v>
      </c>
      <c r="G37" s="65">
        <f t="shared" si="7"/>
        <v>3038</v>
      </c>
      <c r="H37" s="66">
        <f t="shared" si="7"/>
        <v>0</v>
      </c>
      <c r="I37" s="67">
        <f t="shared" si="7"/>
        <v>244</v>
      </c>
      <c r="J37" s="67">
        <f t="shared" si="7"/>
        <v>122</v>
      </c>
      <c r="K37" s="66">
        <f t="shared" si="6"/>
        <v>905</v>
      </c>
      <c r="L37" s="63">
        <f t="shared" si="6"/>
        <v>1172</v>
      </c>
      <c r="M37" s="61">
        <f t="shared" si="6"/>
        <v>0</v>
      </c>
    </row>
    <row r="38" spans="1:13" s="247" customFormat="1" ht="15.75">
      <c r="A38" s="253"/>
      <c r="B38" s="139"/>
      <c r="C38" s="68"/>
      <c r="D38" s="68"/>
      <c r="E38" s="277"/>
      <c r="F38" s="68"/>
      <c r="G38" s="139"/>
      <c r="H38" s="68"/>
      <c r="I38" s="68"/>
      <c r="J38" s="68"/>
      <c r="K38" s="68"/>
      <c r="L38" s="68"/>
      <c r="M38" s="139"/>
    </row>
    <row r="39" spans="1:13" s="247" customFormat="1" ht="15.75">
      <c r="A39" s="253"/>
      <c r="B39" s="139"/>
      <c r="C39" s="68"/>
      <c r="D39" s="68"/>
      <c r="E39" s="68"/>
      <c r="F39" s="68"/>
      <c r="G39" s="139"/>
      <c r="H39" s="68"/>
      <c r="I39" s="68"/>
      <c r="J39" s="68"/>
      <c r="K39" s="68"/>
      <c r="L39" s="68"/>
      <c r="M39" s="139"/>
    </row>
    <row r="40" spans="1:13" s="247" customFormat="1" ht="15.75">
      <c r="A40" s="253"/>
      <c r="B40" s="139"/>
      <c r="C40" s="68"/>
      <c r="D40" s="68"/>
      <c r="E40" s="68"/>
      <c r="F40" s="68"/>
      <c r="G40" s="139"/>
      <c r="H40" s="68"/>
      <c r="I40" s="68"/>
      <c r="J40" s="68"/>
      <c r="K40" s="68"/>
      <c r="L40" s="68"/>
      <c r="M40" s="139"/>
    </row>
    <row r="41" spans="1:13" s="247" customFormat="1" ht="15.75">
      <c r="A41" s="253"/>
      <c r="B41" s="139"/>
      <c r="C41" s="68"/>
      <c r="D41" s="68"/>
      <c r="E41" s="68"/>
      <c r="F41" s="68"/>
      <c r="G41" s="139"/>
      <c r="H41" s="68"/>
      <c r="I41" s="68"/>
      <c r="J41" s="68"/>
      <c r="K41" s="68"/>
      <c r="L41" s="68"/>
      <c r="M41" s="139"/>
    </row>
    <row r="42" spans="1:14" s="247" customFormat="1" ht="15.75">
      <c r="A42" s="253"/>
      <c r="B42" s="139"/>
      <c r="C42" s="68"/>
      <c r="D42" s="68"/>
      <c r="E42" s="68"/>
      <c r="F42" s="68"/>
      <c r="G42" s="139"/>
      <c r="H42" s="68"/>
      <c r="I42" s="68"/>
      <c r="J42" s="68"/>
      <c r="K42" s="68"/>
      <c r="L42" s="68"/>
      <c r="M42" s="139"/>
      <c r="N42" s="58"/>
    </row>
    <row r="43" spans="1:14" s="247" customFormat="1" ht="15.75">
      <c r="A43" s="253"/>
      <c r="B43" s="139"/>
      <c r="C43" s="68"/>
      <c r="D43" s="68"/>
      <c r="E43" s="68"/>
      <c r="F43" s="68"/>
      <c r="G43" s="139"/>
      <c r="H43" s="68"/>
      <c r="I43" s="68"/>
      <c r="J43" s="68"/>
      <c r="K43" s="68"/>
      <c r="L43" s="68"/>
      <c r="M43" s="139"/>
      <c r="N43" s="58"/>
    </row>
    <row r="44" spans="1:14" s="247" customFormat="1" ht="15.75">
      <c r="A44" s="253"/>
      <c r="B44" s="139"/>
      <c r="C44" s="68"/>
      <c r="D44" s="68"/>
      <c r="E44" s="68"/>
      <c r="F44" s="68"/>
      <c r="G44" s="139"/>
      <c r="H44" s="68"/>
      <c r="I44" s="68"/>
      <c r="J44" s="68"/>
      <c r="K44" s="68"/>
      <c r="L44" s="68"/>
      <c r="M44" s="139"/>
      <c r="N44" s="58"/>
    </row>
    <row r="45" spans="1:14" s="247" customFormat="1" ht="15.75">
      <c r="A45" s="253"/>
      <c r="B45" s="139"/>
      <c r="C45" s="68"/>
      <c r="D45" s="68"/>
      <c r="E45" s="68"/>
      <c r="F45" s="68"/>
      <c r="G45" s="139"/>
      <c r="H45" s="68"/>
      <c r="I45" s="68"/>
      <c r="J45" s="68"/>
      <c r="K45" s="68"/>
      <c r="L45" s="68"/>
      <c r="M45" s="139"/>
      <c r="N45" s="58"/>
    </row>
    <row r="46" spans="1:14" s="247" customFormat="1" ht="15.75">
      <c r="A46" s="253"/>
      <c r="B46" s="139"/>
      <c r="C46" s="68"/>
      <c r="D46" s="68"/>
      <c r="E46" s="68"/>
      <c r="F46" s="68"/>
      <c r="G46" s="139"/>
      <c r="H46" s="68"/>
      <c r="I46" s="68"/>
      <c r="J46" s="68"/>
      <c r="K46" s="68"/>
      <c r="L46" s="68"/>
      <c r="M46" s="139"/>
      <c r="N46" s="58"/>
    </row>
    <row r="47" spans="1:14" s="247" customFormat="1" ht="15.75">
      <c r="A47" s="253"/>
      <c r="B47" s="139"/>
      <c r="C47" s="68"/>
      <c r="D47" s="68"/>
      <c r="E47" s="68"/>
      <c r="F47" s="68"/>
      <c r="G47" s="139"/>
      <c r="H47" s="68"/>
      <c r="I47" s="68"/>
      <c r="J47" s="68"/>
      <c r="K47" s="68"/>
      <c r="L47" s="68"/>
      <c r="M47" s="139"/>
      <c r="N47" s="58"/>
    </row>
    <row r="48" spans="1:13" s="58" customFormat="1" ht="15.75">
      <c r="A48" s="253"/>
      <c r="B48" s="139"/>
      <c r="C48" s="68"/>
      <c r="D48" s="68"/>
      <c r="E48" s="68"/>
      <c r="F48" s="68"/>
      <c r="G48" s="139"/>
      <c r="H48" s="68"/>
      <c r="I48" s="68"/>
      <c r="J48" s="68"/>
      <c r="K48" s="68"/>
      <c r="L48" s="68"/>
      <c r="M48" s="139"/>
    </row>
    <row r="49" spans="1:13" s="58" customFormat="1" ht="15.75">
      <c r="A49" s="253"/>
      <c r="B49" s="139"/>
      <c r="C49" s="68"/>
      <c r="D49" s="68"/>
      <c r="E49" s="68"/>
      <c r="F49" s="68"/>
      <c r="G49" s="139"/>
      <c r="H49" s="68"/>
      <c r="I49" s="68"/>
      <c r="J49" s="68"/>
      <c r="K49" s="68"/>
      <c r="L49" s="68"/>
      <c r="M49" s="139"/>
    </row>
    <row r="50" spans="1:13" s="58" customFormat="1" ht="15.75">
      <c r="A50" s="253"/>
      <c r="B50" s="139"/>
      <c r="C50" s="68"/>
      <c r="D50" s="68"/>
      <c r="E50" s="68"/>
      <c r="F50" s="68"/>
      <c r="G50" s="139"/>
      <c r="H50" s="68"/>
      <c r="I50" s="68"/>
      <c r="J50" s="68"/>
      <c r="K50" s="68"/>
      <c r="L50" s="68"/>
      <c r="M50" s="139"/>
    </row>
    <row r="51" spans="1:13" s="58" customFormat="1" ht="12" customHeight="1">
      <c r="A51" s="253"/>
      <c r="B51" s="139"/>
      <c r="C51" s="68"/>
      <c r="D51" s="68"/>
      <c r="E51" s="68"/>
      <c r="F51" s="68"/>
      <c r="G51" s="139"/>
      <c r="H51" s="68"/>
      <c r="I51" s="68"/>
      <c r="J51" s="68"/>
      <c r="K51" s="68"/>
      <c r="L51" s="68"/>
      <c r="M51" s="139"/>
    </row>
    <row r="52" spans="1:13" s="58" customFormat="1" ht="12" customHeight="1">
      <c r="A52" s="253"/>
      <c r="B52" s="139"/>
      <c r="C52" s="68"/>
      <c r="D52" s="68"/>
      <c r="E52" s="68"/>
      <c r="F52" s="68"/>
      <c r="G52" s="139"/>
      <c r="H52" s="68"/>
      <c r="I52" s="68"/>
      <c r="J52" s="68"/>
      <c r="K52" s="68"/>
      <c r="L52" s="68"/>
      <c r="M52" s="139"/>
    </row>
  </sheetData>
  <mergeCells count="4">
    <mergeCell ref="A1:I1"/>
    <mergeCell ref="C2:D2"/>
    <mergeCell ref="E2:G2"/>
    <mergeCell ref="H2:L2"/>
  </mergeCells>
  <printOptions/>
  <pageMargins left="0.75" right="0.75" top="1" bottom="1" header="0.4921259845" footer="0.4921259845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43"/>
  <sheetViews>
    <sheetView workbookViewId="0" topLeftCell="A1">
      <selection activeCell="A1" sqref="A1:M43"/>
    </sheetView>
  </sheetViews>
  <sheetFormatPr defaultColWidth="9.00390625" defaultRowHeight="12.75"/>
  <cols>
    <col min="1" max="1" width="31.75390625" style="0" customWidth="1"/>
    <col min="5" max="5" width="10.375" style="0" customWidth="1"/>
    <col min="7" max="7" width="5.875" style="0" customWidth="1"/>
    <col min="8" max="8" width="9.125" style="0" hidden="1" customWidth="1"/>
    <col min="13" max="13" width="10.625" style="0" customWidth="1"/>
  </cols>
  <sheetData>
    <row r="1" spans="1:13" ht="15.75">
      <c r="A1" s="1116" t="s">
        <v>95</v>
      </c>
      <c r="B1" s="1116"/>
      <c r="C1" s="1116"/>
      <c r="D1" s="1116"/>
      <c r="E1" s="1116"/>
      <c r="F1" s="1116"/>
      <c r="G1" s="1116"/>
      <c r="H1" s="1116"/>
      <c r="I1" s="1116"/>
      <c r="J1" s="1116"/>
      <c r="K1" s="1202"/>
      <c r="L1" s="1202"/>
      <c r="M1" s="1202"/>
    </row>
    <row r="2" spans="11:13" ht="13.5" thickBot="1">
      <c r="K2" s="74"/>
      <c r="L2" s="26"/>
      <c r="M2" s="75" t="s">
        <v>12</v>
      </c>
    </row>
    <row r="3" spans="1:13" ht="12.75">
      <c r="A3" s="76"/>
      <c r="B3" s="1179" t="s">
        <v>35</v>
      </c>
      <c r="C3" s="1180"/>
      <c r="D3" s="1180"/>
      <c r="E3" s="1181"/>
      <c r="F3" s="1179" t="s">
        <v>127</v>
      </c>
      <c r="G3" s="1180"/>
      <c r="H3" s="1181"/>
      <c r="I3" s="77" t="s">
        <v>36</v>
      </c>
      <c r="J3" s="1182" t="s">
        <v>130</v>
      </c>
      <c r="K3" s="1182"/>
      <c r="L3" s="1182"/>
      <c r="M3" s="1183"/>
    </row>
    <row r="4" spans="1:13" ht="12.75">
      <c r="A4" s="78"/>
      <c r="B4" s="1184" t="s">
        <v>38</v>
      </c>
      <c r="C4" s="1185"/>
      <c r="D4" s="1185"/>
      <c r="E4" s="1186"/>
      <c r="F4" s="1171" t="s">
        <v>128</v>
      </c>
      <c r="G4" s="1187"/>
      <c r="H4" s="1188"/>
      <c r="I4" s="79" t="s">
        <v>39</v>
      </c>
      <c r="J4" s="80" t="s">
        <v>22</v>
      </c>
      <c r="K4" s="81"/>
      <c r="L4" s="81" t="s">
        <v>23</v>
      </c>
      <c r="M4" s="82" t="s">
        <v>26</v>
      </c>
    </row>
    <row r="5" spans="1:13" ht="13.5" thickBot="1">
      <c r="A5" s="78" t="s">
        <v>40</v>
      </c>
      <c r="B5" s="83" t="s">
        <v>41</v>
      </c>
      <c r="C5" s="84" t="s">
        <v>42</v>
      </c>
      <c r="D5" s="84" t="s">
        <v>43</v>
      </c>
      <c r="E5" s="85" t="s">
        <v>44</v>
      </c>
      <c r="F5" s="1196" t="s">
        <v>129</v>
      </c>
      <c r="G5" s="1123"/>
      <c r="H5" s="85" t="s">
        <v>44</v>
      </c>
      <c r="I5" s="79" t="s">
        <v>27</v>
      </c>
      <c r="J5" s="86" t="s">
        <v>31</v>
      </c>
      <c r="K5" s="84" t="s">
        <v>27</v>
      </c>
      <c r="L5" s="84" t="s">
        <v>22</v>
      </c>
      <c r="M5" s="87" t="s">
        <v>22</v>
      </c>
    </row>
    <row r="6" spans="1:13" ht="13.5" thickBot="1">
      <c r="A6" s="93" t="s">
        <v>100</v>
      </c>
      <c r="B6" s="83"/>
      <c r="C6" s="84" t="s">
        <v>31</v>
      </c>
      <c r="D6" s="84" t="s">
        <v>34</v>
      </c>
      <c r="E6" s="88" t="s">
        <v>34</v>
      </c>
      <c r="F6" s="1197"/>
      <c r="G6" s="1198"/>
      <c r="H6" s="88" t="s">
        <v>34</v>
      </c>
      <c r="I6" s="89" t="s">
        <v>45</v>
      </c>
      <c r="J6" s="90" t="s">
        <v>46</v>
      </c>
      <c r="K6" s="91" t="s">
        <v>47</v>
      </c>
      <c r="L6" s="91" t="s">
        <v>48</v>
      </c>
      <c r="M6" s="92" t="s">
        <v>49</v>
      </c>
    </row>
    <row r="7" spans="1:13" ht="12.75">
      <c r="A7" s="94" t="s">
        <v>101</v>
      </c>
      <c r="B7" s="95">
        <v>1633</v>
      </c>
      <c r="C7" s="96">
        <v>0</v>
      </c>
      <c r="D7" s="96">
        <v>1236</v>
      </c>
      <c r="E7" s="97">
        <v>840</v>
      </c>
      <c r="F7" s="1199">
        <v>373</v>
      </c>
      <c r="G7" s="1200"/>
      <c r="H7" s="97"/>
      <c r="I7" s="98">
        <v>80</v>
      </c>
      <c r="J7" s="99">
        <v>0</v>
      </c>
      <c r="K7" s="96">
        <v>83</v>
      </c>
      <c r="L7" s="96">
        <v>1236</v>
      </c>
      <c r="M7" s="97">
        <v>840</v>
      </c>
    </row>
    <row r="8" spans="1:13" ht="13.5" thickBot="1">
      <c r="A8" s="94" t="s">
        <v>102</v>
      </c>
      <c r="B8" s="338">
        <v>1095</v>
      </c>
      <c r="C8" s="339">
        <v>204</v>
      </c>
      <c r="D8" s="339">
        <v>40</v>
      </c>
      <c r="E8" s="339">
        <v>46</v>
      </c>
      <c r="F8" s="1199"/>
      <c r="G8" s="1200"/>
      <c r="H8" s="97"/>
      <c r="I8" s="340">
        <v>72</v>
      </c>
      <c r="J8" s="338">
        <v>204</v>
      </c>
      <c r="K8" s="341">
        <v>27</v>
      </c>
      <c r="L8" s="96">
        <v>40</v>
      </c>
      <c r="M8" s="97">
        <v>46</v>
      </c>
    </row>
    <row r="9" spans="1:13" ht="12.75">
      <c r="A9" s="94" t="s">
        <v>103</v>
      </c>
      <c r="B9" s="95">
        <v>6410</v>
      </c>
      <c r="C9" s="96">
        <v>0</v>
      </c>
      <c r="D9" s="96">
        <v>252</v>
      </c>
      <c r="E9" s="97">
        <v>5015</v>
      </c>
      <c r="F9" s="1199">
        <v>700</v>
      </c>
      <c r="G9" s="1200"/>
      <c r="H9" s="97"/>
      <c r="I9" s="98">
        <v>78</v>
      </c>
      <c r="J9" s="99">
        <v>0</v>
      </c>
      <c r="K9" s="96">
        <v>88</v>
      </c>
      <c r="L9" s="96">
        <v>252</v>
      </c>
      <c r="M9" s="97">
        <v>5015</v>
      </c>
    </row>
    <row r="10" spans="1:13" s="107" customFormat="1" ht="13.5" thickBot="1">
      <c r="A10" s="255" t="s">
        <v>96</v>
      </c>
      <c r="B10" s="102">
        <f aca="true" t="shared" si="0" ref="B10:M10">SUM(B7:B9)</f>
        <v>9138</v>
      </c>
      <c r="C10" s="103">
        <f t="shared" si="0"/>
        <v>204</v>
      </c>
      <c r="D10" s="103">
        <f t="shared" si="0"/>
        <v>1528</v>
      </c>
      <c r="E10" s="104">
        <f t="shared" si="0"/>
        <v>5901</v>
      </c>
      <c r="F10" s="1169">
        <f t="shared" si="0"/>
        <v>1073</v>
      </c>
      <c r="G10" s="1201"/>
      <c r="H10" s="104">
        <f t="shared" si="0"/>
        <v>0</v>
      </c>
      <c r="I10" s="105">
        <f t="shared" si="0"/>
        <v>230</v>
      </c>
      <c r="J10" s="106">
        <f t="shared" si="0"/>
        <v>204</v>
      </c>
      <c r="K10" s="103">
        <f t="shared" si="0"/>
        <v>198</v>
      </c>
      <c r="L10" s="103">
        <f t="shared" si="0"/>
        <v>1528</v>
      </c>
      <c r="M10" s="104">
        <f t="shared" si="0"/>
        <v>5901</v>
      </c>
    </row>
    <row r="11" spans="1:13" ht="12.75">
      <c r="A11" s="13"/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</row>
    <row r="12" spans="1:13" ht="12" customHeight="1" thickBot="1">
      <c r="A12" s="109"/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</row>
    <row r="13" spans="1:13" ht="12.75">
      <c r="A13" s="76"/>
      <c r="B13" s="1179" t="s">
        <v>35</v>
      </c>
      <c r="C13" s="1180"/>
      <c r="D13" s="1180"/>
      <c r="E13" s="1181"/>
      <c r="F13" s="1193" t="s">
        <v>127</v>
      </c>
      <c r="G13" s="1194"/>
      <c r="H13" s="1195"/>
      <c r="I13" s="77" t="s">
        <v>36</v>
      </c>
      <c r="J13" s="1182" t="s">
        <v>130</v>
      </c>
      <c r="K13" s="1182"/>
      <c r="L13" s="1182"/>
      <c r="M13" s="1183"/>
    </row>
    <row r="14" spans="1:13" ht="12.75">
      <c r="A14" s="78"/>
      <c r="B14" s="1184" t="s">
        <v>38</v>
      </c>
      <c r="C14" s="1185"/>
      <c r="D14" s="1185"/>
      <c r="E14" s="1186"/>
      <c r="F14" s="1171" t="s">
        <v>128</v>
      </c>
      <c r="G14" s="1189"/>
      <c r="H14" s="1190"/>
      <c r="I14" s="79" t="s">
        <v>39</v>
      </c>
      <c r="J14" s="80" t="s">
        <v>22</v>
      </c>
      <c r="K14" s="81"/>
      <c r="L14" s="81" t="s">
        <v>23</v>
      </c>
      <c r="M14" s="82" t="s">
        <v>26</v>
      </c>
    </row>
    <row r="15" spans="1:13" ht="12.75">
      <c r="A15" s="78" t="s">
        <v>40</v>
      </c>
      <c r="B15" s="83" t="s">
        <v>41</v>
      </c>
      <c r="C15" s="84" t="s">
        <v>42</v>
      </c>
      <c r="D15" s="84" t="s">
        <v>43</v>
      </c>
      <c r="E15" s="85" t="s">
        <v>44</v>
      </c>
      <c r="F15" s="1171" t="s">
        <v>129</v>
      </c>
      <c r="G15" s="1172"/>
      <c r="H15" s="85" t="s">
        <v>44</v>
      </c>
      <c r="I15" s="79" t="s">
        <v>27</v>
      </c>
      <c r="J15" s="86" t="s">
        <v>31</v>
      </c>
      <c r="K15" s="84" t="s">
        <v>27</v>
      </c>
      <c r="L15" s="84" t="s">
        <v>22</v>
      </c>
      <c r="M15" s="87" t="s">
        <v>22</v>
      </c>
    </row>
    <row r="16" spans="1:13" ht="13.5" thickBot="1">
      <c r="A16" s="111"/>
      <c r="B16" s="112"/>
      <c r="C16" s="113" t="s">
        <v>31</v>
      </c>
      <c r="D16" s="113" t="s">
        <v>34</v>
      </c>
      <c r="E16" s="114" t="s">
        <v>34</v>
      </c>
      <c r="F16" s="1173"/>
      <c r="G16" s="1174"/>
      <c r="H16" s="114" t="s">
        <v>34</v>
      </c>
      <c r="I16" s="115" t="s">
        <v>45</v>
      </c>
      <c r="J16" s="116" t="s">
        <v>46</v>
      </c>
      <c r="K16" s="117" t="s">
        <v>47</v>
      </c>
      <c r="L16" s="117" t="s">
        <v>48</v>
      </c>
      <c r="M16" s="118" t="s">
        <v>49</v>
      </c>
    </row>
    <row r="17" spans="1:13" s="125" customFormat="1" ht="12.75">
      <c r="A17" s="119" t="s">
        <v>89</v>
      </c>
      <c r="B17" s="120"/>
      <c r="C17" s="121"/>
      <c r="D17" s="121"/>
      <c r="E17" s="122"/>
      <c r="F17" s="1191"/>
      <c r="G17" s="1192"/>
      <c r="H17" s="122"/>
      <c r="I17" s="123"/>
      <c r="J17" s="124"/>
      <c r="K17" s="121"/>
      <c r="L17" s="121"/>
      <c r="M17" s="122"/>
    </row>
    <row r="18" spans="1:13" ht="11.25" customHeight="1" thickBot="1">
      <c r="A18" s="100" t="s">
        <v>88</v>
      </c>
      <c r="B18" s="338">
        <v>3804</v>
      </c>
      <c r="C18" s="339">
        <v>132</v>
      </c>
      <c r="D18" s="339">
        <v>647</v>
      </c>
      <c r="E18" s="339">
        <v>2959</v>
      </c>
      <c r="F18" s="1203"/>
      <c r="G18" s="1204"/>
      <c r="H18" s="339"/>
      <c r="I18" s="340">
        <v>214</v>
      </c>
      <c r="J18" s="339">
        <v>132</v>
      </c>
      <c r="K18" s="341">
        <v>214</v>
      </c>
      <c r="L18" s="354">
        <v>647</v>
      </c>
      <c r="M18" s="97">
        <v>2959</v>
      </c>
    </row>
    <row r="19" spans="1:13" ht="11.25" customHeight="1">
      <c r="A19" s="100" t="s">
        <v>104</v>
      </c>
      <c r="B19" s="338">
        <v>1309</v>
      </c>
      <c r="C19" s="338">
        <v>3</v>
      </c>
      <c r="D19" s="338">
        <v>94</v>
      </c>
      <c r="E19" s="338">
        <v>454</v>
      </c>
      <c r="F19" s="1199"/>
      <c r="G19" s="1200"/>
      <c r="H19" s="97"/>
      <c r="I19" s="338">
        <v>1</v>
      </c>
      <c r="J19" s="99">
        <v>3</v>
      </c>
      <c r="K19" s="354">
        <v>76</v>
      </c>
      <c r="L19" s="99">
        <v>94</v>
      </c>
      <c r="M19" s="97">
        <v>454</v>
      </c>
    </row>
    <row r="20" spans="1:13" ht="11.25" customHeight="1">
      <c r="A20" s="100" t="s">
        <v>105</v>
      </c>
      <c r="B20" s="101">
        <v>574</v>
      </c>
      <c r="C20" s="96">
        <v>69</v>
      </c>
      <c r="D20" s="96">
        <v>92</v>
      </c>
      <c r="E20" s="97">
        <v>86</v>
      </c>
      <c r="F20" s="1199">
        <v>477</v>
      </c>
      <c r="G20" s="1200"/>
      <c r="H20" s="97"/>
      <c r="I20" s="134">
        <v>112</v>
      </c>
      <c r="J20" s="99">
        <v>69</v>
      </c>
      <c r="K20" s="132">
        <v>300</v>
      </c>
      <c r="L20" s="96">
        <v>92</v>
      </c>
      <c r="M20" s="97">
        <v>86</v>
      </c>
    </row>
    <row r="21" spans="1:13" s="107" customFormat="1" ht="13.5" thickBot="1">
      <c r="A21" s="255" t="s">
        <v>97</v>
      </c>
      <c r="B21" s="102"/>
      <c r="C21" s="103"/>
      <c r="D21" s="103"/>
      <c r="E21" s="104"/>
      <c r="F21" s="1169"/>
      <c r="G21" s="1201"/>
      <c r="H21" s="104"/>
      <c r="I21" s="105"/>
      <c r="J21" s="106"/>
      <c r="K21" s="103"/>
      <c r="L21" s="103"/>
      <c r="M21" s="104"/>
    </row>
    <row r="22" spans="1:13" s="128" customFormat="1" ht="11.25" customHeight="1" thickBot="1">
      <c r="A22" s="126"/>
      <c r="B22" s="127"/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</row>
    <row r="23" spans="1:13" s="128" customFormat="1" ht="11.25" customHeight="1">
      <c r="A23" s="129"/>
      <c r="B23" s="1179" t="s">
        <v>35</v>
      </c>
      <c r="C23" s="1180"/>
      <c r="D23" s="1180"/>
      <c r="E23" s="1181"/>
      <c r="F23" s="1179" t="s">
        <v>127</v>
      </c>
      <c r="G23" s="1180"/>
      <c r="H23" s="1181"/>
      <c r="I23" s="77" t="s">
        <v>36</v>
      </c>
      <c r="J23" s="1182" t="s">
        <v>130</v>
      </c>
      <c r="K23" s="1182"/>
      <c r="L23" s="1182"/>
      <c r="M23" s="1183"/>
    </row>
    <row r="24" spans="1:13" s="128" customFormat="1" ht="11.25" customHeight="1">
      <c r="A24" s="78"/>
      <c r="B24" s="1184" t="s">
        <v>38</v>
      </c>
      <c r="C24" s="1185"/>
      <c r="D24" s="1185"/>
      <c r="E24" s="1186"/>
      <c r="F24" s="1171" t="s">
        <v>128</v>
      </c>
      <c r="G24" s="1187"/>
      <c r="H24" s="1188"/>
      <c r="I24" s="79" t="s">
        <v>39</v>
      </c>
      <c r="J24" s="80" t="s">
        <v>22</v>
      </c>
      <c r="K24" s="81"/>
      <c r="L24" s="81" t="s">
        <v>23</v>
      </c>
      <c r="M24" s="82" t="s">
        <v>26</v>
      </c>
    </row>
    <row r="25" spans="1:13" s="128" customFormat="1" ht="11.25" customHeight="1">
      <c r="A25" s="78" t="s">
        <v>40</v>
      </c>
      <c r="B25" s="83" t="s">
        <v>41</v>
      </c>
      <c r="C25" s="84" t="s">
        <v>42</v>
      </c>
      <c r="D25" s="84" t="s">
        <v>43</v>
      </c>
      <c r="E25" s="85" t="s">
        <v>44</v>
      </c>
      <c r="F25" s="1171" t="s">
        <v>131</v>
      </c>
      <c r="G25" s="1172"/>
      <c r="H25" s="85"/>
      <c r="I25" s="79" t="s">
        <v>27</v>
      </c>
      <c r="J25" s="86" t="s">
        <v>31</v>
      </c>
      <c r="K25" s="84" t="s">
        <v>27</v>
      </c>
      <c r="L25" s="84" t="s">
        <v>22</v>
      </c>
      <c r="M25" s="87" t="s">
        <v>22</v>
      </c>
    </row>
    <row r="26" spans="1:13" s="128" customFormat="1" ht="11.25" customHeight="1" thickBot="1">
      <c r="A26" s="111"/>
      <c r="B26" s="112"/>
      <c r="C26" s="113" t="s">
        <v>31</v>
      </c>
      <c r="D26" s="113" t="s">
        <v>34</v>
      </c>
      <c r="E26" s="114" t="s">
        <v>34</v>
      </c>
      <c r="F26" s="1173"/>
      <c r="G26" s="1174"/>
      <c r="H26" s="114"/>
      <c r="I26" s="115" t="s">
        <v>45</v>
      </c>
      <c r="J26" s="116" t="s">
        <v>46</v>
      </c>
      <c r="K26" s="117" t="s">
        <v>47</v>
      </c>
      <c r="L26" s="117" t="s">
        <v>48</v>
      </c>
      <c r="M26" s="118" t="s">
        <v>49</v>
      </c>
    </row>
    <row r="27" spans="1:13" ht="12.75">
      <c r="A27" s="130" t="s">
        <v>98</v>
      </c>
      <c r="B27" s="131"/>
      <c r="C27" s="132"/>
      <c r="D27" s="132"/>
      <c r="E27" s="133"/>
      <c r="F27" s="1211"/>
      <c r="G27" s="1192"/>
      <c r="H27" s="133"/>
      <c r="I27" s="134"/>
      <c r="J27" s="135"/>
      <c r="K27" s="132"/>
      <c r="L27" s="132"/>
      <c r="M27" s="133"/>
    </row>
    <row r="28" spans="1:13" ht="12.75">
      <c r="A28" s="21" t="s">
        <v>106</v>
      </c>
      <c r="B28" s="95">
        <v>888</v>
      </c>
      <c r="C28" s="96">
        <v>8</v>
      </c>
      <c r="D28" s="96">
        <v>89</v>
      </c>
      <c r="E28" s="97">
        <v>558</v>
      </c>
      <c r="F28" s="1199">
        <v>42</v>
      </c>
      <c r="G28" s="1200"/>
      <c r="H28" s="97"/>
      <c r="I28" s="98">
        <v>31</v>
      </c>
      <c r="J28" s="99">
        <v>8</v>
      </c>
      <c r="K28" s="96">
        <v>48</v>
      </c>
      <c r="L28" s="96">
        <v>89</v>
      </c>
      <c r="M28" s="97">
        <v>558</v>
      </c>
    </row>
    <row r="29" spans="1:13" ht="12.75">
      <c r="A29" s="21" t="s">
        <v>107</v>
      </c>
      <c r="B29" s="361">
        <v>1136</v>
      </c>
      <c r="C29" s="19">
        <v>0</v>
      </c>
      <c r="D29" s="362">
        <v>20</v>
      </c>
      <c r="E29" s="362">
        <v>64</v>
      </c>
      <c r="F29" s="1199"/>
      <c r="G29" s="1200"/>
      <c r="H29" s="97"/>
      <c r="I29" s="361">
        <v>99</v>
      </c>
      <c r="J29" s="201">
        <v>0</v>
      </c>
      <c r="K29" s="362">
        <v>227</v>
      </c>
      <c r="L29" s="19">
        <v>20</v>
      </c>
      <c r="M29" s="97">
        <v>64</v>
      </c>
    </row>
    <row r="30" spans="1:13" ht="12.75">
      <c r="A30" s="21" t="s">
        <v>108</v>
      </c>
      <c r="B30" s="372">
        <v>41</v>
      </c>
      <c r="C30" s="373">
        <v>47</v>
      </c>
      <c r="D30" s="373">
        <v>108</v>
      </c>
      <c r="E30" s="373">
        <v>11</v>
      </c>
      <c r="F30" s="1205"/>
      <c r="G30" s="1206"/>
      <c r="H30" s="374"/>
      <c r="I30" s="372">
        <v>75</v>
      </c>
      <c r="J30" s="375">
        <v>47</v>
      </c>
      <c r="K30" s="376">
        <v>76</v>
      </c>
      <c r="L30" s="377">
        <v>108</v>
      </c>
      <c r="M30" s="374">
        <v>11</v>
      </c>
    </row>
    <row r="31" spans="1:13" ht="12.75">
      <c r="A31" s="100" t="s">
        <v>109</v>
      </c>
      <c r="B31" s="361">
        <v>41</v>
      </c>
      <c r="C31" s="362">
        <v>109</v>
      </c>
      <c r="D31" s="362">
        <v>65</v>
      </c>
      <c r="E31" s="362">
        <v>7</v>
      </c>
      <c r="F31" s="1207"/>
      <c r="G31" s="1208"/>
      <c r="H31" s="362"/>
      <c r="I31" s="361">
        <v>80</v>
      </c>
      <c r="J31" s="201">
        <v>109</v>
      </c>
      <c r="K31" s="362">
        <v>122</v>
      </c>
      <c r="L31" s="19">
        <v>65</v>
      </c>
      <c r="M31" s="362">
        <v>11</v>
      </c>
    </row>
    <row r="32" spans="1:13" ht="12.75">
      <c r="A32" s="100" t="s">
        <v>110</v>
      </c>
      <c r="B32" s="378">
        <v>590</v>
      </c>
      <c r="C32" s="379">
        <v>31</v>
      </c>
      <c r="D32" s="379">
        <v>45</v>
      </c>
      <c r="E32" s="379">
        <v>96</v>
      </c>
      <c r="F32" s="1209"/>
      <c r="G32" s="1210"/>
      <c r="H32" s="379"/>
      <c r="I32" s="378">
        <v>26</v>
      </c>
      <c r="J32" s="380">
        <v>31</v>
      </c>
      <c r="K32" s="379">
        <v>35</v>
      </c>
      <c r="L32" s="381">
        <v>45</v>
      </c>
      <c r="M32" s="379">
        <v>96</v>
      </c>
    </row>
    <row r="33" spans="1:13" ht="13.5" thickBot="1">
      <c r="A33" s="21" t="s">
        <v>50</v>
      </c>
      <c r="B33" s="338">
        <v>1913</v>
      </c>
      <c r="C33" s="338">
        <v>176</v>
      </c>
      <c r="D33" s="338">
        <v>11</v>
      </c>
      <c r="E33" s="338">
        <v>33</v>
      </c>
      <c r="F33" s="1203"/>
      <c r="G33" s="1204"/>
      <c r="H33" s="339"/>
      <c r="I33" s="363">
        <v>37</v>
      </c>
      <c r="J33" s="353">
        <v>176</v>
      </c>
      <c r="K33" s="364">
        <v>120</v>
      </c>
      <c r="L33" s="354">
        <v>11</v>
      </c>
      <c r="M33" s="339">
        <v>33</v>
      </c>
    </row>
    <row r="34" spans="1:13" s="136" customFormat="1" ht="13.5" thickBot="1">
      <c r="A34" s="256" t="s">
        <v>99</v>
      </c>
      <c r="B34" s="102">
        <f aca="true" t="shared" si="1" ref="B34:M34">SUM(B28:B33)</f>
        <v>4609</v>
      </c>
      <c r="C34" s="103">
        <f t="shared" si="1"/>
        <v>371</v>
      </c>
      <c r="D34" s="103">
        <f t="shared" si="1"/>
        <v>338</v>
      </c>
      <c r="E34" s="104">
        <f t="shared" si="1"/>
        <v>769</v>
      </c>
      <c r="F34" s="1169">
        <f t="shared" si="1"/>
        <v>42</v>
      </c>
      <c r="G34" s="1201"/>
      <c r="H34" s="104">
        <f t="shared" si="1"/>
        <v>0</v>
      </c>
      <c r="I34" s="105">
        <f t="shared" si="1"/>
        <v>348</v>
      </c>
      <c r="J34" s="106">
        <f t="shared" si="1"/>
        <v>371</v>
      </c>
      <c r="K34" s="103">
        <f t="shared" si="1"/>
        <v>628</v>
      </c>
      <c r="L34" s="103">
        <f t="shared" si="1"/>
        <v>338</v>
      </c>
      <c r="M34" s="104">
        <f t="shared" si="1"/>
        <v>773</v>
      </c>
    </row>
    <row r="35" spans="1:13" s="16" customFormat="1" ht="13.5" thickBot="1">
      <c r="A35" s="137"/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</row>
    <row r="36" spans="1:13" ht="12.75">
      <c r="A36" s="76"/>
      <c r="B36" s="1179" t="s">
        <v>35</v>
      </c>
      <c r="C36" s="1180"/>
      <c r="D36" s="1180"/>
      <c r="E36" s="1181"/>
      <c r="F36" s="1179" t="s">
        <v>127</v>
      </c>
      <c r="G36" s="1180"/>
      <c r="H36" s="1181"/>
      <c r="I36" s="77" t="s">
        <v>36</v>
      </c>
      <c r="J36" s="1182" t="s">
        <v>37</v>
      </c>
      <c r="K36" s="1182"/>
      <c r="L36" s="1182"/>
      <c r="M36" s="1183"/>
    </row>
    <row r="37" spans="1:13" ht="12.75">
      <c r="A37" s="78"/>
      <c r="B37" s="1184" t="s">
        <v>38</v>
      </c>
      <c r="C37" s="1185"/>
      <c r="D37" s="1185"/>
      <c r="E37" s="1186"/>
      <c r="F37" s="1171" t="s">
        <v>128</v>
      </c>
      <c r="G37" s="1187"/>
      <c r="H37" s="1188"/>
      <c r="I37" s="79" t="s">
        <v>39</v>
      </c>
      <c r="J37" s="80" t="s">
        <v>22</v>
      </c>
      <c r="K37" s="81"/>
      <c r="L37" s="81" t="s">
        <v>23</v>
      </c>
      <c r="M37" s="82" t="s">
        <v>26</v>
      </c>
    </row>
    <row r="38" spans="1:13" ht="12.75">
      <c r="A38" s="78" t="s">
        <v>40</v>
      </c>
      <c r="B38" s="83" t="s">
        <v>41</v>
      </c>
      <c r="C38" s="84" t="s">
        <v>42</v>
      </c>
      <c r="D38" s="84" t="s">
        <v>43</v>
      </c>
      <c r="E38" s="85" t="s">
        <v>44</v>
      </c>
      <c r="F38" s="1171" t="s">
        <v>131</v>
      </c>
      <c r="G38" s="1172"/>
      <c r="H38" s="85"/>
      <c r="I38" s="79" t="s">
        <v>27</v>
      </c>
      <c r="J38" s="86" t="s">
        <v>31</v>
      </c>
      <c r="K38" s="84" t="s">
        <v>27</v>
      </c>
      <c r="L38" s="84" t="s">
        <v>22</v>
      </c>
      <c r="M38" s="87" t="s">
        <v>22</v>
      </c>
    </row>
    <row r="39" spans="1:13" ht="13.5" thickBot="1">
      <c r="A39" s="111"/>
      <c r="B39" s="112"/>
      <c r="C39" s="113" t="s">
        <v>31</v>
      </c>
      <c r="D39" s="113" t="s">
        <v>34</v>
      </c>
      <c r="E39" s="114" t="s">
        <v>34</v>
      </c>
      <c r="F39" s="1173"/>
      <c r="G39" s="1174"/>
      <c r="H39" s="114"/>
      <c r="I39" s="115" t="s">
        <v>45</v>
      </c>
      <c r="J39" s="116" t="s">
        <v>46</v>
      </c>
      <c r="K39" s="117" t="s">
        <v>47</v>
      </c>
      <c r="L39" s="117" t="s">
        <v>48</v>
      </c>
      <c r="M39" s="118" t="s">
        <v>49</v>
      </c>
    </row>
    <row r="40" spans="1:13" ht="12.75">
      <c r="A40" s="119" t="s">
        <v>123</v>
      </c>
      <c r="B40" s="342">
        <v>9381</v>
      </c>
      <c r="C40" s="343">
        <v>0</v>
      </c>
      <c r="D40" s="343">
        <v>61</v>
      </c>
      <c r="E40" s="344">
        <v>473</v>
      </c>
      <c r="F40" s="1175">
        <v>2238</v>
      </c>
      <c r="G40" s="1176"/>
      <c r="H40" s="344"/>
      <c r="I40" s="345">
        <v>884</v>
      </c>
      <c r="J40" s="346">
        <v>0</v>
      </c>
      <c r="K40" s="343">
        <v>884</v>
      </c>
      <c r="L40" s="343">
        <v>61</v>
      </c>
      <c r="M40" s="344">
        <v>473</v>
      </c>
    </row>
    <row r="41" spans="1:13" ht="12.75">
      <c r="A41" s="100" t="s">
        <v>120</v>
      </c>
      <c r="B41" s="101"/>
      <c r="C41" s="347"/>
      <c r="D41" s="347"/>
      <c r="E41" s="348"/>
      <c r="F41" s="1177"/>
      <c r="G41" s="1178"/>
      <c r="H41" s="348"/>
      <c r="I41" s="349"/>
      <c r="J41" s="350"/>
      <c r="K41" s="347"/>
      <c r="L41" s="347"/>
      <c r="M41" s="348"/>
    </row>
    <row r="42" spans="1:13" ht="12.75">
      <c r="A42" s="100" t="s">
        <v>121</v>
      </c>
      <c r="B42" s="101"/>
      <c r="C42" s="347"/>
      <c r="D42" s="347"/>
      <c r="E42" s="348"/>
      <c r="F42" s="1177"/>
      <c r="G42" s="1178"/>
      <c r="H42" s="348"/>
      <c r="I42" s="349"/>
      <c r="J42" s="350"/>
      <c r="K42" s="347"/>
      <c r="L42" s="347"/>
      <c r="M42" s="348"/>
    </row>
    <row r="43" spans="1:13" ht="13.5" thickBot="1">
      <c r="A43" s="255" t="s">
        <v>124</v>
      </c>
      <c r="B43" s="102"/>
      <c r="C43" s="103"/>
      <c r="D43" s="103"/>
      <c r="E43" s="104"/>
      <c r="F43" s="1169"/>
      <c r="G43" s="1170"/>
      <c r="H43" s="104"/>
      <c r="I43" s="105"/>
      <c r="J43" s="106"/>
      <c r="K43" s="103"/>
      <c r="L43" s="103"/>
      <c r="M43" s="104"/>
    </row>
  </sheetData>
  <mergeCells count="47">
    <mergeCell ref="F34:G34"/>
    <mergeCell ref="F25:G26"/>
    <mergeCell ref="F30:G30"/>
    <mergeCell ref="F31:G31"/>
    <mergeCell ref="F32:G32"/>
    <mergeCell ref="F33:G33"/>
    <mergeCell ref="F27:G27"/>
    <mergeCell ref="F28:G28"/>
    <mergeCell ref="F29:G29"/>
    <mergeCell ref="F18:G18"/>
    <mergeCell ref="F19:G19"/>
    <mergeCell ref="F20:G20"/>
    <mergeCell ref="F21:G21"/>
    <mergeCell ref="A1:J1"/>
    <mergeCell ref="K1:M1"/>
    <mergeCell ref="B3:E3"/>
    <mergeCell ref="F3:H3"/>
    <mergeCell ref="J3:M3"/>
    <mergeCell ref="B4:E4"/>
    <mergeCell ref="F4:H4"/>
    <mergeCell ref="B13:E13"/>
    <mergeCell ref="F13:H13"/>
    <mergeCell ref="F5:G6"/>
    <mergeCell ref="F7:G7"/>
    <mergeCell ref="F8:G8"/>
    <mergeCell ref="F9:G9"/>
    <mergeCell ref="F10:G10"/>
    <mergeCell ref="B24:E24"/>
    <mergeCell ref="F24:H24"/>
    <mergeCell ref="J13:M13"/>
    <mergeCell ref="B14:E14"/>
    <mergeCell ref="F14:H14"/>
    <mergeCell ref="B23:E23"/>
    <mergeCell ref="F23:H23"/>
    <mergeCell ref="J23:M23"/>
    <mergeCell ref="F15:G16"/>
    <mergeCell ref="F17:G17"/>
    <mergeCell ref="B36:E36"/>
    <mergeCell ref="F36:H36"/>
    <mergeCell ref="J36:M36"/>
    <mergeCell ref="B37:E37"/>
    <mergeCell ref="F37:H37"/>
    <mergeCell ref="F43:G43"/>
    <mergeCell ref="F38:G39"/>
    <mergeCell ref="F40:G40"/>
    <mergeCell ref="F41:G41"/>
    <mergeCell ref="F42:G42"/>
  </mergeCell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Jihlavský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bromova</dc:creator>
  <cp:keywords/>
  <dc:description/>
  <cp:lastModifiedBy>chrastova</cp:lastModifiedBy>
  <cp:lastPrinted>2007-03-29T12:26:20Z</cp:lastPrinted>
  <dcterms:created xsi:type="dcterms:W3CDTF">2002-05-13T12:21:24Z</dcterms:created>
  <dcterms:modified xsi:type="dcterms:W3CDTF">2007-06-07T10:32:57Z</dcterms:modified>
  <cp:category/>
  <cp:version/>
  <cp:contentType/>
  <cp:contentStatus/>
</cp:coreProperties>
</file>