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10740" activeTab="0"/>
  </bookViews>
  <sheets>
    <sheet name="ostatní soc. služby" sheetId="1" r:id="rId1"/>
    <sheet name="obecní stacionáře" sheetId="2" r:id="rId2"/>
  </sheets>
  <definedNames>
    <definedName name="_xlnm.Print_Area" localSheetId="0">'ostatní soc. služby'!$A$1:$AL$120</definedName>
  </definedNames>
  <calcPr fullCalcOnLoad="1"/>
</workbook>
</file>

<file path=xl/sharedStrings.xml><?xml version="1.0" encoding="utf-8"?>
<sst xmlns="http://schemas.openxmlformats.org/spreadsheetml/2006/main" count="662" uniqueCount="245">
  <si>
    <t>Název organizace</t>
  </si>
  <si>
    <t>Název služby</t>
  </si>
  <si>
    <t>druh služby</t>
  </si>
  <si>
    <t>Cílová skupina</t>
  </si>
  <si>
    <t>senioři</t>
  </si>
  <si>
    <t>osoby se zdravotním postižením</t>
  </si>
  <si>
    <t>osoby s mentálním postižením</t>
  </si>
  <si>
    <t>osoby ohrožené závislostí nebo závislé na návykových látkách</t>
  </si>
  <si>
    <t>Středisko křesťanské pomoci - Naděje pro život Jihlava</t>
  </si>
  <si>
    <t>Azylový dům pro matky s dětmi v Jihlavě</t>
  </si>
  <si>
    <t>azylové domy</t>
  </si>
  <si>
    <t>rodiny s dítětem/dětmi</t>
  </si>
  <si>
    <t>Občanské sdružení Ječmínek</t>
  </si>
  <si>
    <t>Domov pro matky (otce) s dětmi ve Žďáře nad Sázavou</t>
  </si>
  <si>
    <t>osoby bez přístřeší</t>
  </si>
  <si>
    <t>Spektrum Vysočina</t>
  </si>
  <si>
    <t>Pomoc obětem domácího násilí</t>
  </si>
  <si>
    <t>oběti domácího násilí</t>
  </si>
  <si>
    <t>Farní charita Pacov</t>
  </si>
  <si>
    <t>Komunitní centrum Spirála</t>
  </si>
  <si>
    <t>nízkoprahové zařízení pro děti a mládež</t>
  </si>
  <si>
    <t>děti a mládež od 6 do 26 let ohrožené společensky nežádoucími jevy</t>
  </si>
  <si>
    <t>Denní rehabilitační stacionář pro tělesně a mentálně postižené děti a mládež Třebíč</t>
  </si>
  <si>
    <t xml:space="preserve">Komplexní sociální a ošetřovatelská péče </t>
  </si>
  <si>
    <t>denní stacionáře</t>
  </si>
  <si>
    <t>osoby s kombinovaným postižením</t>
  </si>
  <si>
    <t>Domovinka Moravské Budějovice, o.p.s</t>
  </si>
  <si>
    <t>Centrum Zdislava</t>
  </si>
  <si>
    <t>Sdružení pro pomoc mentálně postiženým, Okresní organizace Třebíč</t>
  </si>
  <si>
    <t>Denní centrum Barevný svět</t>
  </si>
  <si>
    <t>Úsvit-zařízení SPMP Havlíčkův Brod</t>
  </si>
  <si>
    <t>Občanská poradna Žďár nad Sázavou</t>
  </si>
  <si>
    <t>sociální poradenství</t>
  </si>
  <si>
    <t>osoby v krizi</t>
  </si>
  <si>
    <t>Občanská poradna Třebíč</t>
  </si>
  <si>
    <t>Občanská poradna Jihlava</t>
  </si>
  <si>
    <t>Fokus Vysočina</t>
  </si>
  <si>
    <t>Odborné sociální poradenství Pelhřimov</t>
  </si>
  <si>
    <t>osoby s chronickým duševním onemocněním</t>
  </si>
  <si>
    <t>Následná péče Pelhřimov</t>
  </si>
  <si>
    <t>služby následné péče</t>
  </si>
  <si>
    <t>Sociálně aktivizační služby Pelřimov</t>
  </si>
  <si>
    <t>sociálně aktivizační služby pro seniory a osoby se zdravotním postižením</t>
  </si>
  <si>
    <t>Sociální rehabilitace Pelhřimov</t>
  </si>
  <si>
    <t>sociální rehabilitace</t>
  </si>
  <si>
    <t>Chráněné bydlení Pelhřimov</t>
  </si>
  <si>
    <t>chráněné bydlení</t>
  </si>
  <si>
    <t>Bazální dílna Pelhřimov</t>
  </si>
  <si>
    <t>sociálně terapeutické dílny</t>
  </si>
  <si>
    <t>Odborné sociální poradenství Havlíčkův Brod</t>
  </si>
  <si>
    <t>Chráněné bydlení Havlíčkův Brod</t>
  </si>
  <si>
    <t>Následná péče Havlíčkův Brod</t>
  </si>
  <si>
    <t>Sociálně aktivizační služby Havlíčkův Brod</t>
  </si>
  <si>
    <t>Bazální dílna Havlíčkův Brod</t>
  </si>
  <si>
    <t>Sociální rehabilitace Havlíčkův Brod</t>
  </si>
  <si>
    <t>Psychosociální poradna LOGOS</t>
  </si>
  <si>
    <t>Odborné sociální poradenství pro zdravotně postižené</t>
  </si>
  <si>
    <t>Stacionář Chotěboř</t>
  </si>
  <si>
    <t>osoby s tělesným postižením</t>
  </si>
  <si>
    <t>Následná péče Chotěboř</t>
  </si>
  <si>
    <t>Sociálně aktivizační služby Chotěboř</t>
  </si>
  <si>
    <t>Sdružení Nové Město na Moravě</t>
  </si>
  <si>
    <t>Osobní asistence</t>
  </si>
  <si>
    <t>osobní asistence</t>
  </si>
  <si>
    <t>EZOP-nízkoprahové zařízení pro děti a mládež</t>
  </si>
  <si>
    <t>Raná péče</t>
  </si>
  <si>
    <t>raná péče</t>
  </si>
  <si>
    <t>Občanská poradna Nové Město na Moravě, člen Asociace občanských poraden ČR</t>
  </si>
  <si>
    <t>Sociální služby města Žďár nad Sázavou</t>
  </si>
  <si>
    <t xml:space="preserve">Azylová ubytovna pro muže ve Žďáře nad Sázavou </t>
  </si>
  <si>
    <t>Denní centrum pro děti ve Žďáře nad Sázavou</t>
  </si>
  <si>
    <t>Denní stacionář pro seniory</t>
  </si>
  <si>
    <t>Sociální služby města Havlíčkova Brodu</t>
  </si>
  <si>
    <t xml:space="preserve">STŘED </t>
  </si>
  <si>
    <t>Sociální asistence a poradenství</t>
  </si>
  <si>
    <t>sociálně aktivizační služby pro rodiny s dětmi</t>
  </si>
  <si>
    <t>jiné</t>
  </si>
  <si>
    <t>Klub mládeže Hájek-provoz nízkoprahového zařízení</t>
  </si>
  <si>
    <t>Krizové centrum</t>
  </si>
  <si>
    <t>krizová pomoc</t>
  </si>
  <si>
    <t>Dobrovolnické centrum</t>
  </si>
  <si>
    <t>terénní programy</t>
  </si>
  <si>
    <t>Jihlavská unie neslyšících</t>
  </si>
  <si>
    <t xml:space="preserve">tlumočnické služby prosluchově postižené občany </t>
  </si>
  <si>
    <t>tlumočnické služby</t>
  </si>
  <si>
    <t>osoby se sluchovým postižením</t>
  </si>
  <si>
    <t>Pečovatelská služba Jihlava</t>
  </si>
  <si>
    <t>Denní stacionář</t>
  </si>
  <si>
    <t>Svaz neslyšících a nedoslýchavých v ČR, Krajská organizace Vysočina</t>
  </si>
  <si>
    <t>Odborné sociální poradenství směřující k zařazení do pracovníhoprocesu a intaktní společnosti</t>
  </si>
  <si>
    <t>Tlumočení do znakového jazyka a artikulační tlumočení</t>
  </si>
  <si>
    <t>Centrum základního sociálního a specifického poradenství</t>
  </si>
  <si>
    <t>Sociálně aktivizační služby pro osoby neslyšící</t>
  </si>
  <si>
    <t>DCH Brno-Oblastní charita Jihlava</t>
  </si>
  <si>
    <t>Aktivizační programy pro uživatele Charitních pečovatelských služeb Oblastní charity Jihlava</t>
  </si>
  <si>
    <t>ERKO Jihlava-nízkoprahové zařízení pro děti a mládež</t>
  </si>
  <si>
    <t>etnické menšiny</t>
  </si>
  <si>
    <t>Centrum prevence-Klub Vrakbar</t>
  </si>
  <si>
    <t xml:space="preserve">Centrum U Větrníku-kontaktní centrum </t>
  </si>
  <si>
    <t>kontaktní centra</t>
  </si>
  <si>
    <t>Malá řemesla-sociální rehabilitace</t>
  </si>
  <si>
    <t>Oblastní charita Havlíčkův Brod</t>
  </si>
  <si>
    <t>Charitní domov pro matky s dětmi Havlíčkův Brod</t>
  </si>
  <si>
    <t>Astra-denní centrum pro seniory v Humpolci</t>
  </si>
  <si>
    <t>centra denních služeb</t>
  </si>
  <si>
    <t>Občanská poradna Havlíčkův Brod</t>
  </si>
  <si>
    <t>Centrum osobní asistence Havlíčkův Brod</t>
  </si>
  <si>
    <t>eNCéčko-nízkoprahové centrum pro děti a mládež ve světlé nad Sázavou</t>
  </si>
  <si>
    <t>Petrklíč-denní stacionář pro děti a mládež s mentálním a kombinovaným postižením v Ledči nad Sázavou</t>
  </si>
  <si>
    <t>Středisko rané péče Havlíčkův Brod</t>
  </si>
  <si>
    <t>DCH Brno-Oblastní charita Třebíč</t>
  </si>
  <si>
    <t>Domov pro matky Třebíč</t>
  </si>
  <si>
    <t>Azylový dům pro muže Třebíč</t>
  </si>
  <si>
    <t>Ambrela-Komunitní centrumpro děti a mládež Třebíč</t>
  </si>
  <si>
    <t>Stacionář Úsměv Třebíč</t>
  </si>
  <si>
    <t>Paprsk naděje-denní centrum duševního zdraví Třebíč</t>
  </si>
  <si>
    <t>Středisko rané péče Třebíč</t>
  </si>
  <si>
    <t>Domovinka Třebíč</t>
  </si>
  <si>
    <t>Klub Zámek-centrum prevence Třebíč</t>
  </si>
  <si>
    <t>K-centrum Noe, víceúčelové regionální zařízení pro problematiku drog Třebíč</t>
  </si>
  <si>
    <t>DCH Brno-Oblastní charita Žďár nad Sázavou</t>
  </si>
  <si>
    <t>Klub v 9-centrum služeb pro podporu duševního zdraví</t>
  </si>
  <si>
    <t>Raketa-program rozvoje dítěte</t>
  </si>
  <si>
    <t>Nesa-denní stacionář</t>
  </si>
  <si>
    <t>Domov pokojného života Nížkov-sociálně aktivizační služby</t>
  </si>
  <si>
    <t>Včela-sociálně aktivizační služby</t>
  </si>
  <si>
    <t>Charitní poradenstrví</t>
  </si>
  <si>
    <t>Ponorka-centrum prevence</t>
  </si>
  <si>
    <t>Nadosah-Centrum prevence</t>
  </si>
  <si>
    <t>Oblastní charita Pelhřimov</t>
  </si>
  <si>
    <t>Občanská poradna Pelhřimov</t>
  </si>
  <si>
    <t>Středisko osobní asistence</t>
  </si>
  <si>
    <t>osoby se zrakovým postižením</t>
  </si>
  <si>
    <t>Tyflo Vysočina, o.p.s</t>
  </si>
  <si>
    <t>Sociální poradenství</t>
  </si>
  <si>
    <t>o.s. Benediktus</t>
  </si>
  <si>
    <t>Osobní asistence ve školách a domácnostech</t>
  </si>
  <si>
    <t>Odlehčovací služba</t>
  </si>
  <si>
    <t>odlehčovací služba</t>
  </si>
  <si>
    <t>Centrum pro zdravotně postižené kraje Vysočina</t>
  </si>
  <si>
    <t>Centra služeb pro zdravotně postižené v kraji Vysočina</t>
  </si>
  <si>
    <t>Okresní výbor Svazu tělesně postižených Žďár nad Sázavou</t>
  </si>
  <si>
    <t>Základní škola Havlíčkův Brod, Nuselská 3240</t>
  </si>
  <si>
    <t>Centrum volného času a prevence kriminality Ponorka</t>
  </si>
  <si>
    <t>TyfloCentrum Jihlava, o.p.s</t>
  </si>
  <si>
    <t>Centrum denních služeb pro zrakově a zdravotně postižené v kraji Vysočina</t>
  </si>
  <si>
    <t>Společnos pro ranou péči, Středisko rané péče Brno</t>
  </si>
  <si>
    <t>Hospicové hnutí - Vysočina</t>
  </si>
  <si>
    <t>Hospicová péče v domovech důchodců, v LDN a doma</t>
  </si>
  <si>
    <t>Život 90 - Jihlava</t>
  </si>
  <si>
    <t>AREÍON - tísňová péče pro seniory a zdravotně postižené občany včetně prevence kriminality</t>
  </si>
  <si>
    <t>tísňová péče</t>
  </si>
  <si>
    <t>Humanitární sdružení Život 90, pobočka Zruč nad Sázavou</t>
  </si>
  <si>
    <t>AREÍON - tísňová péče pro seniory a zdravotně postižené občany</t>
  </si>
  <si>
    <t>Centrum LADA-Občanské sdružení pro pomoc mentálně postiženým</t>
  </si>
  <si>
    <t>Centrum LADA</t>
  </si>
  <si>
    <t>Podané ruce-Projekt OsA Frýdek-Místek</t>
  </si>
  <si>
    <t>Poskytování služeb osobní asistence</t>
  </si>
  <si>
    <t>Kolpingovo dílo ČR</t>
  </si>
  <si>
    <t>Kontaktní nízkoprahové centrum Spektrum</t>
  </si>
  <si>
    <t>Centrum J.J.Pestalozziho, o.p.s</t>
  </si>
  <si>
    <t>Dům na půli cesty Havlíčkův Brod</t>
  </si>
  <si>
    <t>domy na půl cesty</t>
  </si>
  <si>
    <t>osoby do 26 let věku opouštějí školská zařízení pro výkon ústavní nebo ochranné výchovy</t>
  </si>
  <si>
    <t>Rozpočet 2006</t>
  </si>
  <si>
    <t>Rozpočet 2007</t>
  </si>
  <si>
    <t>Program Pět P</t>
  </si>
  <si>
    <t>okres</t>
  </si>
  <si>
    <t>HB</t>
  </si>
  <si>
    <t>ZR</t>
  </si>
  <si>
    <t>JI</t>
  </si>
  <si>
    <t>PE</t>
  </si>
  <si>
    <t>TR</t>
  </si>
  <si>
    <t>Vysočina</t>
  </si>
  <si>
    <t>MPSV 2006</t>
  </si>
  <si>
    <t>Kraj Vysočina 2006</t>
  </si>
  <si>
    <t>RVKPP 2006</t>
  </si>
  <si>
    <t>Jiná státní správa 2006</t>
  </si>
  <si>
    <t>MPSV 2007</t>
  </si>
  <si>
    <t>Jiná státní správa 2007</t>
  </si>
  <si>
    <t>RVKPP 2007</t>
  </si>
  <si>
    <t xml:space="preserve">Kraj Vysočina 2007 </t>
  </si>
  <si>
    <t>Celkem</t>
  </si>
  <si>
    <t>Uživatel 2006</t>
  </si>
  <si>
    <t>Uživatel 2007</t>
  </si>
  <si>
    <t>Zřizovatel 2006</t>
  </si>
  <si>
    <t>Fondy EU 2006</t>
  </si>
  <si>
    <t>Ostatní příjmy  2006</t>
  </si>
  <si>
    <t>Zřizovatel 2007</t>
  </si>
  <si>
    <t>Fondy EU 2007</t>
  </si>
  <si>
    <t>Ostatní příjmy     2007</t>
  </si>
  <si>
    <t>Terénní pracovník nízkoprahového klubu</t>
  </si>
  <si>
    <t>Srovnání získaných prostředků s rozpočtem 2006 v %</t>
  </si>
  <si>
    <t>Dodatečné navýšení dotace MPSV pro rok 2007</t>
  </si>
  <si>
    <t>Získané příjmy na financování služby včetně 75% dotace kraje</t>
  </si>
  <si>
    <t>Rozdíl mezi 110% skutečných příjmů 2006 a předchozím sloupcem</t>
  </si>
  <si>
    <t>Chráněné bydlení Třebíč a osobní asistence</t>
  </si>
  <si>
    <t>chráněné bydlení a osobní asistence</t>
  </si>
  <si>
    <t>osoby s mentálním postižením a zdravotním postižením</t>
  </si>
  <si>
    <t>Sociální poradenství, sociální rehabilitace, osobní asistence</t>
  </si>
  <si>
    <t>§ 4333</t>
  </si>
  <si>
    <t>pol. 5223</t>
  </si>
  <si>
    <t>pol. 5222</t>
  </si>
  <si>
    <t>§ 4349</t>
  </si>
  <si>
    <t>§ 4351</t>
  </si>
  <si>
    <t>§ 4329</t>
  </si>
  <si>
    <t>pol. 5221</t>
  </si>
  <si>
    <t>Kapitola Sociální věci: § a položka</t>
  </si>
  <si>
    <t>Výše doplatku z 25% zbytku dotace  kraje pro rok 2006 /max. do výše chybějící částky do 110% skutečných příjmů 2006/</t>
  </si>
  <si>
    <t>Celkové získané prostředky na provozování služby v roce 2007 včetně doplatku kraje Vysočina</t>
  </si>
  <si>
    <t>Terapeutická komunita Sejřek</t>
  </si>
  <si>
    <t xml:space="preserve">o.s. Na počátku </t>
  </si>
  <si>
    <t>Diakonie evangelické církve metodistické</t>
  </si>
  <si>
    <t>Název projektu</t>
  </si>
  <si>
    <t>počet lůžek</t>
  </si>
  <si>
    <t>Dotace kraje celkem</t>
  </si>
  <si>
    <t>denní pobyt</t>
  </si>
  <si>
    <t>týdenní pobyt</t>
  </si>
  <si>
    <t>návrh dotace kraje na lůžko</t>
  </si>
  <si>
    <t>Statutární město Jihlava</t>
  </si>
  <si>
    <t>Denní a týdenní pobyt Jihlava</t>
  </si>
  <si>
    <t>Město Žďár nad Sázavou</t>
  </si>
  <si>
    <t>Město Nové Město na Moravě</t>
  </si>
  <si>
    <t>Město Třebíč</t>
  </si>
  <si>
    <t>Denní rehab. stacionář</t>
  </si>
  <si>
    <t>§ 4351 pol. 5321</t>
  </si>
  <si>
    <t>Dotace /lůžko denní pobyt</t>
  </si>
  <si>
    <t>Dotace /lůžko týdenní pobyt</t>
  </si>
  <si>
    <t>Navržená dotace od MPSV pro rok 2007</t>
  </si>
  <si>
    <t>Přidělená dotace MPSV pro rok  2007</t>
  </si>
  <si>
    <t>CIRCLE OF LIFE, o.s. Koněšín</t>
  </si>
  <si>
    <t>Azylový dům pro matky</t>
  </si>
  <si>
    <t>Azylový dům pro matky - následná péče</t>
  </si>
  <si>
    <t>Občanské sdružení pro podporu a péči o duševně nemocné VOR Jihlava</t>
  </si>
  <si>
    <t>Azylový dům  pro muže</t>
  </si>
  <si>
    <t>Výše vyplacené zálohy na poskytování služby z rozpočtu kraje (75% roku 2006)</t>
  </si>
  <si>
    <t>Rozvoj komunitní péče o duševní zdraví, Jihlava</t>
  </si>
  <si>
    <t>Doléčování, chráněné pracovní programy a rekvalifikace, chráněné bydlení</t>
  </si>
  <si>
    <t>Rozpis dotací pro konkrétní poskytovatele sociálních služeb</t>
  </si>
  <si>
    <t>Obecní stacionáře - rozpis dotace z rozpočtu kraje pro rok 2007</t>
  </si>
  <si>
    <t xml:space="preserve">Zbytek výše doplatku z dotace roku 2006 </t>
  </si>
  <si>
    <t xml:space="preserve">U obecních stacionářů byla jednotlivým poskytovatelům sociální služby navržena dotace z rozpočtu kraje pro rok 2007 ve výši, v jaké byla poskytnuta v roce 2006.  </t>
  </si>
  <si>
    <t xml:space="preserve">Při rozdělení dotací pro jednotlivé poskytovatele sociálních služeb, ze zbývajícího objemu prostředků ve schváleném rozpočtu v objemu roku 2006, se vycházelo ze získaných příjmů  poskytovatele na financování sociální služby pro rok 2007. Do těchto příjmů byly zahrnuty příjmy od zřizovatele ve výši roku 2006, Ostatní příjmy ve výši roku 2006, dotace MPSV pro rok 2007, dodatečné příjmy z dotace MPSV pro rok 2007, příjmy z fondů EU pro rok  2007, příjmy od uživatelů pro rok  2007, příjmy od RVKPP pro rok 2007 a 75% vyplacené dotace kraje roku 2006 na jednotlivou sociální službu. V případě, že  vypočtená částka získaných finančních prostředků na financování sociální služby nepokryje její náklady na rok  2007, bude dofinancování služby provedeno ze zbývajícího objemu prostředků ve schváleném rozpočtu v objemu roku 2006, a to buď nejvýše v částce zbývajících 25% nevyplacené dotace kraje roku 2006 na jednoutlivou sociální službu nebo nejvýše do částky dotace roku 2006 v případech, kdy nebyla pro rok 2007 vyplacena záloha. 
V případě několika sociálních služeb, u nichž není známa finanční rozvaha z důvodu, že uvedení poskytovatelé žádali o poskytnutí státní dotace přímo na MPSV a nikoli prostřednictvím kraje Vysočina, byla navržena 
dotace ve výši 25%  nevyplacené dotace roku 2006 nebo ve výši dotace roku 2006, pokud nebyla pro rok 2007 poskytnuta záloha. </t>
  </si>
  <si>
    <t>počet stran: 3</t>
  </si>
  <si>
    <t>RK-16-2007-20, př. 6</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</si>
</sst>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0"/>
    <numFmt numFmtId="168" formatCode="#,##0.00000000"/>
    <numFmt numFmtId="169" formatCode="#,##0.0"/>
  </numFmts>
  <fonts count="5">
    <font>
      <sz val="10"/>
      <name val="Arial"/>
      <family val="0"/>
    </font>
    <font>
      <b/>
      <sz val="10"/>
      <name val="Arial"/>
      <family val="2"/>
    </font>
    <font>
      <sz val="11"/>
      <name val="Arial"/>
      <family val="2"/>
    </font>
    <font>
      <b/>
      <sz val="11"/>
      <name val="Arial"/>
      <family val="2"/>
    </font>
    <font>
      <sz val="14"/>
      <name val="Arial"/>
      <family val="2"/>
    </font>
  </fonts>
  <fills count="8">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s>
  <borders count="4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color indexed="63"/>
      </left>
      <right style="thin"/>
      <top style="medium"/>
      <bottom style="double"/>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medium"/>
      <bottom style="double"/>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medium"/>
      <right style="medium"/>
      <top>
        <color indexed="63"/>
      </top>
      <bottom style="thin"/>
    </border>
    <border>
      <left style="medium"/>
      <right>
        <color indexed="63"/>
      </right>
      <top>
        <color indexed="63"/>
      </top>
      <bottom>
        <color indexed="63"/>
      </bottom>
    </border>
    <border>
      <left style="medium"/>
      <right>
        <color indexed="63"/>
      </right>
      <top style="thin"/>
      <bottom style="medium"/>
    </border>
    <border>
      <left>
        <color indexed="63"/>
      </left>
      <right style="medium"/>
      <top>
        <color indexed="63"/>
      </top>
      <bottom>
        <color indexed="63"/>
      </bottom>
    </border>
    <border>
      <left style="thin"/>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color indexed="63"/>
      </left>
      <right style="medium"/>
      <top style="medium"/>
      <bottom style="double"/>
    </border>
    <border>
      <left style="thin"/>
      <right style="medium"/>
      <top style="medium"/>
      <bottom style="thin"/>
    </border>
    <border>
      <left style="thin"/>
      <right style="thin"/>
      <top style="medium"/>
      <bottom style="thin"/>
    </border>
    <border>
      <left style="medium"/>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0" xfId="0" applyAlignment="1">
      <alignment horizontal="right"/>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0" xfId="0" applyBorder="1" applyAlignment="1">
      <alignment/>
    </xf>
    <xf numFmtId="3" fontId="0" fillId="2" borderId="1" xfId="0" applyNumberFormat="1" applyFill="1" applyBorder="1" applyAlignment="1">
      <alignment/>
    </xf>
    <xf numFmtId="3" fontId="0" fillId="2" borderId="5" xfId="0" applyNumberFormat="1" applyFill="1" applyBorder="1" applyAlignment="1">
      <alignment/>
    </xf>
    <xf numFmtId="3" fontId="0" fillId="0" borderId="0" xfId="0" applyNumberFormat="1" applyAlignment="1">
      <alignment/>
    </xf>
    <xf numFmtId="3" fontId="0" fillId="3" borderId="7" xfId="0" applyNumberFormat="1" applyFont="1" applyFill="1" applyBorder="1" applyAlignment="1">
      <alignment/>
    </xf>
    <xf numFmtId="3" fontId="0" fillId="3" borderId="8" xfId="0" applyNumberFormat="1" applyFont="1" applyFill="1" applyBorder="1" applyAlignment="1">
      <alignment/>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4" borderId="13" xfId="0" applyFont="1" applyFill="1" applyBorder="1" applyAlignment="1">
      <alignment horizontal="center" vertical="center"/>
    </xf>
    <xf numFmtId="3" fontId="0" fillId="2" borderId="14" xfId="0" applyNumberFormat="1" applyFill="1" applyBorder="1" applyAlignment="1">
      <alignment/>
    </xf>
    <xf numFmtId="3" fontId="0" fillId="2" borderId="15" xfId="0" applyNumberFormat="1" applyFill="1" applyBorder="1" applyAlignment="1">
      <alignment/>
    </xf>
    <xf numFmtId="3" fontId="2" fillId="2" borderId="16" xfId="0" applyNumberFormat="1" applyFont="1" applyFill="1" applyBorder="1" applyAlignment="1">
      <alignment/>
    </xf>
    <xf numFmtId="3" fontId="2" fillId="2" borderId="17" xfId="0" applyNumberFormat="1" applyFont="1" applyFill="1" applyBorder="1" applyAlignment="1">
      <alignment/>
    </xf>
    <xf numFmtId="0" fontId="0" fillId="0" borderId="14" xfId="0" applyBorder="1" applyAlignment="1">
      <alignment wrapText="1"/>
    </xf>
    <xf numFmtId="0" fontId="0" fillId="0" borderId="15" xfId="0" applyBorder="1" applyAlignment="1">
      <alignment wrapText="1"/>
    </xf>
    <xf numFmtId="0" fontId="1" fillId="6" borderId="12" xfId="0" applyFont="1" applyFill="1" applyBorder="1" applyAlignment="1">
      <alignment horizontal="center" vertical="center" wrapText="1"/>
    </xf>
    <xf numFmtId="0" fontId="0" fillId="0" borderId="0" xfId="0" applyFill="1" applyBorder="1" applyAlignment="1">
      <alignment/>
    </xf>
    <xf numFmtId="0" fontId="1" fillId="0" borderId="0" xfId="0" applyFont="1" applyFill="1" applyBorder="1" applyAlignment="1">
      <alignment horizontal="center" vertical="center" wrapText="1"/>
    </xf>
    <xf numFmtId="3" fontId="2" fillId="0" borderId="0" xfId="0" applyNumberFormat="1" applyFont="1" applyFill="1" applyBorder="1" applyAlignment="1">
      <alignment/>
    </xf>
    <xf numFmtId="0" fontId="0" fillId="0" borderId="0" xfId="0" applyFill="1" applyBorder="1" applyAlignment="1">
      <alignment horizontal="right"/>
    </xf>
    <xf numFmtId="3" fontId="0" fillId="0" borderId="0" xfId="0" applyNumberFormat="1" applyFill="1" applyBorder="1" applyAlignment="1">
      <alignment/>
    </xf>
    <xf numFmtId="3" fontId="0" fillId="6" borderId="7" xfId="0" applyNumberFormat="1" applyFont="1" applyFill="1" applyBorder="1" applyAlignment="1">
      <alignment/>
    </xf>
    <xf numFmtId="10" fontId="0" fillId="0" borderId="0" xfId="0" applyNumberFormat="1" applyAlignment="1">
      <alignment/>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3" fontId="2" fillId="7" borderId="18" xfId="0" applyNumberFormat="1" applyFont="1" applyFill="1" applyBorder="1" applyAlignment="1">
      <alignment/>
    </xf>
    <xf numFmtId="0" fontId="0" fillId="0" borderId="0" xfId="0" applyFont="1" applyAlignment="1">
      <alignment/>
    </xf>
    <xf numFmtId="0" fontId="0" fillId="0" borderId="1" xfId="0" applyFont="1" applyBorder="1" applyAlignment="1">
      <alignment wrapText="1"/>
    </xf>
    <xf numFmtId="0" fontId="0" fillId="0" borderId="2" xfId="0" applyFont="1" applyBorder="1" applyAlignment="1">
      <alignment wrapText="1"/>
    </xf>
    <xf numFmtId="0" fontId="0" fillId="0" borderId="2" xfId="0" applyFill="1" applyBorder="1" applyAlignment="1">
      <alignment wrapText="1"/>
    </xf>
    <xf numFmtId="0" fontId="0" fillId="0" borderId="1" xfId="0" applyFill="1" applyBorder="1" applyAlignment="1">
      <alignment wrapText="1"/>
    </xf>
    <xf numFmtId="0" fontId="0" fillId="0" borderId="3" xfId="0" applyFill="1" applyBorder="1" applyAlignment="1">
      <alignment wrapText="1"/>
    </xf>
    <xf numFmtId="0" fontId="0" fillId="0" borderId="14" xfId="0" applyFill="1" applyBorder="1" applyAlignment="1">
      <alignment wrapText="1"/>
    </xf>
    <xf numFmtId="3" fontId="0" fillId="2" borderId="1" xfId="0" applyNumberFormat="1" applyFont="1" applyFill="1" applyBorder="1" applyAlignment="1">
      <alignment/>
    </xf>
    <xf numFmtId="0" fontId="1" fillId="6" borderId="19" xfId="0" applyFont="1" applyFill="1" applyBorder="1" applyAlignment="1">
      <alignment horizontal="center" vertical="center" wrapText="1"/>
    </xf>
    <xf numFmtId="0" fontId="0" fillId="0" borderId="2" xfId="0" applyFont="1" applyFill="1" applyBorder="1" applyAlignment="1">
      <alignment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Alignment="1">
      <alignment/>
    </xf>
    <xf numFmtId="0" fontId="4" fillId="0" borderId="0" xfId="0" applyFont="1" applyAlignment="1">
      <alignment/>
    </xf>
    <xf numFmtId="0" fontId="0" fillId="4" borderId="1" xfId="0" applyFont="1" applyFill="1" applyBorder="1" applyAlignment="1">
      <alignment wrapText="1"/>
    </xf>
    <xf numFmtId="0" fontId="0" fillId="0" borderId="1" xfId="0" applyFont="1" applyBorder="1" applyAlignment="1">
      <alignment/>
    </xf>
    <xf numFmtId="3" fontId="0" fillId="0" borderId="1" xfId="0" applyNumberFormat="1" applyFont="1" applyBorder="1" applyAlignment="1">
      <alignment/>
    </xf>
    <xf numFmtId="0" fontId="0" fillId="0" borderId="3" xfId="0" applyFont="1" applyBorder="1" applyAlignment="1">
      <alignment/>
    </xf>
    <xf numFmtId="0" fontId="0" fillId="0" borderId="2"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3" fontId="0" fillId="0" borderId="1" xfId="0" applyNumberFormat="1" applyFont="1" applyBorder="1" applyAlignment="1">
      <alignment vertical="center"/>
    </xf>
    <xf numFmtId="0" fontId="0" fillId="0" borderId="3" xfId="0" applyFont="1" applyBorder="1" applyAlignment="1">
      <alignment horizontal="right" vertical="center"/>
    </xf>
    <xf numFmtId="3" fontId="0" fillId="0" borderId="5" xfId="0" applyNumberFormat="1" applyFont="1" applyBorder="1" applyAlignment="1">
      <alignment vertical="center"/>
    </xf>
    <xf numFmtId="0" fontId="0" fillId="0" borderId="6" xfId="0" applyFont="1" applyBorder="1" applyAlignment="1">
      <alignment vertical="center"/>
    </xf>
    <xf numFmtId="0" fontId="0" fillId="0" borderId="1" xfId="0" applyFont="1" applyFill="1" applyBorder="1" applyAlignment="1">
      <alignment wrapText="1"/>
    </xf>
    <xf numFmtId="0" fontId="0" fillId="0" borderId="3" xfId="0" applyFont="1" applyFill="1" applyBorder="1" applyAlignment="1">
      <alignment wrapText="1"/>
    </xf>
    <xf numFmtId="0" fontId="0" fillId="0" borderId="14" xfId="0" applyFont="1" applyFill="1" applyBorder="1" applyAlignment="1">
      <alignment wrapText="1"/>
    </xf>
    <xf numFmtId="3" fontId="0" fillId="5" borderId="3" xfId="0" applyNumberFormat="1" applyFont="1" applyFill="1" applyBorder="1" applyAlignment="1">
      <alignment/>
    </xf>
    <xf numFmtId="3" fontId="0" fillId="6" borderId="2" xfId="0" applyNumberFormat="1" applyFont="1" applyFill="1" applyBorder="1" applyAlignment="1">
      <alignment/>
    </xf>
    <xf numFmtId="3" fontId="0" fillId="6" borderId="1" xfId="0" applyNumberFormat="1" applyFont="1" applyFill="1" applyBorder="1" applyAlignment="1">
      <alignment/>
    </xf>
    <xf numFmtId="3" fontId="0" fillId="0" borderId="0" xfId="0" applyNumberFormat="1" applyFont="1" applyFill="1" applyBorder="1" applyAlignment="1">
      <alignment/>
    </xf>
    <xf numFmtId="3" fontId="0" fillId="6" borderId="3" xfId="0" applyNumberFormat="1" applyFont="1" applyFill="1" applyBorder="1" applyAlignment="1">
      <alignment/>
    </xf>
    <xf numFmtId="3" fontId="0" fillId="0" borderId="20" xfId="0" applyNumberFormat="1" applyFont="1" applyFill="1" applyBorder="1" applyAlignment="1">
      <alignment/>
    </xf>
    <xf numFmtId="3" fontId="0" fillId="0" borderId="21" xfId="0" applyNumberFormat="1" applyFont="1" applyFill="1" applyBorder="1" applyAlignment="1">
      <alignment/>
    </xf>
    <xf numFmtId="3" fontId="0" fillId="7" borderId="22"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23" xfId="0" applyNumberFormat="1" applyFont="1" applyBorder="1" applyAlignment="1">
      <alignment/>
    </xf>
    <xf numFmtId="3" fontId="0" fillId="6" borderId="24" xfId="0" applyNumberFormat="1" applyFont="1" applyFill="1" applyBorder="1" applyAlignment="1">
      <alignment horizontal="right"/>
    </xf>
    <xf numFmtId="3" fontId="0" fillId="0" borderId="1" xfId="0" applyNumberFormat="1" applyFont="1" applyFill="1" applyBorder="1" applyAlignment="1">
      <alignment/>
    </xf>
    <xf numFmtId="3" fontId="0" fillId="7" borderId="3" xfId="0" applyNumberFormat="1" applyFont="1" applyFill="1" applyBorder="1" applyAlignment="1">
      <alignment horizontal="right"/>
    </xf>
    <xf numFmtId="3" fontId="0" fillId="0" borderId="2" xfId="0" applyNumberFormat="1" applyFont="1" applyBorder="1" applyAlignment="1">
      <alignment/>
    </xf>
    <xf numFmtId="3" fontId="0" fillId="6" borderId="7" xfId="0" applyNumberFormat="1" applyFont="1" applyFill="1" applyBorder="1" applyAlignment="1">
      <alignment horizontal="right"/>
    </xf>
    <xf numFmtId="0" fontId="0" fillId="0" borderId="25" xfId="0" applyFont="1" applyBorder="1" applyAlignment="1">
      <alignment/>
    </xf>
    <xf numFmtId="0" fontId="0" fillId="0" borderId="26" xfId="0" applyFont="1" applyBorder="1" applyAlignment="1">
      <alignment/>
    </xf>
    <xf numFmtId="3" fontId="0" fillId="6" borderId="27" xfId="0" applyNumberFormat="1" applyFont="1" applyFill="1" applyBorder="1" applyAlignment="1">
      <alignment/>
    </xf>
    <xf numFmtId="3" fontId="0" fillId="2" borderId="5" xfId="0" applyNumberFormat="1" applyFont="1" applyFill="1" applyBorder="1" applyAlignment="1">
      <alignment/>
    </xf>
    <xf numFmtId="3" fontId="0" fillId="5" borderId="6" xfId="0" applyNumberFormat="1" applyFont="1" applyFill="1" applyBorder="1" applyAlignment="1">
      <alignment/>
    </xf>
    <xf numFmtId="3" fontId="0" fillId="6" borderId="4" xfId="0" applyNumberFormat="1" applyFont="1" applyFill="1" applyBorder="1" applyAlignment="1">
      <alignment/>
    </xf>
    <xf numFmtId="3" fontId="0" fillId="6" borderId="5" xfId="0" applyNumberFormat="1" applyFont="1" applyFill="1" applyBorder="1" applyAlignment="1">
      <alignment/>
    </xf>
    <xf numFmtId="3" fontId="0" fillId="6" borderId="8" xfId="0" applyNumberFormat="1" applyFont="1" applyFill="1" applyBorder="1" applyAlignment="1">
      <alignment/>
    </xf>
    <xf numFmtId="3" fontId="0" fillId="6" borderId="6" xfId="0" applyNumberFormat="1" applyFont="1" applyFill="1" applyBorder="1" applyAlignment="1">
      <alignment/>
    </xf>
    <xf numFmtId="3" fontId="0" fillId="0" borderId="5" xfId="0" applyNumberFormat="1" applyFont="1" applyFill="1" applyBorder="1" applyAlignment="1">
      <alignment/>
    </xf>
    <xf numFmtId="3" fontId="0" fillId="7" borderId="6" xfId="0" applyNumberFormat="1" applyFont="1" applyFill="1" applyBorder="1" applyAlignment="1">
      <alignment horizontal="right"/>
    </xf>
    <xf numFmtId="3" fontId="0" fillId="0" borderId="4" xfId="0" applyNumberFormat="1" applyFont="1" applyBorder="1" applyAlignment="1">
      <alignment/>
    </xf>
    <xf numFmtId="3" fontId="0" fillId="6" borderId="8" xfId="0" applyNumberFormat="1" applyFont="1" applyFill="1" applyBorder="1" applyAlignment="1">
      <alignment horizontal="right"/>
    </xf>
    <xf numFmtId="0" fontId="0" fillId="0" borderId="23"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0" xfId="0" applyBorder="1" applyAlignment="1">
      <alignment wrapText="1"/>
    </xf>
    <xf numFmtId="3" fontId="0" fillId="2" borderId="20" xfId="0" applyNumberFormat="1" applyFill="1" applyBorder="1" applyAlignment="1">
      <alignment/>
    </xf>
    <xf numFmtId="3" fontId="0" fillId="2" borderId="21" xfId="0" applyNumberFormat="1" applyFill="1" applyBorder="1" applyAlignment="1">
      <alignment/>
    </xf>
    <xf numFmtId="3" fontId="0" fillId="2" borderId="21" xfId="0" applyNumberFormat="1" applyFont="1" applyFill="1" applyBorder="1" applyAlignment="1">
      <alignment/>
    </xf>
    <xf numFmtId="3" fontId="0" fillId="5" borderId="22" xfId="0" applyNumberFormat="1" applyFont="1" applyFill="1" applyBorder="1" applyAlignment="1">
      <alignment/>
    </xf>
    <xf numFmtId="3" fontId="0" fillId="6" borderId="23" xfId="0" applyNumberFormat="1" applyFont="1" applyFill="1" applyBorder="1" applyAlignment="1">
      <alignment/>
    </xf>
    <xf numFmtId="3" fontId="0" fillId="6" borderId="21" xfId="0" applyNumberFormat="1" applyFont="1" applyFill="1" applyBorder="1" applyAlignment="1">
      <alignment/>
    </xf>
    <xf numFmtId="3" fontId="0" fillId="3" borderId="28" xfId="0" applyNumberFormat="1" applyFont="1" applyFill="1" applyBorder="1" applyAlignment="1">
      <alignment/>
    </xf>
    <xf numFmtId="3" fontId="0" fillId="6" borderId="28" xfId="0" applyNumberFormat="1" applyFont="1" applyFill="1" applyBorder="1" applyAlignment="1">
      <alignment/>
    </xf>
    <xf numFmtId="3" fontId="0" fillId="6" borderId="22" xfId="0" applyNumberFormat="1" applyFont="1" applyFill="1" applyBorder="1" applyAlignment="1">
      <alignment/>
    </xf>
    <xf numFmtId="3" fontId="0" fillId="6" borderId="28" xfId="0" applyNumberFormat="1" applyFont="1" applyFill="1" applyBorder="1" applyAlignment="1">
      <alignment horizontal="right"/>
    </xf>
    <xf numFmtId="0" fontId="0" fillId="0" borderId="29" xfId="0" applyFont="1" applyBorder="1" applyAlignment="1">
      <alignment/>
    </xf>
    <xf numFmtId="0" fontId="0" fillId="0" borderId="27" xfId="0" applyFont="1" applyBorder="1" applyAlignment="1">
      <alignment/>
    </xf>
    <xf numFmtId="0" fontId="0" fillId="0" borderId="30" xfId="0" applyFont="1" applyBorder="1" applyAlignment="1">
      <alignment/>
    </xf>
    <xf numFmtId="0" fontId="1" fillId="0" borderId="11" xfId="0" applyFont="1" applyFill="1" applyBorder="1" applyAlignment="1">
      <alignment horizontal="center" vertical="center" wrapText="1"/>
    </xf>
    <xf numFmtId="10" fontId="3" fillId="0" borderId="21" xfId="0" applyNumberFormat="1" applyFont="1" applyFill="1" applyBorder="1" applyAlignment="1">
      <alignment/>
    </xf>
    <xf numFmtId="0" fontId="0" fillId="0" borderId="31" xfId="0" applyFont="1" applyBorder="1" applyAlignment="1">
      <alignment/>
    </xf>
    <xf numFmtId="10" fontId="3" fillId="0" borderId="17" xfId="0" applyNumberFormat="1" applyFont="1" applyFill="1" applyBorder="1" applyAlignment="1">
      <alignment/>
    </xf>
    <xf numFmtId="3" fontId="2" fillId="2" borderId="32" xfId="0" applyNumberFormat="1" applyFont="1" applyFill="1" applyBorder="1" applyAlignment="1">
      <alignment/>
    </xf>
    <xf numFmtId="3" fontId="2" fillId="2" borderId="33" xfId="0" applyNumberFormat="1" applyFont="1" applyFill="1" applyBorder="1" applyAlignment="1">
      <alignment/>
    </xf>
    <xf numFmtId="3" fontId="2" fillId="5" borderId="34" xfId="0" applyNumberFormat="1" applyFont="1" applyFill="1" applyBorder="1" applyAlignment="1">
      <alignment/>
    </xf>
    <xf numFmtId="3" fontId="2" fillId="6" borderId="33" xfId="0" applyNumberFormat="1" applyFont="1" applyFill="1" applyBorder="1" applyAlignment="1">
      <alignment/>
    </xf>
    <xf numFmtId="3" fontId="2" fillId="6" borderId="35" xfId="0" applyNumberFormat="1" applyFont="1" applyFill="1" applyBorder="1" applyAlignment="1">
      <alignment/>
    </xf>
    <xf numFmtId="3" fontId="2" fillId="5" borderId="36" xfId="0" applyNumberFormat="1" applyFont="1" applyFill="1" applyBorder="1" applyAlignment="1">
      <alignment/>
    </xf>
    <xf numFmtId="3" fontId="2" fillId="3" borderId="37" xfId="0" applyNumberFormat="1" applyFont="1" applyFill="1" applyBorder="1" applyAlignment="1">
      <alignment/>
    </xf>
    <xf numFmtId="3" fontId="2" fillId="6" borderId="38" xfId="0" applyNumberFormat="1" applyFont="1" applyFill="1" applyBorder="1" applyAlignment="1">
      <alignment/>
    </xf>
    <xf numFmtId="3" fontId="2" fillId="6" borderId="37" xfId="0" applyNumberFormat="1" applyFont="1" applyFill="1" applyBorder="1" applyAlignment="1">
      <alignment/>
    </xf>
    <xf numFmtId="3" fontId="2" fillId="0" borderId="37" xfId="0" applyNumberFormat="1" applyFont="1" applyFill="1" applyBorder="1" applyAlignment="1">
      <alignment/>
    </xf>
    <xf numFmtId="0" fontId="3" fillId="0" borderId="0" xfId="0" applyFont="1" applyBorder="1" applyAlignment="1">
      <alignment wrapText="1"/>
    </xf>
    <xf numFmtId="3" fontId="0" fillId="0" borderId="4" xfId="0" applyNumberFormat="1" applyFont="1" applyFill="1" applyBorder="1" applyAlignment="1">
      <alignment/>
    </xf>
    <xf numFmtId="1" fontId="0" fillId="0" borderId="28" xfId="0" applyNumberFormat="1" applyFont="1" applyFill="1" applyBorder="1" applyAlignment="1">
      <alignment/>
    </xf>
    <xf numFmtId="1" fontId="0" fillId="0" borderId="7" xfId="0" applyNumberFormat="1" applyFont="1" applyFill="1" applyBorder="1" applyAlignment="1">
      <alignment/>
    </xf>
    <xf numFmtId="1" fontId="0" fillId="0" borderId="8" xfId="0" applyNumberFormat="1" applyFont="1" applyFill="1" applyBorder="1" applyAlignment="1">
      <alignment/>
    </xf>
    <xf numFmtId="0" fontId="3" fillId="0" borderId="0" xfId="0" applyFont="1" applyFill="1" applyAlignment="1">
      <alignment/>
    </xf>
    <xf numFmtId="0" fontId="1" fillId="4" borderId="13" xfId="0" applyFont="1" applyFill="1" applyBorder="1" applyAlignment="1">
      <alignment horizontal="center" vertical="center" wrapText="1"/>
    </xf>
    <xf numFmtId="0" fontId="1" fillId="0" borderId="0" xfId="0" applyFont="1" applyAlignment="1">
      <alignment horizontal="right"/>
    </xf>
    <xf numFmtId="0" fontId="0" fillId="0" borderId="0" xfId="0" applyBorder="1" applyAlignment="1">
      <alignment vertical="top" wrapText="1"/>
    </xf>
    <xf numFmtId="0" fontId="0" fillId="0" borderId="0" xfId="0" applyAlignment="1">
      <alignment/>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vertical="top" wrapText="1"/>
    </xf>
    <xf numFmtId="0" fontId="0" fillId="4" borderId="40" xfId="0" applyFont="1" applyFill="1" applyBorder="1" applyAlignment="1">
      <alignment horizontal="center" vertical="center" wrapText="1"/>
    </xf>
    <xf numFmtId="0" fontId="0" fillId="0" borderId="3" xfId="0" applyFont="1" applyBorder="1" applyAlignment="1">
      <alignment wrapText="1"/>
    </xf>
    <xf numFmtId="0" fontId="0" fillId="0" borderId="2" xfId="0" applyFont="1" applyBorder="1" applyAlignment="1">
      <alignment horizontal="left" vertical="center"/>
    </xf>
    <xf numFmtId="0" fontId="0" fillId="0" borderId="1" xfId="0" applyFont="1" applyBorder="1" applyAlignment="1">
      <alignment horizontal="left"/>
    </xf>
    <xf numFmtId="0" fontId="0" fillId="0" borderId="4" xfId="0" applyFont="1" applyFill="1" applyBorder="1" applyAlignment="1">
      <alignment vertical="center"/>
    </xf>
    <xf numFmtId="0" fontId="0" fillId="0" borderId="5" xfId="0" applyFont="1" applyBorder="1" applyAlignment="1">
      <alignment vertical="center"/>
    </xf>
    <xf numFmtId="0" fontId="0" fillId="4" borderId="4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41" xfId="0" applyFont="1" applyFill="1" applyBorder="1" applyAlignment="1">
      <alignment horizontal="center" vertical="center"/>
    </xf>
  </cellXfs>
  <cellStyles count="6">
    <cellStyle name="Normal" xfId="0"/>
    <cellStyle name="Currency [0]" xfId="15"/>
    <cellStyle name="Comma" xfId="16"/>
    <cellStyle name="Comma [0]" xfId="17"/>
    <cellStyle name="Currency"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28"/>
  <sheetViews>
    <sheetView tabSelected="1" view="pageBreakPreview" zoomScale="75" zoomScaleNormal="75" zoomScaleSheetLayoutView="75" workbookViewId="0" topLeftCell="C1">
      <selection activeCell="Y7" sqref="Y7"/>
    </sheetView>
  </sheetViews>
  <sheetFormatPr defaultColWidth="9.140625" defaultRowHeight="12.75"/>
  <cols>
    <col min="1" max="1" width="27.140625" style="0" customWidth="1"/>
    <col min="2" max="2" width="21.421875" style="0" customWidth="1"/>
    <col min="3" max="3" width="15.140625" style="0" customWidth="1"/>
    <col min="4" max="4" width="11.421875" style="0" customWidth="1"/>
    <col min="5" max="5" width="9.28125" style="0" customWidth="1"/>
    <col min="6" max="6" width="13.421875" style="0" hidden="1" customWidth="1"/>
    <col min="7" max="7" width="14.00390625" style="0" hidden="1" customWidth="1"/>
    <col min="8" max="8" width="11.57421875" style="0" hidden="1" customWidth="1"/>
    <col min="9" max="10" width="13.28125" style="0" hidden="1" customWidth="1"/>
    <col min="11" max="11" width="11.8515625" style="0" hidden="1" customWidth="1"/>
    <col min="12" max="12" width="12.7109375" style="0" hidden="1" customWidth="1"/>
    <col min="13" max="13" width="13.28125" style="0" customWidth="1"/>
    <col min="14" max="14" width="13.57421875" style="0" customWidth="1"/>
    <col min="15" max="15" width="13.28125" style="0" hidden="1" customWidth="1"/>
    <col min="16" max="16" width="11.00390625" style="0" hidden="1" customWidth="1"/>
    <col min="17" max="17" width="11.7109375" style="0" hidden="1" customWidth="1"/>
    <col min="18" max="18" width="13.00390625" style="0" hidden="1" customWidth="1"/>
    <col min="19" max="19" width="13.421875" style="0" hidden="1" customWidth="1"/>
    <col min="20" max="20" width="10.8515625" style="0" hidden="1" customWidth="1"/>
    <col min="21" max="22" width="12.421875" style="0" hidden="1" customWidth="1"/>
    <col min="23" max="23" width="13.7109375" style="0" customWidth="1"/>
    <col min="24" max="24" width="1.8515625" style="31" customWidth="1"/>
    <col min="25" max="25" width="13.28125" style="0" customWidth="1"/>
    <col min="26" max="26" width="13.7109375" style="0" customWidth="1"/>
    <col min="27" max="27" width="11.7109375" style="0" customWidth="1"/>
    <col min="28" max="28" width="2.28125" style="31" customWidth="1"/>
    <col min="29" max="29" width="15.57421875" style="31" customWidth="1"/>
    <col min="30" max="30" width="14.421875" style="31" customWidth="1"/>
    <col min="31" max="31" width="13.8515625" style="31" hidden="1" customWidth="1"/>
    <col min="32" max="32" width="17.421875" style="31" hidden="1" customWidth="1"/>
    <col min="33" max="33" width="11.7109375" style="31" hidden="1" customWidth="1"/>
    <col min="34" max="34" width="14.00390625" style="0" hidden="1" customWidth="1"/>
    <col min="35" max="35" width="14.8515625" style="0" hidden="1" customWidth="1"/>
    <col min="36" max="36" width="19.28125" style="0" customWidth="1"/>
    <col min="37" max="37" width="7.421875" style="0" customWidth="1"/>
  </cols>
  <sheetData>
    <row r="1" spans="1:38" ht="15">
      <c r="A1" s="135" t="s">
        <v>238</v>
      </c>
      <c r="AL1" s="137" t="s">
        <v>244</v>
      </c>
    </row>
    <row r="2" spans="23:38" ht="13.5" thickBot="1">
      <c r="W2" s="3"/>
      <c r="X2" s="34"/>
      <c r="AL2" s="137" t="s">
        <v>243</v>
      </c>
    </row>
    <row r="3" spans="1:38" ht="144.75" customHeight="1" thickBot="1">
      <c r="A3" s="16" t="s">
        <v>0</v>
      </c>
      <c r="B3" s="17" t="s">
        <v>1</v>
      </c>
      <c r="C3" s="18" t="s">
        <v>2</v>
      </c>
      <c r="D3" s="136" t="s">
        <v>3</v>
      </c>
      <c r="E3" s="18" t="s">
        <v>167</v>
      </c>
      <c r="F3" s="23" t="s">
        <v>174</v>
      </c>
      <c r="G3" s="19" t="s">
        <v>177</v>
      </c>
      <c r="H3" s="19" t="s">
        <v>176</v>
      </c>
      <c r="I3" s="19" t="s">
        <v>185</v>
      </c>
      <c r="J3" s="19" t="s">
        <v>183</v>
      </c>
      <c r="K3" s="19" t="s">
        <v>186</v>
      </c>
      <c r="L3" s="19" t="s">
        <v>187</v>
      </c>
      <c r="M3" s="19" t="s">
        <v>175</v>
      </c>
      <c r="N3" s="20" t="s">
        <v>164</v>
      </c>
      <c r="O3" s="21" t="s">
        <v>178</v>
      </c>
      <c r="P3" s="19" t="s">
        <v>179</v>
      </c>
      <c r="Q3" s="19" t="s">
        <v>180</v>
      </c>
      <c r="R3" s="19" t="s">
        <v>188</v>
      </c>
      <c r="S3" s="19" t="s">
        <v>184</v>
      </c>
      <c r="T3" s="19" t="s">
        <v>189</v>
      </c>
      <c r="U3" s="19" t="s">
        <v>190</v>
      </c>
      <c r="V3" s="19" t="s">
        <v>181</v>
      </c>
      <c r="W3" s="20" t="s">
        <v>165</v>
      </c>
      <c r="X3" s="32"/>
      <c r="Y3" s="22" t="s">
        <v>228</v>
      </c>
      <c r="Z3" s="30" t="s">
        <v>229</v>
      </c>
      <c r="AA3" s="30" t="s">
        <v>193</v>
      </c>
      <c r="AB3" s="32"/>
      <c r="AC3" s="53" t="s">
        <v>235</v>
      </c>
      <c r="AD3" s="52" t="s">
        <v>194</v>
      </c>
      <c r="AE3" s="39" t="s">
        <v>195</v>
      </c>
      <c r="AF3" s="40" t="s">
        <v>208</v>
      </c>
      <c r="AG3" s="32"/>
      <c r="AH3" s="38" t="s">
        <v>209</v>
      </c>
      <c r="AI3" s="116" t="s">
        <v>192</v>
      </c>
      <c r="AJ3" s="50" t="s">
        <v>240</v>
      </c>
      <c r="AK3" s="140" t="s">
        <v>207</v>
      </c>
      <c r="AL3" s="141"/>
    </row>
    <row r="4" spans="1:38" ht="30" customHeight="1" thickTop="1">
      <c r="A4" s="4" t="s">
        <v>8</v>
      </c>
      <c r="B4" s="2" t="s">
        <v>9</v>
      </c>
      <c r="C4" s="5" t="s">
        <v>10</v>
      </c>
      <c r="D4" s="28" t="s">
        <v>11</v>
      </c>
      <c r="E4" s="5" t="s">
        <v>170</v>
      </c>
      <c r="F4" s="24">
        <v>335100</v>
      </c>
      <c r="G4" s="11">
        <v>0</v>
      </c>
      <c r="H4" s="11">
        <v>0</v>
      </c>
      <c r="I4" s="11">
        <v>0</v>
      </c>
      <c r="J4" s="11">
        <v>130000</v>
      </c>
      <c r="K4" s="11">
        <v>0</v>
      </c>
      <c r="L4" s="11">
        <f>N4-M4-K4-J4-I4-H4-G4-F4</f>
        <v>693100</v>
      </c>
      <c r="M4" s="49">
        <v>293710</v>
      </c>
      <c r="N4" s="71">
        <v>1451910</v>
      </c>
      <c r="O4" s="72">
        <v>335000</v>
      </c>
      <c r="P4" s="73">
        <v>0</v>
      </c>
      <c r="Q4" s="73">
        <v>0</v>
      </c>
      <c r="R4" s="73">
        <v>0</v>
      </c>
      <c r="S4" s="73">
        <v>131000</v>
      </c>
      <c r="T4" s="73">
        <v>0</v>
      </c>
      <c r="U4" s="73">
        <f aca="true" t="shared" si="0" ref="U4:U47">W4-V4-T4-S4-R4-Q4-P4-O4</f>
        <v>779000</v>
      </c>
      <c r="V4" s="73">
        <v>293000</v>
      </c>
      <c r="W4" s="71">
        <v>1538000</v>
      </c>
      <c r="X4" s="74"/>
      <c r="Y4" s="14">
        <v>335000</v>
      </c>
      <c r="Z4" s="36">
        <v>284000</v>
      </c>
      <c r="AA4" s="75">
        <v>51000</v>
      </c>
      <c r="AB4" s="74"/>
      <c r="AC4" s="132">
        <v>220282</v>
      </c>
      <c r="AD4" s="76">
        <f aca="true" t="shared" si="1" ref="AD4:AD18">+I4+L4+Z4+AA4+Q4+T4+S4+AC4</f>
        <v>1379382</v>
      </c>
      <c r="AE4" s="77">
        <f>1.1*(F4+G4+H4+I4+J4+K4+L4+M4)-AD4</f>
        <v>217719.00000000023</v>
      </c>
      <c r="AF4" s="78">
        <v>73428</v>
      </c>
      <c r="AG4" s="79"/>
      <c r="AH4" s="80">
        <f aca="true" t="shared" si="2" ref="AH4:AH32">+AD4+AF4</f>
        <v>1452810</v>
      </c>
      <c r="AI4" s="117">
        <f>+AH4/N4</f>
        <v>1.0006198731326321</v>
      </c>
      <c r="AJ4" s="81">
        <v>73428</v>
      </c>
      <c r="AK4" s="113" t="s">
        <v>200</v>
      </c>
      <c r="AL4" s="118" t="s">
        <v>201</v>
      </c>
    </row>
    <row r="5" spans="1:38" ht="29.25" customHeight="1">
      <c r="A5" s="4" t="s">
        <v>12</v>
      </c>
      <c r="B5" s="2" t="s">
        <v>13</v>
      </c>
      <c r="C5" s="5" t="s">
        <v>10</v>
      </c>
      <c r="D5" s="28" t="s">
        <v>14</v>
      </c>
      <c r="E5" s="5" t="s">
        <v>169</v>
      </c>
      <c r="F5" s="24">
        <v>900000</v>
      </c>
      <c r="G5" s="11">
        <v>0</v>
      </c>
      <c r="H5" s="11">
        <v>0</v>
      </c>
      <c r="I5" s="11">
        <v>0</v>
      </c>
      <c r="J5" s="11">
        <v>180000</v>
      </c>
      <c r="K5" s="11">
        <v>153678</v>
      </c>
      <c r="L5" s="11">
        <f>N5-M5-K5-J5-I5-H5-G5-F5</f>
        <v>363232</v>
      </c>
      <c r="M5" s="49">
        <v>316768</v>
      </c>
      <c r="N5" s="71">
        <v>1913678</v>
      </c>
      <c r="O5" s="72">
        <v>1546439</v>
      </c>
      <c r="P5" s="73">
        <v>0</v>
      </c>
      <c r="Q5" s="73">
        <v>0</v>
      </c>
      <c r="R5" s="73">
        <v>0</v>
      </c>
      <c r="S5" s="73">
        <v>200000</v>
      </c>
      <c r="T5" s="73">
        <v>0</v>
      </c>
      <c r="U5" s="73">
        <f t="shared" si="0"/>
        <v>90000</v>
      </c>
      <c r="V5" s="73">
        <v>253414</v>
      </c>
      <c r="W5" s="71">
        <v>2089853</v>
      </c>
      <c r="X5" s="74"/>
      <c r="Y5" s="14">
        <v>1080000</v>
      </c>
      <c r="Z5" s="36">
        <v>1080000</v>
      </c>
      <c r="AA5" s="75">
        <v>0</v>
      </c>
      <c r="AB5" s="74"/>
      <c r="AC5" s="133">
        <v>237576</v>
      </c>
      <c r="AD5" s="76">
        <f t="shared" si="1"/>
        <v>1880808</v>
      </c>
      <c r="AE5" s="82">
        <f aca="true" t="shared" si="3" ref="AE5:AE62">1.1*(F5+G5+H5+I5+J5+K5+L5+M5)-AD5</f>
        <v>224237.80000000028</v>
      </c>
      <c r="AF5" s="83">
        <v>79192</v>
      </c>
      <c r="AG5" s="79"/>
      <c r="AH5" s="84">
        <f t="shared" si="2"/>
        <v>1960000</v>
      </c>
      <c r="AI5" s="117">
        <f>+AH5/N5</f>
        <v>1.0242057441220518</v>
      </c>
      <c r="AJ5" s="85">
        <v>79192</v>
      </c>
      <c r="AK5" s="114" t="s">
        <v>200</v>
      </c>
      <c r="AL5" s="86" t="s">
        <v>202</v>
      </c>
    </row>
    <row r="6" spans="1:38" ht="26.25" customHeight="1">
      <c r="A6" s="4" t="s">
        <v>15</v>
      </c>
      <c r="B6" s="2" t="s">
        <v>16</v>
      </c>
      <c r="C6" s="5" t="s">
        <v>10</v>
      </c>
      <c r="D6" s="28" t="s">
        <v>17</v>
      </c>
      <c r="E6" s="5" t="s">
        <v>168</v>
      </c>
      <c r="F6" s="24">
        <v>300000</v>
      </c>
      <c r="G6" s="11">
        <v>0</v>
      </c>
      <c r="H6" s="11">
        <v>0</v>
      </c>
      <c r="I6" s="11">
        <v>0</v>
      </c>
      <c r="J6" s="11">
        <v>280000</v>
      </c>
      <c r="K6" s="11">
        <v>0</v>
      </c>
      <c r="L6" s="11">
        <f>N6-M6-K6-J6-I6-H6-G6-F6</f>
        <v>13500</v>
      </c>
      <c r="M6" s="49">
        <v>200000</v>
      </c>
      <c r="N6" s="71">
        <v>793500</v>
      </c>
      <c r="O6" s="72">
        <v>1099684</v>
      </c>
      <c r="P6" s="73">
        <v>0</v>
      </c>
      <c r="Q6" s="73">
        <v>0</v>
      </c>
      <c r="R6" s="73">
        <v>0</v>
      </c>
      <c r="S6" s="73">
        <v>315000</v>
      </c>
      <c r="T6" s="73">
        <v>0</v>
      </c>
      <c r="U6" s="73">
        <f t="shared" si="0"/>
        <v>0</v>
      </c>
      <c r="V6" s="73">
        <v>160000</v>
      </c>
      <c r="W6" s="71">
        <v>1574684</v>
      </c>
      <c r="X6" s="74"/>
      <c r="Y6" s="14">
        <v>1099000</v>
      </c>
      <c r="Z6" s="36">
        <v>934000</v>
      </c>
      <c r="AA6" s="75">
        <v>0</v>
      </c>
      <c r="AB6" s="74"/>
      <c r="AC6" s="133">
        <v>150000</v>
      </c>
      <c r="AD6" s="76">
        <f t="shared" si="1"/>
        <v>1412500</v>
      </c>
      <c r="AE6" s="82">
        <f t="shared" si="3"/>
        <v>-539649.9999999999</v>
      </c>
      <c r="AF6" s="83">
        <v>0</v>
      </c>
      <c r="AG6" s="79"/>
      <c r="AH6" s="84">
        <f t="shared" si="2"/>
        <v>1412500</v>
      </c>
      <c r="AI6" s="117">
        <f>+AH6/N6</f>
        <v>1.7800882167611847</v>
      </c>
      <c r="AJ6" s="85">
        <v>50000</v>
      </c>
      <c r="AK6" s="114" t="s">
        <v>200</v>
      </c>
      <c r="AL6" s="86" t="s">
        <v>202</v>
      </c>
    </row>
    <row r="7" spans="1:38" ht="90">
      <c r="A7" s="4" t="s">
        <v>18</v>
      </c>
      <c r="B7" s="2" t="s">
        <v>19</v>
      </c>
      <c r="C7" s="5" t="s">
        <v>20</v>
      </c>
      <c r="D7" s="28" t="s">
        <v>21</v>
      </c>
      <c r="E7" s="5" t="s">
        <v>171</v>
      </c>
      <c r="F7" s="24">
        <v>489600</v>
      </c>
      <c r="G7" s="11">
        <v>50000</v>
      </c>
      <c r="H7" s="11">
        <v>0</v>
      </c>
      <c r="I7" s="11">
        <v>0</v>
      </c>
      <c r="J7" s="11">
        <v>0</v>
      </c>
      <c r="K7" s="11">
        <v>0</v>
      </c>
      <c r="L7" s="11">
        <f aca="true" t="shared" si="4" ref="L7:L50">N7-M7-K7-J7-I7-H7-G7-F7</f>
        <v>219000</v>
      </c>
      <c r="M7" s="49">
        <v>44546</v>
      </c>
      <c r="N7" s="71">
        <v>803146</v>
      </c>
      <c r="O7" s="72">
        <v>632000</v>
      </c>
      <c r="P7" s="73">
        <v>20000</v>
      </c>
      <c r="Q7" s="73">
        <v>0</v>
      </c>
      <c r="R7" s="73">
        <v>0</v>
      </c>
      <c r="S7" s="73">
        <v>0</v>
      </c>
      <c r="T7" s="73">
        <v>0</v>
      </c>
      <c r="U7" s="73">
        <f t="shared" si="0"/>
        <v>190600</v>
      </c>
      <c r="V7" s="73">
        <v>36000</v>
      </c>
      <c r="W7" s="71">
        <v>878600</v>
      </c>
      <c r="X7" s="74"/>
      <c r="Y7" s="14">
        <v>538000</v>
      </c>
      <c r="Z7" s="36">
        <v>537000</v>
      </c>
      <c r="AA7" s="75">
        <v>0</v>
      </c>
      <c r="AB7" s="74"/>
      <c r="AC7" s="133">
        <v>33410</v>
      </c>
      <c r="AD7" s="76">
        <f t="shared" si="1"/>
        <v>789410</v>
      </c>
      <c r="AE7" s="82">
        <f t="shared" si="3"/>
        <v>94050.6000000001</v>
      </c>
      <c r="AF7" s="83">
        <v>11136</v>
      </c>
      <c r="AG7" s="79"/>
      <c r="AH7" s="84">
        <f t="shared" si="2"/>
        <v>800546</v>
      </c>
      <c r="AI7" s="117">
        <f>+AH7/N7</f>
        <v>0.9967627305620647</v>
      </c>
      <c r="AJ7" s="85">
        <v>11136</v>
      </c>
      <c r="AK7" s="114" t="s">
        <v>205</v>
      </c>
      <c r="AL7" s="86" t="s">
        <v>201</v>
      </c>
    </row>
    <row r="8" spans="1:38" ht="51.75">
      <c r="A8" s="4" t="s">
        <v>22</v>
      </c>
      <c r="B8" s="2" t="s">
        <v>23</v>
      </c>
      <c r="C8" s="5" t="s">
        <v>24</v>
      </c>
      <c r="D8" s="28" t="s">
        <v>25</v>
      </c>
      <c r="E8" s="5" t="s">
        <v>172</v>
      </c>
      <c r="F8" s="24">
        <v>0</v>
      </c>
      <c r="G8" s="11">
        <v>0</v>
      </c>
      <c r="H8" s="11">
        <v>0</v>
      </c>
      <c r="I8" s="11">
        <v>4100000</v>
      </c>
      <c r="J8" s="11">
        <v>0</v>
      </c>
      <c r="K8" s="11">
        <v>0</v>
      </c>
      <c r="L8" s="11">
        <f t="shared" si="4"/>
        <v>1520000</v>
      </c>
      <c r="M8" s="49">
        <v>0</v>
      </c>
      <c r="N8" s="71">
        <v>5620000</v>
      </c>
      <c r="O8" s="72">
        <v>2457368</v>
      </c>
      <c r="P8" s="73">
        <v>0</v>
      </c>
      <c r="Q8" s="73">
        <v>0</v>
      </c>
      <c r="R8" s="73">
        <v>1791732</v>
      </c>
      <c r="S8" s="73">
        <v>0</v>
      </c>
      <c r="T8" s="73">
        <v>0</v>
      </c>
      <c r="U8" s="73">
        <f t="shared" si="0"/>
        <v>1100000</v>
      </c>
      <c r="V8" s="73">
        <v>96000</v>
      </c>
      <c r="W8" s="71">
        <v>5445100</v>
      </c>
      <c r="X8" s="74"/>
      <c r="Y8" s="14">
        <v>603000</v>
      </c>
      <c r="Z8" s="36">
        <v>603000</v>
      </c>
      <c r="AA8" s="75">
        <v>0</v>
      </c>
      <c r="AB8" s="74"/>
      <c r="AC8" s="133">
        <v>0</v>
      </c>
      <c r="AD8" s="76">
        <f t="shared" si="1"/>
        <v>6223000</v>
      </c>
      <c r="AE8" s="82">
        <f t="shared" si="3"/>
        <v>-40999.99999999907</v>
      </c>
      <c r="AF8" s="83">
        <v>0</v>
      </c>
      <c r="AG8" s="79"/>
      <c r="AH8" s="84">
        <f t="shared" si="2"/>
        <v>6223000</v>
      </c>
      <c r="AI8" s="117">
        <f>+AH8/N8</f>
        <v>1.1072953736654805</v>
      </c>
      <c r="AJ8" s="85">
        <v>0</v>
      </c>
      <c r="AK8" s="114"/>
      <c r="AL8" s="86"/>
    </row>
    <row r="9" spans="1:38" ht="26.25">
      <c r="A9" s="4" t="s">
        <v>26</v>
      </c>
      <c r="B9" s="2"/>
      <c r="C9" s="5" t="s">
        <v>24</v>
      </c>
      <c r="D9" s="28" t="s">
        <v>4</v>
      </c>
      <c r="E9" s="5" t="s">
        <v>172</v>
      </c>
      <c r="F9" s="24">
        <v>0</v>
      </c>
      <c r="G9" s="11">
        <v>0</v>
      </c>
      <c r="H9" s="11">
        <v>0</v>
      </c>
      <c r="I9" s="11">
        <v>0</v>
      </c>
      <c r="J9" s="11">
        <v>0</v>
      </c>
      <c r="K9" s="11">
        <v>0</v>
      </c>
      <c r="L9" s="11">
        <f t="shared" si="4"/>
        <v>0</v>
      </c>
      <c r="M9" s="49">
        <v>0</v>
      </c>
      <c r="N9" s="71">
        <v>0</v>
      </c>
      <c r="O9" s="72">
        <v>2356012</v>
      </c>
      <c r="P9" s="73">
        <v>0</v>
      </c>
      <c r="Q9" s="73">
        <v>0</v>
      </c>
      <c r="R9" s="73">
        <v>0</v>
      </c>
      <c r="S9" s="73">
        <v>40000</v>
      </c>
      <c r="T9" s="73">
        <v>0</v>
      </c>
      <c r="U9" s="73">
        <f t="shared" si="0"/>
        <v>15000</v>
      </c>
      <c r="V9" s="73">
        <v>0</v>
      </c>
      <c r="W9" s="71">
        <v>2411012</v>
      </c>
      <c r="X9" s="74"/>
      <c r="Y9" s="14">
        <v>0</v>
      </c>
      <c r="Z9" s="36">
        <v>0</v>
      </c>
      <c r="AA9" s="75">
        <v>0</v>
      </c>
      <c r="AB9" s="74"/>
      <c r="AC9" s="133">
        <v>0</v>
      </c>
      <c r="AD9" s="76">
        <f t="shared" si="1"/>
        <v>40000</v>
      </c>
      <c r="AE9" s="82">
        <f t="shared" si="3"/>
        <v>-40000</v>
      </c>
      <c r="AF9" s="83">
        <v>0</v>
      </c>
      <c r="AG9" s="79"/>
      <c r="AH9" s="84">
        <f t="shared" si="2"/>
        <v>40000</v>
      </c>
      <c r="AI9" s="117"/>
      <c r="AJ9" s="85">
        <v>0</v>
      </c>
      <c r="AK9" s="114"/>
      <c r="AL9" s="86"/>
    </row>
    <row r="10" spans="1:38" ht="39">
      <c r="A10" s="44" t="s">
        <v>28</v>
      </c>
      <c r="B10" s="2" t="s">
        <v>29</v>
      </c>
      <c r="C10" s="5" t="s">
        <v>24</v>
      </c>
      <c r="D10" s="28" t="s">
        <v>6</v>
      </c>
      <c r="E10" s="5" t="s">
        <v>172</v>
      </c>
      <c r="F10" s="24">
        <v>1009096</v>
      </c>
      <c r="G10" s="11">
        <v>0</v>
      </c>
      <c r="H10" s="11">
        <v>0</v>
      </c>
      <c r="I10" s="11">
        <v>0</v>
      </c>
      <c r="J10" s="11">
        <v>101935</v>
      </c>
      <c r="K10" s="11">
        <v>0</v>
      </c>
      <c r="L10" s="11">
        <f t="shared" si="4"/>
        <v>377937</v>
      </c>
      <c r="M10" s="49">
        <v>149065</v>
      </c>
      <c r="N10" s="71">
        <v>1638033</v>
      </c>
      <c r="O10" s="72">
        <v>1476175</v>
      </c>
      <c r="P10" s="73">
        <v>0</v>
      </c>
      <c r="Q10" s="73">
        <v>0</v>
      </c>
      <c r="R10" s="73">
        <v>0</v>
      </c>
      <c r="S10" s="73">
        <v>99000</v>
      </c>
      <c r="T10" s="73">
        <v>0</v>
      </c>
      <c r="U10" s="73">
        <f t="shared" si="0"/>
        <v>265000</v>
      </c>
      <c r="V10" s="73">
        <v>119249</v>
      </c>
      <c r="W10" s="71">
        <v>1959424</v>
      </c>
      <c r="X10" s="74"/>
      <c r="Y10" s="14">
        <v>1109000</v>
      </c>
      <c r="Z10" s="36">
        <v>1109000</v>
      </c>
      <c r="AA10" s="75">
        <v>0</v>
      </c>
      <c r="AB10" s="74"/>
      <c r="AC10" s="133">
        <v>111798</v>
      </c>
      <c r="AD10" s="76">
        <f t="shared" si="1"/>
        <v>1697735</v>
      </c>
      <c r="AE10" s="82">
        <f t="shared" si="3"/>
        <v>104101.30000000005</v>
      </c>
      <c r="AF10" s="83">
        <v>37267</v>
      </c>
      <c r="AG10" s="79"/>
      <c r="AH10" s="84">
        <f t="shared" si="2"/>
        <v>1735002</v>
      </c>
      <c r="AI10" s="117">
        <f aca="true" t="shared" si="5" ref="AI10:AI47">+AH10/N10</f>
        <v>1.0591984410570483</v>
      </c>
      <c r="AJ10" s="85">
        <v>37267</v>
      </c>
      <c r="AK10" s="114" t="s">
        <v>204</v>
      </c>
      <c r="AL10" s="86" t="s">
        <v>202</v>
      </c>
    </row>
    <row r="11" spans="1:38" ht="39">
      <c r="A11" s="44" t="s">
        <v>30</v>
      </c>
      <c r="B11" s="2"/>
      <c r="C11" s="5" t="s">
        <v>24</v>
      </c>
      <c r="D11" s="28" t="s">
        <v>6</v>
      </c>
      <c r="E11" s="5" t="s">
        <v>168</v>
      </c>
      <c r="F11" s="24">
        <v>1467688</v>
      </c>
      <c r="G11" s="11">
        <v>15800</v>
      </c>
      <c r="H11" s="11">
        <v>0</v>
      </c>
      <c r="I11" s="11">
        <v>0</v>
      </c>
      <c r="J11" s="11">
        <v>243402</v>
      </c>
      <c r="K11" s="11">
        <v>0</v>
      </c>
      <c r="L11" s="11">
        <f t="shared" si="4"/>
        <v>297513</v>
      </c>
      <c r="M11" s="49">
        <v>459290</v>
      </c>
      <c r="N11" s="71">
        <v>2483693</v>
      </c>
      <c r="O11" s="72">
        <v>1946126</v>
      </c>
      <c r="P11" s="73">
        <v>0</v>
      </c>
      <c r="Q11" s="73">
        <v>0</v>
      </c>
      <c r="R11" s="73">
        <v>0</v>
      </c>
      <c r="S11" s="73">
        <v>250000</v>
      </c>
      <c r="T11" s="73">
        <v>0</v>
      </c>
      <c r="U11" s="73">
        <f t="shared" si="0"/>
        <v>224987</v>
      </c>
      <c r="V11" s="73">
        <v>367432</v>
      </c>
      <c r="W11" s="71">
        <v>2788545</v>
      </c>
      <c r="X11" s="74"/>
      <c r="Y11" s="14">
        <v>1614000</v>
      </c>
      <c r="Z11" s="36">
        <v>1614000</v>
      </c>
      <c r="AA11" s="75">
        <v>0</v>
      </c>
      <c r="AB11" s="74"/>
      <c r="AC11" s="133">
        <v>344467</v>
      </c>
      <c r="AD11" s="76">
        <f t="shared" si="1"/>
        <v>2505980</v>
      </c>
      <c r="AE11" s="82">
        <f t="shared" si="3"/>
        <v>226082.30000000028</v>
      </c>
      <c r="AF11" s="83">
        <v>114823</v>
      </c>
      <c r="AG11" s="79"/>
      <c r="AH11" s="84">
        <f t="shared" si="2"/>
        <v>2620803</v>
      </c>
      <c r="AI11" s="117">
        <f t="shared" si="5"/>
        <v>1.0552040852069882</v>
      </c>
      <c r="AJ11" s="85">
        <v>114823</v>
      </c>
      <c r="AK11" s="114" t="s">
        <v>204</v>
      </c>
      <c r="AL11" s="86" t="s">
        <v>202</v>
      </c>
    </row>
    <row r="12" spans="1:38" ht="32.25" customHeight="1">
      <c r="A12" s="4" t="s">
        <v>31</v>
      </c>
      <c r="B12" s="2"/>
      <c r="C12" s="5" t="s">
        <v>32</v>
      </c>
      <c r="D12" s="28" t="s">
        <v>33</v>
      </c>
      <c r="E12" s="5" t="s">
        <v>169</v>
      </c>
      <c r="F12" s="24">
        <v>179280</v>
      </c>
      <c r="G12" s="11">
        <v>0</v>
      </c>
      <c r="H12" s="11">
        <v>0</v>
      </c>
      <c r="I12" s="11">
        <v>0</v>
      </c>
      <c r="J12" s="11">
        <v>0</v>
      </c>
      <c r="K12" s="11">
        <v>0</v>
      </c>
      <c r="L12" s="11">
        <f t="shared" si="4"/>
        <v>250346</v>
      </c>
      <c r="M12" s="49">
        <v>0</v>
      </c>
      <c r="N12" s="71">
        <v>429626</v>
      </c>
      <c r="O12" s="72">
        <v>570280</v>
      </c>
      <c r="P12" s="73">
        <v>0</v>
      </c>
      <c r="Q12" s="73">
        <v>0</v>
      </c>
      <c r="R12" s="73">
        <v>0</v>
      </c>
      <c r="S12" s="73">
        <v>0</v>
      </c>
      <c r="T12" s="73">
        <v>0</v>
      </c>
      <c r="U12" s="73">
        <f t="shared" si="0"/>
        <v>0</v>
      </c>
      <c r="V12" s="73">
        <v>0</v>
      </c>
      <c r="W12" s="71">
        <v>570280</v>
      </c>
      <c r="X12" s="74"/>
      <c r="Y12" s="14">
        <v>0</v>
      </c>
      <c r="Z12" s="36">
        <v>0</v>
      </c>
      <c r="AA12" s="75">
        <v>0</v>
      </c>
      <c r="AB12" s="74"/>
      <c r="AC12" s="133">
        <v>0</v>
      </c>
      <c r="AD12" s="76">
        <f t="shared" si="1"/>
        <v>250346</v>
      </c>
      <c r="AE12" s="82">
        <f t="shared" si="3"/>
        <v>222242.60000000003</v>
      </c>
      <c r="AF12" s="83">
        <v>0</v>
      </c>
      <c r="AG12" s="79"/>
      <c r="AH12" s="84">
        <f t="shared" si="2"/>
        <v>250346</v>
      </c>
      <c r="AI12" s="117">
        <f t="shared" si="5"/>
        <v>0.5827068194196813</v>
      </c>
      <c r="AJ12" s="85">
        <v>0</v>
      </c>
      <c r="AK12" s="114"/>
      <c r="AL12" s="86"/>
    </row>
    <row r="13" spans="1:38" ht="36.75" customHeight="1">
      <c r="A13" s="4" t="s">
        <v>34</v>
      </c>
      <c r="B13" s="2"/>
      <c r="C13" s="5" t="s">
        <v>32</v>
      </c>
      <c r="D13" s="28" t="s">
        <v>33</v>
      </c>
      <c r="E13" s="5" t="s">
        <v>172</v>
      </c>
      <c r="F13" s="24">
        <v>312600</v>
      </c>
      <c r="G13" s="11">
        <v>0</v>
      </c>
      <c r="H13" s="11">
        <v>0</v>
      </c>
      <c r="I13" s="11">
        <v>0</v>
      </c>
      <c r="J13" s="11">
        <v>0</v>
      </c>
      <c r="K13" s="11">
        <v>0</v>
      </c>
      <c r="L13" s="11">
        <f t="shared" si="4"/>
        <v>237000</v>
      </c>
      <c r="M13" s="49">
        <v>139117</v>
      </c>
      <c r="N13" s="71">
        <v>688717</v>
      </c>
      <c r="O13" s="72">
        <v>670433</v>
      </c>
      <c r="P13" s="73">
        <v>0</v>
      </c>
      <c r="Q13" s="73">
        <v>0</v>
      </c>
      <c r="R13" s="73">
        <v>0</v>
      </c>
      <c r="S13" s="73">
        <v>0</v>
      </c>
      <c r="T13" s="73">
        <v>0</v>
      </c>
      <c r="U13" s="73">
        <f t="shared" si="0"/>
        <v>20000</v>
      </c>
      <c r="V13" s="73">
        <v>111293</v>
      </c>
      <c r="W13" s="71">
        <v>801726</v>
      </c>
      <c r="X13" s="74"/>
      <c r="Y13" s="14">
        <v>375000</v>
      </c>
      <c r="Z13" s="36">
        <v>375000</v>
      </c>
      <c r="AA13" s="75">
        <v>0</v>
      </c>
      <c r="AB13" s="74"/>
      <c r="AC13" s="133">
        <v>104337</v>
      </c>
      <c r="AD13" s="76">
        <f t="shared" si="1"/>
        <v>716337</v>
      </c>
      <c r="AE13" s="82">
        <f t="shared" si="3"/>
        <v>41251.70000000007</v>
      </c>
      <c r="AF13" s="83">
        <v>34780</v>
      </c>
      <c r="AG13" s="79"/>
      <c r="AH13" s="84">
        <f t="shared" si="2"/>
        <v>751117</v>
      </c>
      <c r="AI13" s="117">
        <f t="shared" si="5"/>
        <v>1.0906032521340405</v>
      </c>
      <c r="AJ13" s="85">
        <v>34780</v>
      </c>
      <c r="AK13" s="114" t="s">
        <v>204</v>
      </c>
      <c r="AL13" s="86" t="s">
        <v>202</v>
      </c>
    </row>
    <row r="14" spans="1:38" ht="30.75" customHeight="1">
      <c r="A14" s="4" t="s">
        <v>35</v>
      </c>
      <c r="B14" s="2"/>
      <c r="C14" s="5" t="s">
        <v>32</v>
      </c>
      <c r="D14" s="28" t="s">
        <v>33</v>
      </c>
      <c r="E14" s="5" t="s">
        <v>170</v>
      </c>
      <c r="F14" s="24">
        <v>471500</v>
      </c>
      <c r="G14" s="11">
        <v>0</v>
      </c>
      <c r="H14" s="11">
        <v>0</v>
      </c>
      <c r="I14" s="11">
        <v>0</v>
      </c>
      <c r="J14" s="11">
        <v>0</v>
      </c>
      <c r="K14" s="11">
        <v>0</v>
      </c>
      <c r="L14" s="11">
        <f t="shared" si="4"/>
        <v>328000</v>
      </c>
      <c r="M14" s="49">
        <v>131619</v>
      </c>
      <c r="N14" s="71">
        <v>931119</v>
      </c>
      <c r="O14" s="72">
        <v>777705</v>
      </c>
      <c r="P14" s="73">
        <v>0</v>
      </c>
      <c r="Q14" s="73">
        <v>0</v>
      </c>
      <c r="R14" s="73">
        <v>0</v>
      </c>
      <c r="S14" s="73">
        <v>0</v>
      </c>
      <c r="T14" s="73">
        <v>0</v>
      </c>
      <c r="U14" s="73">
        <f t="shared" si="0"/>
        <v>132900</v>
      </c>
      <c r="V14" s="73">
        <v>105295</v>
      </c>
      <c r="W14" s="71">
        <v>1015900</v>
      </c>
      <c r="X14" s="74"/>
      <c r="Y14" s="14">
        <v>565000</v>
      </c>
      <c r="Z14" s="36">
        <v>565000</v>
      </c>
      <c r="AA14" s="75">
        <v>0</v>
      </c>
      <c r="AB14" s="74"/>
      <c r="AC14" s="133">
        <v>98714</v>
      </c>
      <c r="AD14" s="76">
        <f t="shared" si="1"/>
        <v>991714</v>
      </c>
      <c r="AE14" s="82">
        <f t="shared" si="3"/>
        <v>32516.90000000014</v>
      </c>
      <c r="AF14" s="83">
        <v>32517</v>
      </c>
      <c r="AG14" s="79"/>
      <c r="AH14" s="84">
        <f t="shared" si="2"/>
        <v>1024231</v>
      </c>
      <c r="AI14" s="117">
        <f t="shared" si="5"/>
        <v>1.1000001073976582</v>
      </c>
      <c r="AJ14" s="85">
        <v>24186</v>
      </c>
      <c r="AK14" s="114" t="s">
        <v>204</v>
      </c>
      <c r="AL14" s="86" t="s">
        <v>202</v>
      </c>
    </row>
    <row r="15" spans="1:38" ht="64.5">
      <c r="A15" s="4" t="s">
        <v>36</v>
      </c>
      <c r="B15" s="2" t="s">
        <v>37</v>
      </c>
      <c r="C15" s="5" t="s">
        <v>32</v>
      </c>
      <c r="D15" s="28" t="s">
        <v>38</v>
      </c>
      <c r="E15" s="5" t="s">
        <v>171</v>
      </c>
      <c r="F15" s="24">
        <v>429000</v>
      </c>
      <c r="G15" s="11">
        <v>0</v>
      </c>
      <c r="H15" s="11">
        <v>0</v>
      </c>
      <c r="I15" s="11">
        <v>0</v>
      </c>
      <c r="J15" s="11">
        <v>0</v>
      </c>
      <c r="K15" s="11">
        <v>0</v>
      </c>
      <c r="L15" s="11">
        <f t="shared" si="4"/>
        <v>79000</v>
      </c>
      <c r="M15" s="49">
        <v>128000</v>
      </c>
      <c r="N15" s="71">
        <v>636000</v>
      </c>
      <c r="O15" s="72">
        <v>472000</v>
      </c>
      <c r="P15" s="73">
        <v>0</v>
      </c>
      <c r="Q15" s="73">
        <v>0</v>
      </c>
      <c r="R15" s="73">
        <v>0</v>
      </c>
      <c r="S15" s="73">
        <v>0</v>
      </c>
      <c r="T15" s="73">
        <v>0</v>
      </c>
      <c r="U15" s="73">
        <f t="shared" si="0"/>
        <v>98858</v>
      </c>
      <c r="V15" s="73">
        <v>102400</v>
      </c>
      <c r="W15" s="71">
        <v>673258</v>
      </c>
      <c r="X15" s="74"/>
      <c r="Y15" s="14">
        <v>472000</v>
      </c>
      <c r="Z15" s="36">
        <v>401000</v>
      </c>
      <c r="AA15" s="75">
        <v>71000</v>
      </c>
      <c r="AB15" s="74"/>
      <c r="AC15" s="133">
        <v>96000</v>
      </c>
      <c r="AD15" s="76">
        <f t="shared" si="1"/>
        <v>647000</v>
      </c>
      <c r="AE15" s="82">
        <f t="shared" si="3"/>
        <v>52600</v>
      </c>
      <c r="AF15" s="83">
        <v>32000</v>
      </c>
      <c r="AG15" s="79"/>
      <c r="AH15" s="84">
        <f t="shared" si="2"/>
        <v>679000</v>
      </c>
      <c r="AI15" s="117">
        <f t="shared" si="5"/>
        <v>1.0676100628930818</v>
      </c>
      <c r="AJ15" s="85">
        <v>26258</v>
      </c>
      <c r="AK15" s="114" t="s">
        <v>204</v>
      </c>
      <c r="AL15" s="86" t="s">
        <v>202</v>
      </c>
    </row>
    <row r="16" spans="1:38" ht="64.5">
      <c r="A16" s="4" t="s">
        <v>36</v>
      </c>
      <c r="B16" s="2" t="s">
        <v>39</v>
      </c>
      <c r="C16" s="5" t="s">
        <v>40</v>
      </c>
      <c r="D16" s="28" t="s">
        <v>38</v>
      </c>
      <c r="E16" s="5" t="s">
        <v>171</v>
      </c>
      <c r="F16" s="24">
        <v>567000</v>
      </c>
      <c r="G16" s="11">
        <v>0</v>
      </c>
      <c r="H16" s="11">
        <v>0</v>
      </c>
      <c r="I16" s="11">
        <v>0</v>
      </c>
      <c r="J16" s="11">
        <v>0</v>
      </c>
      <c r="K16" s="11">
        <v>0</v>
      </c>
      <c r="L16" s="11">
        <f t="shared" si="4"/>
        <v>99000</v>
      </c>
      <c r="M16" s="49">
        <v>170000</v>
      </c>
      <c r="N16" s="71">
        <v>836000</v>
      </c>
      <c r="O16" s="72">
        <v>624000</v>
      </c>
      <c r="P16" s="73">
        <v>0</v>
      </c>
      <c r="Q16" s="73">
        <v>0</v>
      </c>
      <c r="R16" s="73">
        <v>0</v>
      </c>
      <c r="S16" s="73">
        <v>0</v>
      </c>
      <c r="T16" s="73">
        <v>0</v>
      </c>
      <c r="U16" s="73">
        <f t="shared" si="0"/>
        <v>55588</v>
      </c>
      <c r="V16" s="73">
        <v>136000</v>
      </c>
      <c r="W16" s="71">
        <v>815588</v>
      </c>
      <c r="X16" s="74"/>
      <c r="Y16" s="14">
        <v>624000</v>
      </c>
      <c r="Z16" s="36">
        <v>530000</v>
      </c>
      <c r="AA16" s="75">
        <v>94000</v>
      </c>
      <c r="AB16" s="74"/>
      <c r="AC16" s="133">
        <v>127500</v>
      </c>
      <c r="AD16" s="76">
        <f t="shared" si="1"/>
        <v>850500</v>
      </c>
      <c r="AE16" s="82">
        <f t="shared" si="3"/>
        <v>69100.00000000012</v>
      </c>
      <c r="AF16" s="83">
        <v>42500</v>
      </c>
      <c r="AG16" s="79"/>
      <c r="AH16" s="84">
        <f t="shared" si="2"/>
        <v>893000</v>
      </c>
      <c r="AI16" s="117">
        <f t="shared" si="5"/>
        <v>1.0681818181818181</v>
      </c>
      <c r="AJ16" s="85">
        <v>0</v>
      </c>
      <c r="AK16" s="114"/>
      <c r="AL16" s="86"/>
    </row>
    <row r="17" spans="1:38" ht="77.25">
      <c r="A17" s="4" t="s">
        <v>36</v>
      </c>
      <c r="B17" s="2" t="s">
        <v>41</v>
      </c>
      <c r="C17" s="5" t="s">
        <v>42</v>
      </c>
      <c r="D17" s="28" t="s">
        <v>38</v>
      </c>
      <c r="E17" s="5" t="s">
        <v>171</v>
      </c>
      <c r="F17" s="24">
        <v>311000</v>
      </c>
      <c r="G17" s="11">
        <v>0</v>
      </c>
      <c r="H17" s="11">
        <v>0</v>
      </c>
      <c r="I17" s="11">
        <v>0</v>
      </c>
      <c r="J17" s="11">
        <v>0</v>
      </c>
      <c r="K17" s="11">
        <v>0</v>
      </c>
      <c r="L17" s="11">
        <f t="shared" si="4"/>
        <v>58500</v>
      </c>
      <c r="M17" s="49">
        <v>93000</v>
      </c>
      <c r="N17" s="71">
        <v>462500</v>
      </c>
      <c r="O17" s="72">
        <v>343000</v>
      </c>
      <c r="P17" s="73">
        <v>0</v>
      </c>
      <c r="Q17" s="73">
        <v>0</v>
      </c>
      <c r="R17" s="73">
        <v>0</v>
      </c>
      <c r="S17" s="73">
        <v>0</v>
      </c>
      <c r="T17" s="73">
        <v>0</v>
      </c>
      <c r="U17" s="73">
        <f t="shared" si="0"/>
        <v>77497</v>
      </c>
      <c r="V17" s="73">
        <v>74400</v>
      </c>
      <c r="W17" s="71">
        <v>494897</v>
      </c>
      <c r="X17" s="74"/>
      <c r="Y17" s="14">
        <v>343000</v>
      </c>
      <c r="Z17" s="36">
        <v>274000</v>
      </c>
      <c r="AA17" s="75">
        <v>69000</v>
      </c>
      <c r="AB17" s="74"/>
      <c r="AC17" s="133">
        <v>69750</v>
      </c>
      <c r="AD17" s="76">
        <f t="shared" si="1"/>
        <v>471250</v>
      </c>
      <c r="AE17" s="82">
        <f t="shared" si="3"/>
        <v>37500.00000000006</v>
      </c>
      <c r="AF17" s="83">
        <v>23250</v>
      </c>
      <c r="AG17" s="79"/>
      <c r="AH17" s="84">
        <f t="shared" si="2"/>
        <v>494500</v>
      </c>
      <c r="AI17" s="117">
        <f t="shared" si="5"/>
        <v>1.0691891891891891</v>
      </c>
      <c r="AJ17" s="85">
        <v>23250</v>
      </c>
      <c r="AK17" s="114" t="s">
        <v>204</v>
      </c>
      <c r="AL17" s="86" t="s">
        <v>202</v>
      </c>
    </row>
    <row r="18" spans="1:38" ht="64.5">
      <c r="A18" s="4" t="s">
        <v>36</v>
      </c>
      <c r="B18" s="2" t="s">
        <v>43</v>
      </c>
      <c r="C18" s="5" t="s">
        <v>44</v>
      </c>
      <c r="D18" s="28" t="s">
        <v>38</v>
      </c>
      <c r="E18" s="5" t="s">
        <v>171</v>
      </c>
      <c r="F18" s="24">
        <v>277000</v>
      </c>
      <c r="G18" s="11">
        <v>0</v>
      </c>
      <c r="H18" s="11">
        <v>0</v>
      </c>
      <c r="I18" s="11">
        <v>0</v>
      </c>
      <c r="J18" s="11">
        <v>0</v>
      </c>
      <c r="K18" s="11">
        <v>0</v>
      </c>
      <c r="L18" s="11">
        <f t="shared" si="4"/>
        <v>52000</v>
      </c>
      <c r="M18" s="49">
        <v>83000</v>
      </c>
      <c r="N18" s="71">
        <v>412000</v>
      </c>
      <c r="O18" s="72">
        <v>304000</v>
      </c>
      <c r="P18" s="73">
        <v>0</v>
      </c>
      <c r="Q18" s="73">
        <v>0</v>
      </c>
      <c r="R18" s="73">
        <v>0</v>
      </c>
      <c r="S18" s="73">
        <v>0</v>
      </c>
      <c r="T18" s="73">
        <v>0</v>
      </c>
      <c r="U18" s="73">
        <f t="shared" si="0"/>
        <v>18020</v>
      </c>
      <c r="V18" s="73">
        <v>66400</v>
      </c>
      <c r="W18" s="71">
        <v>388420</v>
      </c>
      <c r="X18" s="74"/>
      <c r="Y18" s="14">
        <v>304000</v>
      </c>
      <c r="Z18" s="36">
        <v>258000</v>
      </c>
      <c r="AA18" s="75">
        <v>46000</v>
      </c>
      <c r="AB18" s="74"/>
      <c r="AC18" s="133">
        <v>62250</v>
      </c>
      <c r="AD18" s="76">
        <f t="shared" si="1"/>
        <v>418250</v>
      </c>
      <c r="AE18" s="82">
        <f t="shared" si="3"/>
        <v>34950.00000000006</v>
      </c>
      <c r="AF18" s="83">
        <v>20750</v>
      </c>
      <c r="AG18" s="79"/>
      <c r="AH18" s="84">
        <f t="shared" si="2"/>
        <v>439000</v>
      </c>
      <c r="AI18" s="117">
        <f t="shared" si="5"/>
        <v>1.0655339805825244</v>
      </c>
      <c r="AJ18" s="85">
        <v>0</v>
      </c>
      <c r="AK18" s="114"/>
      <c r="AL18" s="86"/>
    </row>
    <row r="19" spans="1:38" ht="64.5">
      <c r="A19" s="4" t="s">
        <v>36</v>
      </c>
      <c r="B19" s="2" t="s">
        <v>45</v>
      </c>
      <c r="C19" s="5" t="s">
        <v>46</v>
      </c>
      <c r="D19" s="28" t="s">
        <v>38</v>
      </c>
      <c r="E19" s="5" t="s">
        <v>171</v>
      </c>
      <c r="F19" s="24">
        <v>173000</v>
      </c>
      <c r="G19" s="11">
        <v>0</v>
      </c>
      <c r="H19" s="11">
        <v>0</v>
      </c>
      <c r="I19" s="11">
        <v>0</v>
      </c>
      <c r="J19" s="11">
        <v>0</v>
      </c>
      <c r="K19" s="11">
        <v>0</v>
      </c>
      <c r="L19" s="11">
        <f t="shared" si="4"/>
        <v>32000</v>
      </c>
      <c r="M19" s="49">
        <v>52000</v>
      </c>
      <c r="N19" s="71">
        <v>257000</v>
      </c>
      <c r="O19" s="72">
        <v>190000</v>
      </c>
      <c r="P19" s="73">
        <v>0</v>
      </c>
      <c r="Q19" s="73">
        <v>0</v>
      </c>
      <c r="R19" s="73">
        <v>0</v>
      </c>
      <c r="S19" s="73">
        <v>48000</v>
      </c>
      <c r="T19" s="73">
        <v>0</v>
      </c>
      <c r="U19" s="73">
        <f t="shared" si="0"/>
        <v>24000</v>
      </c>
      <c r="V19" s="73">
        <v>41600</v>
      </c>
      <c r="W19" s="71">
        <v>303600</v>
      </c>
      <c r="X19" s="74"/>
      <c r="Y19" s="14">
        <v>190000</v>
      </c>
      <c r="Z19" s="36">
        <v>94000</v>
      </c>
      <c r="AA19" s="75">
        <v>75100</v>
      </c>
      <c r="AB19" s="74"/>
      <c r="AC19" s="133">
        <v>39000</v>
      </c>
      <c r="AD19" s="76">
        <f aca="true" t="shared" si="6" ref="AD19:AD81">+I19+L19+Z19+AA19+Q19+T19+S19+AC19</f>
        <v>288100</v>
      </c>
      <c r="AE19" s="82">
        <f t="shared" si="3"/>
        <v>-5400</v>
      </c>
      <c r="AF19" s="83">
        <v>0</v>
      </c>
      <c r="AG19" s="79"/>
      <c r="AH19" s="84">
        <f t="shared" si="2"/>
        <v>288100</v>
      </c>
      <c r="AI19" s="117">
        <f t="shared" si="5"/>
        <v>1.121011673151751</v>
      </c>
      <c r="AJ19" s="85">
        <v>0</v>
      </c>
      <c r="AK19" s="114"/>
      <c r="AL19" s="86"/>
    </row>
    <row r="20" spans="1:38" ht="64.5">
      <c r="A20" s="4" t="s">
        <v>36</v>
      </c>
      <c r="B20" s="2" t="s">
        <v>47</v>
      </c>
      <c r="C20" s="5" t="s">
        <v>48</v>
      </c>
      <c r="D20" s="28" t="s">
        <v>38</v>
      </c>
      <c r="E20" s="5" t="s">
        <v>171</v>
      </c>
      <c r="F20" s="24">
        <v>173000</v>
      </c>
      <c r="G20" s="11">
        <v>0</v>
      </c>
      <c r="H20" s="11">
        <v>0</v>
      </c>
      <c r="I20" s="11">
        <v>0</v>
      </c>
      <c r="J20" s="11">
        <v>0</v>
      </c>
      <c r="K20" s="11">
        <v>0</v>
      </c>
      <c r="L20" s="11">
        <f t="shared" si="4"/>
        <v>32000</v>
      </c>
      <c r="M20" s="49">
        <v>52000</v>
      </c>
      <c r="N20" s="71">
        <v>257000</v>
      </c>
      <c r="O20" s="72">
        <v>190000</v>
      </c>
      <c r="P20" s="73">
        <v>0</v>
      </c>
      <c r="Q20" s="73">
        <v>0</v>
      </c>
      <c r="R20" s="73">
        <v>0</v>
      </c>
      <c r="S20" s="73">
        <v>0</v>
      </c>
      <c r="T20" s="73">
        <v>0</v>
      </c>
      <c r="U20" s="73">
        <f t="shared" si="0"/>
        <v>31000</v>
      </c>
      <c r="V20" s="73">
        <v>41600</v>
      </c>
      <c r="W20" s="71">
        <v>262600</v>
      </c>
      <c r="X20" s="74"/>
      <c r="Y20" s="14">
        <v>190000</v>
      </c>
      <c r="Z20" s="36">
        <v>161000</v>
      </c>
      <c r="AA20" s="75">
        <v>29000</v>
      </c>
      <c r="AB20" s="74"/>
      <c r="AC20" s="133">
        <v>39000</v>
      </c>
      <c r="AD20" s="76">
        <f t="shared" si="6"/>
        <v>261000</v>
      </c>
      <c r="AE20" s="82">
        <f t="shared" si="3"/>
        <v>21700</v>
      </c>
      <c r="AF20" s="83">
        <v>13000</v>
      </c>
      <c r="AG20" s="79"/>
      <c r="AH20" s="84">
        <f t="shared" si="2"/>
        <v>274000</v>
      </c>
      <c r="AI20" s="117">
        <f t="shared" si="5"/>
        <v>1.066147859922179</v>
      </c>
      <c r="AJ20" s="85">
        <v>1600</v>
      </c>
      <c r="AK20" s="114" t="s">
        <v>204</v>
      </c>
      <c r="AL20" s="86" t="s">
        <v>202</v>
      </c>
    </row>
    <row r="21" spans="1:38" ht="64.5">
      <c r="A21" s="4" t="s">
        <v>36</v>
      </c>
      <c r="B21" s="2" t="s">
        <v>49</v>
      </c>
      <c r="C21" s="5" t="s">
        <v>32</v>
      </c>
      <c r="D21" s="28" t="s">
        <v>38</v>
      </c>
      <c r="E21" s="5" t="s">
        <v>168</v>
      </c>
      <c r="F21" s="24">
        <v>567000</v>
      </c>
      <c r="G21" s="11">
        <v>0</v>
      </c>
      <c r="H21" s="11">
        <v>0</v>
      </c>
      <c r="I21" s="11">
        <v>0</v>
      </c>
      <c r="J21" s="11">
        <v>0</v>
      </c>
      <c r="K21" s="11">
        <v>0</v>
      </c>
      <c r="L21" s="11">
        <f t="shared" si="4"/>
        <v>96000</v>
      </c>
      <c r="M21" s="49">
        <v>170000</v>
      </c>
      <c r="N21" s="71">
        <v>833000</v>
      </c>
      <c r="O21" s="72">
        <v>624000</v>
      </c>
      <c r="P21" s="73">
        <v>0</v>
      </c>
      <c r="Q21" s="73">
        <v>0</v>
      </c>
      <c r="R21" s="73">
        <v>0</v>
      </c>
      <c r="S21" s="73">
        <v>0</v>
      </c>
      <c r="T21" s="73">
        <v>0</v>
      </c>
      <c r="U21" s="73">
        <f t="shared" si="0"/>
        <v>114710</v>
      </c>
      <c r="V21" s="73">
        <v>136000</v>
      </c>
      <c r="W21" s="71">
        <v>874710</v>
      </c>
      <c r="X21" s="74"/>
      <c r="Y21" s="14">
        <v>624000</v>
      </c>
      <c r="Z21" s="36">
        <v>530000</v>
      </c>
      <c r="AA21" s="75">
        <v>94000</v>
      </c>
      <c r="AB21" s="74"/>
      <c r="AC21" s="133">
        <v>127500</v>
      </c>
      <c r="AD21" s="76">
        <f t="shared" si="6"/>
        <v>847500</v>
      </c>
      <c r="AE21" s="82">
        <f t="shared" si="3"/>
        <v>68800.00000000012</v>
      </c>
      <c r="AF21" s="83">
        <v>42500</v>
      </c>
      <c r="AG21" s="79"/>
      <c r="AH21" s="84">
        <f t="shared" si="2"/>
        <v>890000</v>
      </c>
      <c r="AI21" s="117">
        <f t="shared" si="5"/>
        <v>1.0684273709483794</v>
      </c>
      <c r="AJ21" s="85">
        <v>27210</v>
      </c>
      <c r="AK21" s="114" t="s">
        <v>204</v>
      </c>
      <c r="AL21" s="86" t="s">
        <v>202</v>
      </c>
    </row>
    <row r="22" spans="1:38" ht="64.5">
      <c r="A22" s="4" t="s">
        <v>36</v>
      </c>
      <c r="B22" s="2" t="s">
        <v>50</v>
      </c>
      <c r="C22" s="5" t="s">
        <v>46</v>
      </c>
      <c r="D22" s="28" t="s">
        <v>38</v>
      </c>
      <c r="E22" s="5" t="s">
        <v>168</v>
      </c>
      <c r="F22" s="24">
        <v>138000</v>
      </c>
      <c r="G22" s="11">
        <v>0</v>
      </c>
      <c r="H22" s="11">
        <v>0</v>
      </c>
      <c r="I22" s="11">
        <v>0</v>
      </c>
      <c r="J22" s="11">
        <v>0</v>
      </c>
      <c r="K22" s="11">
        <v>0</v>
      </c>
      <c r="L22" s="11">
        <f t="shared" si="4"/>
        <v>26000</v>
      </c>
      <c r="M22" s="49">
        <v>41000</v>
      </c>
      <c r="N22" s="71">
        <v>205000</v>
      </c>
      <c r="O22" s="72">
        <v>152000</v>
      </c>
      <c r="P22" s="73">
        <v>0</v>
      </c>
      <c r="Q22" s="73">
        <v>0</v>
      </c>
      <c r="R22" s="73">
        <v>0</v>
      </c>
      <c r="S22" s="73">
        <v>48000</v>
      </c>
      <c r="T22" s="73">
        <v>0</v>
      </c>
      <c r="U22" s="73">
        <f t="shared" si="0"/>
        <v>38937</v>
      </c>
      <c r="V22" s="73">
        <v>32800</v>
      </c>
      <c r="W22" s="71">
        <v>271737</v>
      </c>
      <c r="X22" s="74"/>
      <c r="Y22" s="14">
        <v>152000</v>
      </c>
      <c r="Z22" s="36">
        <v>56000</v>
      </c>
      <c r="AA22" s="75">
        <v>49763</v>
      </c>
      <c r="AB22" s="74"/>
      <c r="AC22" s="133">
        <v>30750</v>
      </c>
      <c r="AD22" s="76">
        <f t="shared" si="6"/>
        <v>210513</v>
      </c>
      <c r="AE22" s="82">
        <f t="shared" si="3"/>
        <v>14987.00000000003</v>
      </c>
      <c r="AF22" s="83">
        <v>10250</v>
      </c>
      <c r="AG22" s="79"/>
      <c r="AH22" s="84">
        <f t="shared" si="2"/>
        <v>220763</v>
      </c>
      <c r="AI22" s="117">
        <f t="shared" si="5"/>
        <v>1.0768926829268293</v>
      </c>
      <c r="AJ22" s="85">
        <v>10250</v>
      </c>
      <c r="AK22" s="114" t="s">
        <v>204</v>
      </c>
      <c r="AL22" s="86" t="s">
        <v>202</v>
      </c>
    </row>
    <row r="23" spans="1:38" ht="64.5">
      <c r="A23" s="4" t="s">
        <v>36</v>
      </c>
      <c r="B23" s="2" t="s">
        <v>51</v>
      </c>
      <c r="C23" s="5" t="s">
        <v>40</v>
      </c>
      <c r="D23" s="28" t="s">
        <v>38</v>
      </c>
      <c r="E23" s="5" t="s">
        <v>168</v>
      </c>
      <c r="F23" s="24">
        <v>498000</v>
      </c>
      <c r="G23" s="11">
        <v>0</v>
      </c>
      <c r="H23" s="11">
        <v>0</v>
      </c>
      <c r="I23" s="11">
        <v>0</v>
      </c>
      <c r="J23" s="11">
        <v>0</v>
      </c>
      <c r="K23" s="11">
        <v>0</v>
      </c>
      <c r="L23" s="11">
        <f t="shared" si="4"/>
        <v>85500</v>
      </c>
      <c r="M23" s="49">
        <v>149000</v>
      </c>
      <c r="N23" s="71">
        <v>732500</v>
      </c>
      <c r="O23" s="72">
        <v>548000</v>
      </c>
      <c r="P23" s="73">
        <v>0</v>
      </c>
      <c r="Q23" s="73">
        <v>0</v>
      </c>
      <c r="R23" s="73">
        <v>0</v>
      </c>
      <c r="S23" s="73">
        <v>0</v>
      </c>
      <c r="T23" s="73">
        <v>0</v>
      </c>
      <c r="U23" s="73">
        <f t="shared" si="0"/>
        <v>95075</v>
      </c>
      <c r="V23" s="73">
        <v>119200</v>
      </c>
      <c r="W23" s="71">
        <v>762275</v>
      </c>
      <c r="X23" s="74"/>
      <c r="Y23" s="14">
        <v>548000</v>
      </c>
      <c r="Z23" s="36">
        <v>465000</v>
      </c>
      <c r="AA23" s="75">
        <v>83000</v>
      </c>
      <c r="AB23" s="74"/>
      <c r="AC23" s="133">
        <v>111750</v>
      </c>
      <c r="AD23" s="76">
        <f t="shared" si="6"/>
        <v>745250</v>
      </c>
      <c r="AE23" s="82">
        <f t="shared" si="3"/>
        <v>60500.00000000012</v>
      </c>
      <c r="AF23" s="83">
        <v>37250</v>
      </c>
      <c r="AG23" s="79"/>
      <c r="AH23" s="84">
        <f t="shared" si="2"/>
        <v>782500</v>
      </c>
      <c r="AI23" s="117">
        <f t="shared" si="5"/>
        <v>1.068259385665529</v>
      </c>
      <c r="AJ23" s="85">
        <v>17025</v>
      </c>
      <c r="AK23" s="114" t="s">
        <v>204</v>
      </c>
      <c r="AL23" s="86" t="s">
        <v>202</v>
      </c>
    </row>
    <row r="24" spans="1:38" ht="77.25">
      <c r="A24" s="4" t="s">
        <v>36</v>
      </c>
      <c r="B24" s="2" t="s">
        <v>52</v>
      </c>
      <c r="C24" s="5" t="s">
        <v>42</v>
      </c>
      <c r="D24" s="28" t="s">
        <v>38</v>
      </c>
      <c r="E24" s="5" t="s">
        <v>168</v>
      </c>
      <c r="F24" s="24">
        <v>207000</v>
      </c>
      <c r="G24" s="11">
        <v>0</v>
      </c>
      <c r="H24" s="11">
        <v>0</v>
      </c>
      <c r="I24" s="11">
        <v>0</v>
      </c>
      <c r="J24" s="11">
        <v>0</v>
      </c>
      <c r="K24" s="11">
        <v>0</v>
      </c>
      <c r="L24" s="11">
        <f t="shared" si="4"/>
        <v>35400</v>
      </c>
      <c r="M24" s="49">
        <v>62000</v>
      </c>
      <c r="N24" s="71">
        <v>304400</v>
      </c>
      <c r="O24" s="72">
        <v>227000</v>
      </c>
      <c r="P24" s="73">
        <v>0</v>
      </c>
      <c r="Q24" s="73">
        <v>0</v>
      </c>
      <c r="R24" s="73">
        <v>0</v>
      </c>
      <c r="S24" s="73">
        <v>0</v>
      </c>
      <c r="T24" s="73">
        <v>0</v>
      </c>
      <c r="U24" s="73">
        <f t="shared" si="0"/>
        <v>36000</v>
      </c>
      <c r="V24" s="73">
        <v>49600</v>
      </c>
      <c r="W24" s="71">
        <v>312600</v>
      </c>
      <c r="X24" s="74"/>
      <c r="Y24" s="14">
        <v>227000</v>
      </c>
      <c r="Z24" s="36">
        <v>181000</v>
      </c>
      <c r="AA24" s="75">
        <v>46000</v>
      </c>
      <c r="AB24" s="74"/>
      <c r="AC24" s="133">
        <v>46500</v>
      </c>
      <c r="AD24" s="76">
        <f t="shared" si="6"/>
        <v>308900</v>
      </c>
      <c r="AE24" s="82">
        <f t="shared" si="3"/>
        <v>25940</v>
      </c>
      <c r="AF24" s="83">
        <v>15500</v>
      </c>
      <c r="AG24" s="79"/>
      <c r="AH24" s="84">
        <f t="shared" si="2"/>
        <v>324400</v>
      </c>
      <c r="AI24" s="117">
        <f t="shared" si="5"/>
        <v>1.0657030223390276</v>
      </c>
      <c r="AJ24" s="85">
        <v>3700</v>
      </c>
      <c r="AK24" s="114" t="s">
        <v>204</v>
      </c>
      <c r="AL24" s="86" t="s">
        <v>202</v>
      </c>
    </row>
    <row r="25" spans="1:38" ht="64.5">
      <c r="A25" s="4" t="s">
        <v>36</v>
      </c>
      <c r="B25" s="2" t="s">
        <v>53</v>
      </c>
      <c r="C25" s="5" t="s">
        <v>48</v>
      </c>
      <c r="D25" s="28" t="s">
        <v>38</v>
      </c>
      <c r="E25" s="5" t="s">
        <v>168</v>
      </c>
      <c r="F25" s="24">
        <v>345000</v>
      </c>
      <c r="G25" s="11">
        <v>0</v>
      </c>
      <c r="H25" s="11">
        <v>0</v>
      </c>
      <c r="I25" s="11">
        <v>0</v>
      </c>
      <c r="J25" s="11">
        <v>0</v>
      </c>
      <c r="K25" s="11">
        <v>0</v>
      </c>
      <c r="L25" s="11">
        <f t="shared" si="4"/>
        <v>60000</v>
      </c>
      <c r="M25" s="49">
        <v>103000</v>
      </c>
      <c r="N25" s="71">
        <v>508000</v>
      </c>
      <c r="O25" s="72">
        <v>380000</v>
      </c>
      <c r="P25" s="73">
        <v>0</v>
      </c>
      <c r="Q25" s="73">
        <v>0</v>
      </c>
      <c r="R25" s="73">
        <v>0</v>
      </c>
      <c r="S25" s="73">
        <v>0</v>
      </c>
      <c r="T25" s="73">
        <v>0</v>
      </c>
      <c r="U25" s="73">
        <f t="shared" si="0"/>
        <v>60000</v>
      </c>
      <c r="V25" s="73">
        <v>82400</v>
      </c>
      <c r="W25" s="71">
        <v>522400</v>
      </c>
      <c r="X25" s="74"/>
      <c r="Y25" s="14">
        <v>380000</v>
      </c>
      <c r="Z25" s="36">
        <v>323000</v>
      </c>
      <c r="AA25" s="75">
        <v>57000</v>
      </c>
      <c r="AB25" s="74"/>
      <c r="AC25" s="133">
        <v>77250</v>
      </c>
      <c r="AD25" s="76">
        <f t="shared" si="6"/>
        <v>517250</v>
      </c>
      <c r="AE25" s="82">
        <f t="shared" si="3"/>
        <v>41550</v>
      </c>
      <c r="AF25" s="83">
        <v>25750</v>
      </c>
      <c r="AG25" s="79"/>
      <c r="AH25" s="84">
        <f t="shared" si="2"/>
        <v>543000</v>
      </c>
      <c r="AI25" s="117">
        <f t="shared" si="5"/>
        <v>1.0688976377952757</v>
      </c>
      <c r="AJ25" s="85">
        <v>5150</v>
      </c>
      <c r="AK25" s="114" t="s">
        <v>204</v>
      </c>
      <c r="AL25" s="86" t="s">
        <v>202</v>
      </c>
    </row>
    <row r="26" spans="1:38" ht="64.5">
      <c r="A26" s="4" t="s">
        <v>36</v>
      </c>
      <c r="B26" s="2" t="s">
        <v>54</v>
      </c>
      <c r="C26" s="5" t="s">
        <v>44</v>
      </c>
      <c r="D26" s="28" t="s">
        <v>38</v>
      </c>
      <c r="E26" s="5" t="s">
        <v>168</v>
      </c>
      <c r="F26" s="24">
        <v>276507</v>
      </c>
      <c r="G26" s="11">
        <v>0</v>
      </c>
      <c r="H26" s="11">
        <v>0</v>
      </c>
      <c r="I26" s="11">
        <v>0</v>
      </c>
      <c r="J26" s="11">
        <v>0</v>
      </c>
      <c r="K26" s="11">
        <v>0</v>
      </c>
      <c r="L26" s="11">
        <f t="shared" si="4"/>
        <v>47000</v>
      </c>
      <c r="M26" s="49">
        <v>82204</v>
      </c>
      <c r="N26" s="71">
        <v>405711</v>
      </c>
      <c r="O26" s="72">
        <v>304000</v>
      </c>
      <c r="P26" s="73">
        <v>0</v>
      </c>
      <c r="Q26" s="73">
        <v>0</v>
      </c>
      <c r="R26" s="73">
        <v>0</v>
      </c>
      <c r="S26" s="73">
        <v>0</v>
      </c>
      <c r="T26" s="73">
        <v>0</v>
      </c>
      <c r="U26" s="73">
        <f t="shared" si="0"/>
        <v>48000</v>
      </c>
      <c r="V26" s="73">
        <v>65763</v>
      </c>
      <c r="W26" s="71">
        <v>417763</v>
      </c>
      <c r="X26" s="74"/>
      <c r="Y26" s="14">
        <v>304000</v>
      </c>
      <c r="Z26" s="36">
        <v>258000</v>
      </c>
      <c r="AA26" s="75">
        <v>46000</v>
      </c>
      <c r="AB26" s="74"/>
      <c r="AC26" s="133">
        <v>61653</v>
      </c>
      <c r="AD26" s="76">
        <f t="shared" si="6"/>
        <v>412653</v>
      </c>
      <c r="AE26" s="82">
        <f t="shared" si="3"/>
        <v>33629.100000000035</v>
      </c>
      <c r="AF26" s="83">
        <v>20551</v>
      </c>
      <c r="AG26" s="79"/>
      <c r="AH26" s="84">
        <f t="shared" si="2"/>
        <v>433204</v>
      </c>
      <c r="AI26" s="117">
        <f t="shared" si="5"/>
        <v>1.0677649854206566</v>
      </c>
      <c r="AJ26" s="85">
        <v>5110</v>
      </c>
      <c r="AK26" s="114" t="s">
        <v>204</v>
      </c>
      <c r="AL26" s="86" t="s">
        <v>202</v>
      </c>
    </row>
    <row r="27" spans="1:38" ht="26.25">
      <c r="A27" s="4" t="s">
        <v>36</v>
      </c>
      <c r="B27" s="2" t="s">
        <v>55</v>
      </c>
      <c r="C27" s="5" t="s">
        <v>32</v>
      </c>
      <c r="D27" s="28" t="s">
        <v>33</v>
      </c>
      <c r="E27" s="5" t="s">
        <v>168</v>
      </c>
      <c r="F27" s="24">
        <v>29000</v>
      </c>
      <c r="G27" s="11">
        <v>0</v>
      </c>
      <c r="H27" s="11">
        <v>0</v>
      </c>
      <c r="I27" s="11">
        <v>0</v>
      </c>
      <c r="J27" s="11">
        <v>0</v>
      </c>
      <c r="K27" s="11">
        <v>0</v>
      </c>
      <c r="L27" s="11">
        <f t="shared" si="4"/>
        <v>63000</v>
      </c>
      <c r="M27" s="49">
        <v>32000</v>
      </c>
      <c r="N27" s="71">
        <v>124000</v>
      </c>
      <c r="O27" s="72">
        <v>107000</v>
      </c>
      <c r="P27" s="73">
        <v>0</v>
      </c>
      <c r="Q27" s="73">
        <v>0</v>
      </c>
      <c r="R27" s="73">
        <v>0</v>
      </c>
      <c r="S27" s="73">
        <v>0</v>
      </c>
      <c r="T27" s="73">
        <v>0</v>
      </c>
      <c r="U27" s="73">
        <f t="shared" si="0"/>
        <v>63000</v>
      </c>
      <c r="V27" s="73">
        <v>25600</v>
      </c>
      <c r="W27" s="71">
        <v>195600</v>
      </c>
      <c r="X27" s="74"/>
      <c r="Y27" s="14">
        <v>31000</v>
      </c>
      <c r="Z27" s="36">
        <v>31000</v>
      </c>
      <c r="AA27" s="75">
        <v>0</v>
      </c>
      <c r="AB27" s="74"/>
      <c r="AC27" s="133">
        <v>24000</v>
      </c>
      <c r="AD27" s="76">
        <f t="shared" si="6"/>
        <v>118000</v>
      </c>
      <c r="AE27" s="82">
        <f t="shared" si="3"/>
        <v>18400</v>
      </c>
      <c r="AF27" s="83">
        <v>8000</v>
      </c>
      <c r="AG27" s="79"/>
      <c r="AH27" s="84">
        <f t="shared" si="2"/>
        <v>126000</v>
      </c>
      <c r="AI27" s="117">
        <f t="shared" si="5"/>
        <v>1.0161290322580645</v>
      </c>
      <c r="AJ27" s="85">
        <v>8000</v>
      </c>
      <c r="AK27" s="114" t="s">
        <v>204</v>
      </c>
      <c r="AL27" s="86" t="s">
        <v>202</v>
      </c>
    </row>
    <row r="28" spans="1:38" ht="64.5" customHeight="1">
      <c r="A28" s="4" t="s">
        <v>36</v>
      </c>
      <c r="B28" s="2" t="s">
        <v>56</v>
      </c>
      <c r="C28" s="5" t="s">
        <v>32</v>
      </c>
      <c r="D28" s="28" t="s">
        <v>38</v>
      </c>
      <c r="E28" s="5" t="s">
        <v>168</v>
      </c>
      <c r="F28" s="24">
        <v>34000</v>
      </c>
      <c r="G28" s="11">
        <v>0</v>
      </c>
      <c r="H28" s="11">
        <v>0</v>
      </c>
      <c r="I28" s="11">
        <v>0</v>
      </c>
      <c r="J28" s="11">
        <v>0</v>
      </c>
      <c r="K28" s="11">
        <v>0</v>
      </c>
      <c r="L28" s="11">
        <f t="shared" si="4"/>
        <v>75000</v>
      </c>
      <c r="M28" s="49">
        <v>38000</v>
      </c>
      <c r="N28" s="71">
        <v>147000</v>
      </c>
      <c r="O28" s="72">
        <v>148000</v>
      </c>
      <c r="P28" s="73">
        <v>0</v>
      </c>
      <c r="Q28" s="73">
        <v>0</v>
      </c>
      <c r="R28" s="73">
        <v>0</v>
      </c>
      <c r="S28" s="73">
        <v>0</v>
      </c>
      <c r="T28" s="73">
        <v>0</v>
      </c>
      <c r="U28" s="73">
        <f t="shared" si="0"/>
        <v>75000</v>
      </c>
      <c r="V28" s="73">
        <v>30400</v>
      </c>
      <c r="W28" s="71">
        <v>253400</v>
      </c>
      <c r="X28" s="74"/>
      <c r="Y28" s="14">
        <v>37000</v>
      </c>
      <c r="Z28" s="36">
        <v>37000</v>
      </c>
      <c r="AA28" s="75">
        <v>0</v>
      </c>
      <c r="AB28" s="74"/>
      <c r="AC28" s="133">
        <v>28500</v>
      </c>
      <c r="AD28" s="76">
        <f t="shared" si="6"/>
        <v>140500</v>
      </c>
      <c r="AE28" s="82">
        <f t="shared" si="3"/>
        <v>21200</v>
      </c>
      <c r="AF28" s="83">
        <v>9500</v>
      </c>
      <c r="AG28" s="79"/>
      <c r="AH28" s="84">
        <f t="shared" si="2"/>
        <v>150000</v>
      </c>
      <c r="AI28" s="117">
        <f t="shared" si="5"/>
        <v>1.0204081632653061</v>
      </c>
      <c r="AJ28" s="85">
        <v>9500</v>
      </c>
      <c r="AK28" s="114" t="s">
        <v>204</v>
      </c>
      <c r="AL28" s="86" t="s">
        <v>202</v>
      </c>
    </row>
    <row r="29" spans="1:38" ht="39">
      <c r="A29" s="4" t="s">
        <v>36</v>
      </c>
      <c r="B29" s="2" t="s">
        <v>57</v>
      </c>
      <c r="C29" s="5" t="s">
        <v>24</v>
      </c>
      <c r="D29" s="28" t="s">
        <v>58</v>
      </c>
      <c r="E29" s="5" t="s">
        <v>168</v>
      </c>
      <c r="F29" s="24">
        <v>185052</v>
      </c>
      <c r="G29" s="11">
        <v>0</v>
      </c>
      <c r="H29" s="11">
        <v>0</v>
      </c>
      <c r="I29" s="11">
        <v>0</v>
      </c>
      <c r="J29" s="11">
        <v>0</v>
      </c>
      <c r="K29" s="11">
        <v>0</v>
      </c>
      <c r="L29" s="11">
        <f t="shared" si="4"/>
        <v>459000</v>
      </c>
      <c r="M29" s="49">
        <v>206272</v>
      </c>
      <c r="N29" s="71">
        <v>850324</v>
      </c>
      <c r="O29" s="72">
        <v>129000</v>
      </c>
      <c r="P29" s="73">
        <v>0</v>
      </c>
      <c r="Q29" s="73">
        <v>0</v>
      </c>
      <c r="R29" s="73">
        <v>0</v>
      </c>
      <c r="S29" s="73">
        <v>468000</v>
      </c>
      <c r="T29" s="73">
        <v>0</v>
      </c>
      <c r="U29" s="73">
        <f t="shared" si="0"/>
        <v>459000</v>
      </c>
      <c r="V29" s="73">
        <v>165018</v>
      </c>
      <c r="W29" s="71">
        <v>1221018</v>
      </c>
      <c r="X29" s="74"/>
      <c r="Y29" s="14">
        <v>129000</v>
      </c>
      <c r="Z29" s="36">
        <v>129000</v>
      </c>
      <c r="AA29" s="75">
        <v>0</v>
      </c>
      <c r="AB29" s="74"/>
      <c r="AC29" s="133">
        <v>154704</v>
      </c>
      <c r="AD29" s="76">
        <f t="shared" si="6"/>
        <v>1210704</v>
      </c>
      <c r="AE29" s="82">
        <f t="shared" si="3"/>
        <v>-275347.6</v>
      </c>
      <c r="AF29" s="83">
        <v>0</v>
      </c>
      <c r="AG29" s="79"/>
      <c r="AH29" s="84">
        <f t="shared" si="2"/>
        <v>1210704</v>
      </c>
      <c r="AI29" s="117">
        <f t="shared" si="5"/>
        <v>1.4238149223119658</v>
      </c>
      <c r="AJ29" s="85">
        <v>0</v>
      </c>
      <c r="AK29" s="114"/>
      <c r="AL29" s="86"/>
    </row>
    <row r="30" spans="1:38" ht="64.5">
      <c r="A30" s="4" t="s">
        <v>36</v>
      </c>
      <c r="B30" s="2" t="s">
        <v>59</v>
      </c>
      <c r="C30" s="5" t="s">
        <v>40</v>
      </c>
      <c r="D30" s="28" t="s">
        <v>38</v>
      </c>
      <c r="E30" s="5" t="s">
        <v>168</v>
      </c>
      <c r="F30" s="24">
        <v>72000</v>
      </c>
      <c r="G30" s="11">
        <v>0</v>
      </c>
      <c r="H30" s="11">
        <v>0</v>
      </c>
      <c r="I30" s="11">
        <v>0</v>
      </c>
      <c r="J30" s="11">
        <v>0</v>
      </c>
      <c r="K30" s="11">
        <v>0</v>
      </c>
      <c r="L30" s="11">
        <f t="shared" si="4"/>
        <v>158000</v>
      </c>
      <c r="M30" s="49">
        <v>80000</v>
      </c>
      <c r="N30" s="71">
        <v>310000</v>
      </c>
      <c r="O30" s="72">
        <v>270000</v>
      </c>
      <c r="P30" s="73">
        <v>0</v>
      </c>
      <c r="Q30" s="73">
        <v>0</v>
      </c>
      <c r="R30" s="73">
        <v>0</v>
      </c>
      <c r="S30" s="73">
        <v>0</v>
      </c>
      <c r="T30" s="73">
        <v>0</v>
      </c>
      <c r="U30" s="73">
        <f t="shared" si="0"/>
        <v>158000</v>
      </c>
      <c r="V30" s="73">
        <v>64000</v>
      </c>
      <c r="W30" s="71">
        <v>492000</v>
      </c>
      <c r="X30" s="74"/>
      <c r="Y30" s="14">
        <v>79000</v>
      </c>
      <c r="Z30" s="36">
        <v>79000</v>
      </c>
      <c r="AA30" s="75">
        <v>0</v>
      </c>
      <c r="AB30" s="74"/>
      <c r="AC30" s="133">
        <v>60000</v>
      </c>
      <c r="AD30" s="76">
        <f t="shared" si="6"/>
        <v>297000</v>
      </c>
      <c r="AE30" s="82">
        <f t="shared" si="3"/>
        <v>44000</v>
      </c>
      <c r="AF30" s="83">
        <v>20000</v>
      </c>
      <c r="AG30" s="79"/>
      <c r="AH30" s="84">
        <f t="shared" si="2"/>
        <v>317000</v>
      </c>
      <c r="AI30" s="117">
        <f t="shared" si="5"/>
        <v>1.0225806451612902</v>
      </c>
      <c r="AJ30" s="85">
        <v>20000</v>
      </c>
      <c r="AK30" s="114" t="s">
        <v>204</v>
      </c>
      <c r="AL30" s="86" t="s">
        <v>202</v>
      </c>
    </row>
    <row r="31" spans="1:38" ht="77.25">
      <c r="A31" s="4" t="s">
        <v>36</v>
      </c>
      <c r="B31" s="2" t="s">
        <v>60</v>
      </c>
      <c r="C31" s="5" t="s">
        <v>42</v>
      </c>
      <c r="D31" s="28" t="s">
        <v>5</v>
      </c>
      <c r="E31" s="5" t="s">
        <v>168</v>
      </c>
      <c r="F31" s="24">
        <v>46000</v>
      </c>
      <c r="G31" s="11">
        <v>0</v>
      </c>
      <c r="H31" s="11">
        <v>0</v>
      </c>
      <c r="I31" s="11">
        <v>0</v>
      </c>
      <c r="J31" s="11">
        <v>0</v>
      </c>
      <c r="K31" s="11">
        <v>0</v>
      </c>
      <c r="L31" s="11">
        <f t="shared" si="4"/>
        <v>101000</v>
      </c>
      <c r="M31" s="49">
        <v>51000</v>
      </c>
      <c r="N31" s="71">
        <v>198000</v>
      </c>
      <c r="O31" s="72">
        <v>174000</v>
      </c>
      <c r="P31" s="73">
        <v>0</v>
      </c>
      <c r="Q31" s="73">
        <v>0</v>
      </c>
      <c r="R31" s="73">
        <v>0</v>
      </c>
      <c r="S31" s="73">
        <v>0</v>
      </c>
      <c r="T31" s="73">
        <v>0</v>
      </c>
      <c r="U31" s="73">
        <f t="shared" si="0"/>
        <v>101000</v>
      </c>
      <c r="V31" s="73">
        <v>40800</v>
      </c>
      <c r="W31" s="71">
        <v>315800</v>
      </c>
      <c r="X31" s="74"/>
      <c r="Y31" s="14">
        <v>50000</v>
      </c>
      <c r="Z31" s="36">
        <v>50000</v>
      </c>
      <c r="AA31" s="75">
        <v>0</v>
      </c>
      <c r="AB31" s="74"/>
      <c r="AC31" s="133">
        <v>38250</v>
      </c>
      <c r="AD31" s="76">
        <f t="shared" si="6"/>
        <v>189250</v>
      </c>
      <c r="AE31" s="82">
        <f t="shared" si="3"/>
        <v>28550.00000000003</v>
      </c>
      <c r="AF31" s="83">
        <v>12750</v>
      </c>
      <c r="AG31" s="79"/>
      <c r="AH31" s="84">
        <f t="shared" si="2"/>
        <v>202000</v>
      </c>
      <c r="AI31" s="117">
        <f t="shared" si="5"/>
        <v>1.02020202020202</v>
      </c>
      <c r="AJ31" s="85">
        <v>12750</v>
      </c>
      <c r="AK31" s="114" t="s">
        <v>204</v>
      </c>
      <c r="AL31" s="86" t="s">
        <v>202</v>
      </c>
    </row>
    <row r="32" spans="1:38" ht="39">
      <c r="A32" s="51" t="s">
        <v>61</v>
      </c>
      <c r="B32" s="46" t="s">
        <v>62</v>
      </c>
      <c r="C32" s="47" t="s">
        <v>63</v>
      </c>
      <c r="D32" s="48" t="s">
        <v>58</v>
      </c>
      <c r="E32" s="47" t="s">
        <v>169</v>
      </c>
      <c r="F32" s="24">
        <v>548006</v>
      </c>
      <c r="G32" s="11">
        <v>0</v>
      </c>
      <c r="H32" s="11">
        <v>0</v>
      </c>
      <c r="I32" s="11">
        <v>0</v>
      </c>
      <c r="J32" s="11">
        <v>21540</v>
      </c>
      <c r="K32" s="11">
        <v>0</v>
      </c>
      <c r="L32" s="11">
        <f t="shared" si="4"/>
        <v>388232</v>
      </c>
      <c r="M32" s="49">
        <v>170161</v>
      </c>
      <c r="N32" s="71">
        <v>1127939</v>
      </c>
      <c r="O32" s="72">
        <v>873905</v>
      </c>
      <c r="P32" s="73">
        <v>0</v>
      </c>
      <c r="Q32" s="73">
        <v>0</v>
      </c>
      <c r="R32" s="73">
        <v>0</v>
      </c>
      <c r="S32" s="73">
        <v>132000</v>
      </c>
      <c r="T32" s="73">
        <v>0</v>
      </c>
      <c r="U32" s="73">
        <f t="shared" si="0"/>
        <v>202000</v>
      </c>
      <c r="V32" s="73">
        <v>136129</v>
      </c>
      <c r="W32" s="71">
        <v>1344034</v>
      </c>
      <c r="X32" s="74"/>
      <c r="Y32" s="14">
        <v>602000</v>
      </c>
      <c r="Z32" s="36">
        <v>602000</v>
      </c>
      <c r="AA32" s="75">
        <v>0</v>
      </c>
      <c r="AB32" s="74"/>
      <c r="AC32" s="133">
        <v>127621</v>
      </c>
      <c r="AD32" s="76">
        <f t="shared" si="6"/>
        <v>1249853</v>
      </c>
      <c r="AE32" s="82">
        <f t="shared" si="3"/>
        <v>-9120.09999999986</v>
      </c>
      <c r="AF32" s="83">
        <v>0</v>
      </c>
      <c r="AG32" s="79"/>
      <c r="AH32" s="84">
        <f t="shared" si="2"/>
        <v>1249853</v>
      </c>
      <c r="AI32" s="117">
        <f t="shared" si="5"/>
        <v>1.1080856322903987</v>
      </c>
      <c r="AJ32" s="85">
        <v>0</v>
      </c>
      <c r="AK32" s="114"/>
      <c r="AL32" s="86"/>
    </row>
    <row r="33" spans="1:38" ht="90">
      <c r="A33" s="4" t="s">
        <v>61</v>
      </c>
      <c r="B33" s="2" t="s">
        <v>64</v>
      </c>
      <c r="C33" s="5" t="s">
        <v>20</v>
      </c>
      <c r="D33" s="28" t="s">
        <v>21</v>
      </c>
      <c r="E33" s="5" t="s">
        <v>169</v>
      </c>
      <c r="F33" s="24">
        <v>766428</v>
      </c>
      <c r="G33" s="11">
        <v>0</v>
      </c>
      <c r="H33" s="11">
        <v>0</v>
      </c>
      <c r="I33" s="11">
        <v>0</v>
      </c>
      <c r="J33" s="11">
        <v>0</v>
      </c>
      <c r="K33" s="11">
        <v>0</v>
      </c>
      <c r="L33" s="11">
        <f t="shared" si="4"/>
        <v>674623</v>
      </c>
      <c r="M33" s="49">
        <v>219642</v>
      </c>
      <c r="N33" s="71">
        <v>1660693</v>
      </c>
      <c r="O33" s="72">
        <v>1308289</v>
      </c>
      <c r="P33" s="73">
        <v>0</v>
      </c>
      <c r="Q33" s="73">
        <v>0</v>
      </c>
      <c r="R33" s="73">
        <v>0</v>
      </c>
      <c r="S33" s="73">
        <v>0</v>
      </c>
      <c r="T33" s="73">
        <v>0</v>
      </c>
      <c r="U33" s="73">
        <f t="shared" si="0"/>
        <v>445000</v>
      </c>
      <c r="V33" s="73">
        <v>137000</v>
      </c>
      <c r="W33" s="71">
        <v>1890289</v>
      </c>
      <c r="X33" s="74"/>
      <c r="Y33" s="14">
        <v>843000</v>
      </c>
      <c r="Z33" s="36">
        <v>843000</v>
      </c>
      <c r="AA33" s="75">
        <v>0</v>
      </c>
      <c r="AB33" s="74"/>
      <c r="AC33" s="133">
        <v>164731</v>
      </c>
      <c r="AD33" s="76">
        <f t="shared" si="6"/>
        <v>1682354</v>
      </c>
      <c r="AE33" s="82">
        <f t="shared" si="3"/>
        <v>144408.30000000005</v>
      </c>
      <c r="AF33" s="83">
        <v>54911</v>
      </c>
      <c r="AG33" s="79"/>
      <c r="AH33" s="84">
        <f aca="true" t="shared" si="7" ref="AH33:AH63">+AD33+AF33</f>
        <v>1737265</v>
      </c>
      <c r="AI33" s="117">
        <f t="shared" si="5"/>
        <v>1.0461084619493188</v>
      </c>
      <c r="AJ33" s="85">
        <v>54911</v>
      </c>
      <c r="AK33" s="114" t="s">
        <v>204</v>
      </c>
      <c r="AL33" s="86" t="s">
        <v>202</v>
      </c>
    </row>
    <row r="34" spans="1:38" ht="39">
      <c r="A34" s="4" t="s">
        <v>61</v>
      </c>
      <c r="B34" s="2" t="s">
        <v>65</v>
      </c>
      <c r="C34" s="5" t="s">
        <v>66</v>
      </c>
      <c r="D34" s="28" t="s">
        <v>6</v>
      </c>
      <c r="E34" s="5" t="s">
        <v>169</v>
      </c>
      <c r="F34" s="24">
        <v>216172</v>
      </c>
      <c r="G34" s="11">
        <v>0</v>
      </c>
      <c r="H34" s="11">
        <v>0</v>
      </c>
      <c r="I34" s="11">
        <v>0</v>
      </c>
      <c r="J34" s="11">
        <v>0</v>
      </c>
      <c r="K34" s="11">
        <v>0</v>
      </c>
      <c r="L34" s="11">
        <f t="shared" si="4"/>
        <v>252228</v>
      </c>
      <c r="M34" s="49">
        <v>0</v>
      </c>
      <c r="N34" s="71">
        <v>468400</v>
      </c>
      <c r="O34" s="72">
        <v>500603</v>
      </c>
      <c r="P34" s="73">
        <v>0</v>
      </c>
      <c r="Q34" s="73">
        <v>0</v>
      </c>
      <c r="R34" s="73">
        <v>0</v>
      </c>
      <c r="S34" s="73">
        <v>0</v>
      </c>
      <c r="T34" s="73">
        <v>0</v>
      </c>
      <c r="U34" s="73">
        <f t="shared" si="0"/>
        <v>5000</v>
      </c>
      <c r="V34" s="73">
        <v>38657</v>
      </c>
      <c r="W34" s="71">
        <v>544260</v>
      </c>
      <c r="X34" s="74"/>
      <c r="Y34" s="14">
        <v>237000</v>
      </c>
      <c r="Z34" s="36">
        <v>237000</v>
      </c>
      <c r="AA34" s="75">
        <v>0</v>
      </c>
      <c r="AB34" s="74"/>
      <c r="AC34" s="133">
        <v>0</v>
      </c>
      <c r="AD34" s="76">
        <f t="shared" si="6"/>
        <v>489228</v>
      </c>
      <c r="AE34" s="82">
        <f t="shared" si="3"/>
        <v>26012.00000000006</v>
      </c>
      <c r="AF34" s="83">
        <v>0</v>
      </c>
      <c r="AG34" s="79"/>
      <c r="AH34" s="84">
        <f t="shared" si="7"/>
        <v>489228</v>
      </c>
      <c r="AI34" s="117">
        <f t="shared" si="5"/>
        <v>1.044466268146883</v>
      </c>
      <c r="AJ34" s="85">
        <v>0</v>
      </c>
      <c r="AK34" s="114"/>
      <c r="AL34" s="86"/>
    </row>
    <row r="35" spans="1:38" ht="2.25" customHeight="1">
      <c r="A35" s="4" t="s">
        <v>61</v>
      </c>
      <c r="B35" s="2" t="s">
        <v>67</v>
      </c>
      <c r="C35" s="5" t="s">
        <v>32</v>
      </c>
      <c r="D35" s="28" t="s">
        <v>33</v>
      </c>
      <c r="E35" s="5" t="s">
        <v>169</v>
      </c>
      <c r="F35" s="24">
        <v>376100</v>
      </c>
      <c r="G35" s="11">
        <v>0</v>
      </c>
      <c r="H35" s="11">
        <v>0</v>
      </c>
      <c r="I35" s="11">
        <v>0</v>
      </c>
      <c r="J35" s="11">
        <v>0</v>
      </c>
      <c r="K35" s="11">
        <v>0</v>
      </c>
      <c r="L35" s="11">
        <f t="shared" si="4"/>
        <v>284688</v>
      </c>
      <c r="M35" s="49">
        <v>70608</v>
      </c>
      <c r="N35" s="71">
        <v>731396</v>
      </c>
      <c r="O35" s="72">
        <v>642093</v>
      </c>
      <c r="P35" s="73">
        <v>0</v>
      </c>
      <c r="Q35" s="73">
        <v>0</v>
      </c>
      <c r="R35" s="73">
        <v>0</v>
      </c>
      <c r="S35" s="73">
        <v>0</v>
      </c>
      <c r="T35" s="73">
        <v>0</v>
      </c>
      <c r="U35" s="73">
        <f t="shared" si="0"/>
        <v>147500</v>
      </c>
      <c r="V35" s="73">
        <v>56486</v>
      </c>
      <c r="W35" s="71">
        <v>846079</v>
      </c>
      <c r="X35" s="74"/>
      <c r="Y35" s="14">
        <v>451000</v>
      </c>
      <c r="Z35" s="36">
        <v>451000</v>
      </c>
      <c r="AA35" s="75">
        <v>0</v>
      </c>
      <c r="AB35" s="74"/>
      <c r="AC35" s="133">
        <v>52956</v>
      </c>
      <c r="AD35" s="76">
        <f t="shared" si="6"/>
        <v>788644</v>
      </c>
      <c r="AE35" s="82">
        <f t="shared" si="3"/>
        <v>15891.600000000093</v>
      </c>
      <c r="AF35" s="83">
        <v>15892</v>
      </c>
      <c r="AG35" s="79"/>
      <c r="AH35" s="84">
        <f t="shared" si="7"/>
        <v>804536</v>
      </c>
      <c r="AI35" s="117">
        <f t="shared" si="5"/>
        <v>1.1000005468993541</v>
      </c>
      <c r="AJ35" s="85">
        <v>15892</v>
      </c>
      <c r="AK35" s="114" t="s">
        <v>204</v>
      </c>
      <c r="AL35" s="86" t="s">
        <v>202</v>
      </c>
    </row>
    <row r="36" spans="1:38" ht="39">
      <c r="A36" s="4" t="s">
        <v>68</v>
      </c>
      <c r="B36" s="2" t="s">
        <v>69</v>
      </c>
      <c r="C36" s="5" t="s">
        <v>10</v>
      </c>
      <c r="D36" s="28"/>
      <c r="E36" s="5" t="s">
        <v>169</v>
      </c>
      <c r="F36" s="24">
        <v>0</v>
      </c>
      <c r="G36" s="11">
        <v>0</v>
      </c>
      <c r="H36" s="11">
        <v>0</v>
      </c>
      <c r="I36" s="11">
        <v>850000</v>
      </c>
      <c r="J36" s="11">
        <v>465000</v>
      </c>
      <c r="K36" s="11">
        <v>0</v>
      </c>
      <c r="L36" s="11">
        <f t="shared" si="4"/>
        <v>26248</v>
      </c>
      <c r="M36" s="49">
        <v>239752</v>
      </c>
      <c r="N36" s="71">
        <v>1581000</v>
      </c>
      <c r="O36" s="72">
        <v>497540</v>
      </c>
      <c r="P36" s="73">
        <v>0</v>
      </c>
      <c r="Q36" s="73">
        <v>0</v>
      </c>
      <c r="R36" s="73">
        <v>456460</v>
      </c>
      <c r="S36" s="73">
        <v>520000</v>
      </c>
      <c r="T36" s="73">
        <v>0</v>
      </c>
      <c r="U36" s="73">
        <f t="shared" si="0"/>
        <v>0</v>
      </c>
      <c r="V36" s="73">
        <v>190000</v>
      </c>
      <c r="W36" s="71">
        <v>1664000</v>
      </c>
      <c r="X36" s="74"/>
      <c r="Y36" s="14">
        <v>497540</v>
      </c>
      <c r="Z36" s="36">
        <v>422000</v>
      </c>
      <c r="AA36" s="75">
        <v>0</v>
      </c>
      <c r="AB36" s="74"/>
      <c r="AC36" s="133">
        <v>0</v>
      </c>
      <c r="AD36" s="76">
        <f t="shared" si="6"/>
        <v>1818248</v>
      </c>
      <c r="AE36" s="82">
        <f t="shared" si="3"/>
        <v>-79147.99999999977</v>
      </c>
      <c r="AF36" s="83">
        <v>0</v>
      </c>
      <c r="AG36" s="79"/>
      <c r="AH36" s="84">
        <f t="shared" si="7"/>
        <v>1818248</v>
      </c>
      <c r="AI36" s="117">
        <f t="shared" si="5"/>
        <v>1.1500619860847565</v>
      </c>
      <c r="AJ36" s="85">
        <v>0</v>
      </c>
      <c r="AK36" s="114"/>
      <c r="AL36" s="86"/>
    </row>
    <row r="37" spans="1:38" ht="90">
      <c r="A37" s="4" t="s">
        <v>68</v>
      </c>
      <c r="B37" s="2" t="s">
        <v>70</v>
      </c>
      <c r="C37" s="5" t="s">
        <v>20</v>
      </c>
      <c r="D37" s="28" t="s">
        <v>21</v>
      </c>
      <c r="E37" s="5" t="s">
        <v>169</v>
      </c>
      <c r="F37" s="24">
        <v>0</v>
      </c>
      <c r="G37" s="11">
        <v>0</v>
      </c>
      <c r="H37" s="11">
        <v>0</v>
      </c>
      <c r="I37" s="11">
        <v>1065000</v>
      </c>
      <c r="J37" s="11">
        <v>0</v>
      </c>
      <c r="K37" s="11">
        <v>0</v>
      </c>
      <c r="L37" s="11">
        <f t="shared" si="4"/>
        <v>56000</v>
      </c>
      <c r="M37" s="49">
        <v>0</v>
      </c>
      <c r="N37" s="71">
        <v>1121000</v>
      </c>
      <c r="O37" s="72">
        <v>458540</v>
      </c>
      <c r="P37" s="73">
        <v>0</v>
      </c>
      <c r="Q37" s="73">
        <v>0</v>
      </c>
      <c r="R37" s="73">
        <v>623460</v>
      </c>
      <c r="S37" s="73">
        <v>0</v>
      </c>
      <c r="T37" s="73">
        <v>0</v>
      </c>
      <c r="U37" s="73">
        <f t="shared" si="0"/>
        <v>39000</v>
      </c>
      <c r="V37" s="73">
        <v>0</v>
      </c>
      <c r="W37" s="71">
        <v>1121000</v>
      </c>
      <c r="X37" s="74"/>
      <c r="Y37" s="14">
        <v>0</v>
      </c>
      <c r="Z37" s="36">
        <v>0</v>
      </c>
      <c r="AA37" s="75">
        <v>0</v>
      </c>
      <c r="AB37" s="74"/>
      <c r="AC37" s="133">
        <v>0</v>
      </c>
      <c r="AD37" s="76">
        <f t="shared" si="6"/>
        <v>1121000</v>
      </c>
      <c r="AE37" s="82">
        <f t="shared" si="3"/>
        <v>112100</v>
      </c>
      <c r="AF37" s="83">
        <v>0</v>
      </c>
      <c r="AG37" s="79"/>
      <c r="AH37" s="84">
        <f t="shared" si="7"/>
        <v>1121000</v>
      </c>
      <c r="AI37" s="117">
        <f t="shared" si="5"/>
        <v>1</v>
      </c>
      <c r="AJ37" s="85">
        <v>0</v>
      </c>
      <c r="AK37" s="114"/>
      <c r="AL37" s="86"/>
    </row>
    <row r="38" spans="1:38" ht="26.25">
      <c r="A38" s="4" t="s">
        <v>72</v>
      </c>
      <c r="B38" s="2" t="s">
        <v>71</v>
      </c>
      <c r="C38" s="5" t="s">
        <v>24</v>
      </c>
      <c r="D38" s="28" t="s">
        <v>4</v>
      </c>
      <c r="E38" s="5" t="s">
        <v>168</v>
      </c>
      <c r="F38" s="24">
        <v>0</v>
      </c>
      <c r="G38" s="11">
        <v>0</v>
      </c>
      <c r="H38" s="11">
        <v>0</v>
      </c>
      <c r="I38" s="11">
        <v>834100</v>
      </c>
      <c r="J38" s="11">
        <v>20000</v>
      </c>
      <c r="K38" s="11">
        <v>0</v>
      </c>
      <c r="L38" s="11">
        <f t="shared" si="4"/>
        <v>0</v>
      </c>
      <c r="M38" s="49">
        <v>0</v>
      </c>
      <c r="N38" s="71">
        <v>854100</v>
      </c>
      <c r="O38" s="72">
        <v>1123656</v>
      </c>
      <c r="P38" s="73">
        <v>0</v>
      </c>
      <c r="Q38" s="73">
        <v>0</v>
      </c>
      <c r="R38" s="73">
        <v>0</v>
      </c>
      <c r="S38" s="73">
        <v>70000</v>
      </c>
      <c r="T38" s="73">
        <v>0</v>
      </c>
      <c r="U38" s="73">
        <f t="shared" si="0"/>
        <v>0</v>
      </c>
      <c r="V38" s="73">
        <v>0</v>
      </c>
      <c r="W38" s="71">
        <v>1193656</v>
      </c>
      <c r="X38" s="74"/>
      <c r="Y38" s="14">
        <v>358000</v>
      </c>
      <c r="Z38" s="36">
        <v>358000</v>
      </c>
      <c r="AA38" s="75">
        <v>0</v>
      </c>
      <c r="AB38" s="74"/>
      <c r="AC38" s="133">
        <v>0</v>
      </c>
      <c r="AD38" s="76">
        <f t="shared" si="6"/>
        <v>1262100</v>
      </c>
      <c r="AE38" s="82">
        <f t="shared" si="3"/>
        <v>-322589.9999999999</v>
      </c>
      <c r="AF38" s="83">
        <v>0</v>
      </c>
      <c r="AG38" s="79"/>
      <c r="AH38" s="84">
        <f t="shared" si="7"/>
        <v>1262100</v>
      </c>
      <c r="AI38" s="117">
        <f t="shared" si="5"/>
        <v>1.4776958201615735</v>
      </c>
      <c r="AJ38" s="85">
        <v>0</v>
      </c>
      <c r="AK38" s="114"/>
      <c r="AL38" s="86"/>
    </row>
    <row r="39" spans="1:38" ht="51.75">
      <c r="A39" s="4" t="s">
        <v>73</v>
      </c>
      <c r="B39" s="2" t="s">
        <v>74</v>
      </c>
      <c r="C39" s="5" t="s">
        <v>75</v>
      </c>
      <c r="D39" s="28" t="s">
        <v>76</v>
      </c>
      <c r="E39" s="5" t="s">
        <v>172</v>
      </c>
      <c r="F39" s="24">
        <v>0</v>
      </c>
      <c r="G39" s="11">
        <v>0</v>
      </c>
      <c r="H39" s="11">
        <v>0</v>
      </c>
      <c r="I39" s="11">
        <v>0</v>
      </c>
      <c r="J39" s="11">
        <v>0</v>
      </c>
      <c r="K39" s="11">
        <v>230000</v>
      </c>
      <c r="L39" s="11">
        <f t="shared" si="4"/>
        <v>50000</v>
      </c>
      <c r="M39" s="49">
        <v>0</v>
      </c>
      <c r="N39" s="71">
        <v>280000</v>
      </c>
      <c r="O39" s="72">
        <v>449508</v>
      </c>
      <c r="P39" s="73">
        <v>0</v>
      </c>
      <c r="Q39" s="73">
        <v>0</v>
      </c>
      <c r="R39" s="73">
        <v>0</v>
      </c>
      <c r="S39" s="73">
        <v>0</v>
      </c>
      <c r="T39" s="73">
        <v>316039</v>
      </c>
      <c r="U39" s="73">
        <f t="shared" si="0"/>
        <v>26000</v>
      </c>
      <c r="V39" s="73">
        <v>0</v>
      </c>
      <c r="W39" s="71">
        <v>791547</v>
      </c>
      <c r="X39" s="74"/>
      <c r="Y39" s="14">
        <v>92000</v>
      </c>
      <c r="Z39" s="36">
        <v>92000</v>
      </c>
      <c r="AA39" s="75">
        <v>0</v>
      </c>
      <c r="AB39" s="74"/>
      <c r="AC39" s="133">
        <v>0</v>
      </c>
      <c r="AD39" s="76">
        <f t="shared" si="6"/>
        <v>458039</v>
      </c>
      <c r="AE39" s="82">
        <f t="shared" si="3"/>
        <v>-150039</v>
      </c>
      <c r="AF39" s="83">
        <v>0</v>
      </c>
      <c r="AG39" s="79"/>
      <c r="AH39" s="84">
        <f t="shared" si="7"/>
        <v>458039</v>
      </c>
      <c r="AI39" s="117">
        <f t="shared" si="5"/>
        <v>1.6358535714285714</v>
      </c>
      <c r="AJ39" s="85">
        <v>0</v>
      </c>
      <c r="AK39" s="114"/>
      <c r="AL39" s="86"/>
    </row>
    <row r="40" spans="1:38" ht="90">
      <c r="A40" s="4" t="s">
        <v>73</v>
      </c>
      <c r="B40" s="2" t="s">
        <v>77</v>
      </c>
      <c r="C40" s="5" t="s">
        <v>20</v>
      </c>
      <c r="D40" s="28" t="s">
        <v>21</v>
      </c>
      <c r="E40" s="5" t="s">
        <v>172</v>
      </c>
      <c r="F40" s="24">
        <v>450000</v>
      </c>
      <c r="G40" s="11">
        <v>0</v>
      </c>
      <c r="H40" s="11">
        <v>0</v>
      </c>
      <c r="I40" s="11">
        <v>0</v>
      </c>
      <c r="J40" s="11">
        <v>0</v>
      </c>
      <c r="K40" s="11">
        <v>0</v>
      </c>
      <c r="L40" s="11">
        <f t="shared" si="4"/>
        <v>319809</v>
      </c>
      <c r="M40" s="49">
        <v>21949</v>
      </c>
      <c r="N40" s="71">
        <v>791758</v>
      </c>
      <c r="O40" s="72">
        <v>1355659</v>
      </c>
      <c r="P40" s="73">
        <v>0</v>
      </c>
      <c r="Q40" s="73">
        <v>0</v>
      </c>
      <c r="R40" s="73">
        <v>0</v>
      </c>
      <c r="S40" s="73">
        <v>0</v>
      </c>
      <c r="T40" s="73">
        <v>0</v>
      </c>
      <c r="U40" s="73">
        <f t="shared" si="0"/>
        <v>141500</v>
      </c>
      <c r="V40" s="73">
        <v>20000</v>
      </c>
      <c r="W40" s="71">
        <v>1517159</v>
      </c>
      <c r="X40" s="74"/>
      <c r="Y40" s="14">
        <v>495000</v>
      </c>
      <c r="Z40" s="36">
        <v>495000</v>
      </c>
      <c r="AA40" s="75">
        <v>0</v>
      </c>
      <c r="AB40" s="74"/>
      <c r="AC40" s="133">
        <v>16461</v>
      </c>
      <c r="AD40" s="76">
        <f t="shared" si="6"/>
        <v>831270</v>
      </c>
      <c r="AE40" s="82">
        <f t="shared" si="3"/>
        <v>39663.80000000005</v>
      </c>
      <c r="AF40" s="83">
        <v>5487</v>
      </c>
      <c r="AG40" s="79"/>
      <c r="AH40" s="84">
        <f t="shared" si="7"/>
        <v>836757</v>
      </c>
      <c r="AI40" s="117">
        <f t="shared" si="5"/>
        <v>1.0568342852235153</v>
      </c>
      <c r="AJ40" s="85">
        <v>5487</v>
      </c>
      <c r="AK40" s="114" t="s">
        <v>204</v>
      </c>
      <c r="AL40" s="86" t="s">
        <v>202</v>
      </c>
    </row>
    <row r="41" spans="1:38" ht="90">
      <c r="A41" s="4" t="s">
        <v>73</v>
      </c>
      <c r="B41" s="2" t="s">
        <v>166</v>
      </c>
      <c r="C41" s="5" t="s">
        <v>75</v>
      </c>
      <c r="D41" s="28" t="s">
        <v>21</v>
      </c>
      <c r="E41" s="5" t="s">
        <v>172</v>
      </c>
      <c r="F41" s="24">
        <v>350000</v>
      </c>
      <c r="G41" s="11">
        <v>86000</v>
      </c>
      <c r="H41" s="11">
        <v>0</v>
      </c>
      <c r="I41" s="11">
        <v>0</v>
      </c>
      <c r="J41" s="11">
        <v>0</v>
      </c>
      <c r="K41" s="11">
        <v>0</v>
      </c>
      <c r="L41" s="11">
        <f t="shared" si="4"/>
        <v>58051</v>
      </c>
      <c r="M41" s="49">
        <v>21949</v>
      </c>
      <c r="N41" s="71">
        <v>516000</v>
      </c>
      <c r="O41" s="72">
        <v>493236</v>
      </c>
      <c r="P41" s="73">
        <v>50000</v>
      </c>
      <c r="Q41" s="73">
        <v>0</v>
      </c>
      <c r="R41" s="73">
        <v>0</v>
      </c>
      <c r="S41" s="73">
        <v>0</v>
      </c>
      <c r="T41" s="73">
        <v>0</v>
      </c>
      <c r="U41" s="73">
        <f t="shared" si="0"/>
        <v>35650</v>
      </c>
      <c r="V41" s="73">
        <v>20000</v>
      </c>
      <c r="W41" s="71">
        <v>598886</v>
      </c>
      <c r="X41" s="74"/>
      <c r="Y41" s="14">
        <v>385000</v>
      </c>
      <c r="Z41" s="36">
        <v>202000</v>
      </c>
      <c r="AA41" s="75">
        <v>183000</v>
      </c>
      <c r="AB41" s="74"/>
      <c r="AC41" s="133">
        <v>16462</v>
      </c>
      <c r="AD41" s="76">
        <f t="shared" si="6"/>
        <v>459513</v>
      </c>
      <c r="AE41" s="82">
        <f t="shared" si="3"/>
        <v>108087</v>
      </c>
      <c r="AF41" s="83">
        <v>5487</v>
      </c>
      <c r="AG41" s="79"/>
      <c r="AH41" s="84">
        <f t="shared" si="7"/>
        <v>465000</v>
      </c>
      <c r="AI41" s="117">
        <f t="shared" si="5"/>
        <v>0.9011627906976745</v>
      </c>
      <c r="AJ41" s="85">
        <v>5487</v>
      </c>
      <c r="AK41" s="114" t="s">
        <v>204</v>
      </c>
      <c r="AL41" s="86" t="s">
        <v>202</v>
      </c>
    </row>
    <row r="42" spans="1:38" ht="15">
      <c r="A42" s="4" t="s">
        <v>73</v>
      </c>
      <c r="B42" s="2" t="s">
        <v>78</v>
      </c>
      <c r="C42" s="5" t="s">
        <v>79</v>
      </c>
      <c r="D42" s="28" t="s">
        <v>33</v>
      </c>
      <c r="E42" s="5" t="s">
        <v>172</v>
      </c>
      <c r="F42" s="24">
        <v>0</v>
      </c>
      <c r="G42" s="11">
        <v>0</v>
      </c>
      <c r="H42" s="11">
        <v>0</v>
      </c>
      <c r="I42" s="11"/>
      <c r="J42" s="11"/>
      <c r="K42" s="11">
        <v>800000</v>
      </c>
      <c r="L42" s="11">
        <f t="shared" si="4"/>
        <v>40000</v>
      </c>
      <c r="M42" s="49">
        <v>0</v>
      </c>
      <c r="N42" s="71">
        <v>840000</v>
      </c>
      <c r="O42" s="72">
        <v>254451</v>
      </c>
      <c r="P42" s="73">
        <v>0</v>
      </c>
      <c r="Q42" s="73">
        <v>0</v>
      </c>
      <c r="R42" s="73">
        <v>0</v>
      </c>
      <c r="S42" s="73">
        <v>0</v>
      </c>
      <c r="T42" s="73">
        <v>350000</v>
      </c>
      <c r="U42" s="73">
        <f t="shared" si="0"/>
        <v>89216</v>
      </c>
      <c r="V42" s="73">
        <v>0</v>
      </c>
      <c r="W42" s="71">
        <v>693667</v>
      </c>
      <c r="X42" s="74"/>
      <c r="Y42" s="14">
        <v>0</v>
      </c>
      <c r="Z42" s="36">
        <v>0</v>
      </c>
      <c r="AA42" s="75">
        <v>0</v>
      </c>
      <c r="AB42" s="74"/>
      <c r="AC42" s="133">
        <v>0</v>
      </c>
      <c r="AD42" s="76">
        <f t="shared" si="6"/>
        <v>390000</v>
      </c>
      <c r="AE42" s="82">
        <f t="shared" si="3"/>
        <v>534000.0000000001</v>
      </c>
      <c r="AF42" s="83">
        <f aca="true" t="shared" si="8" ref="AF42:AF60">IF(AE42&gt;=0.25*M42,M42*0.25,IF(AE42&lt;=0,"0",M42*0.25-AE42))</f>
        <v>0</v>
      </c>
      <c r="AG42" s="79"/>
      <c r="AH42" s="84">
        <f t="shared" si="7"/>
        <v>390000</v>
      </c>
      <c r="AI42" s="117">
        <f t="shared" si="5"/>
        <v>0.4642857142857143</v>
      </c>
      <c r="AJ42" s="85">
        <v>0</v>
      </c>
      <c r="AK42" s="114"/>
      <c r="AL42" s="86"/>
    </row>
    <row r="43" spans="1:38" ht="77.25">
      <c r="A43" s="4" t="s">
        <v>73</v>
      </c>
      <c r="B43" s="2" t="s">
        <v>80</v>
      </c>
      <c r="C43" s="5" t="s">
        <v>42</v>
      </c>
      <c r="D43" s="28" t="s">
        <v>4</v>
      </c>
      <c r="E43" s="5" t="s">
        <v>172</v>
      </c>
      <c r="F43" s="24">
        <v>258000</v>
      </c>
      <c r="G43" s="11">
        <v>0</v>
      </c>
      <c r="H43" s="11">
        <v>0</v>
      </c>
      <c r="I43" s="11">
        <v>0</v>
      </c>
      <c r="J43" s="11">
        <v>0</v>
      </c>
      <c r="K43" s="11">
        <v>550000</v>
      </c>
      <c r="L43" s="11">
        <f t="shared" si="4"/>
        <v>25000</v>
      </c>
      <c r="M43" s="49">
        <v>0</v>
      </c>
      <c r="N43" s="71">
        <v>833000</v>
      </c>
      <c r="O43" s="72">
        <v>432326</v>
      </c>
      <c r="P43" s="73">
        <v>0</v>
      </c>
      <c r="Q43" s="73">
        <v>0</v>
      </c>
      <c r="R43" s="73">
        <v>0</v>
      </c>
      <c r="S43" s="73">
        <v>0</v>
      </c>
      <c r="T43" s="73">
        <v>376803</v>
      </c>
      <c r="U43" s="73">
        <f t="shared" si="0"/>
        <v>25000</v>
      </c>
      <c r="V43" s="73">
        <v>8000</v>
      </c>
      <c r="W43" s="71">
        <v>842129</v>
      </c>
      <c r="X43" s="74"/>
      <c r="Y43" s="14">
        <v>0</v>
      </c>
      <c r="Z43" s="36">
        <v>0</v>
      </c>
      <c r="AA43" s="75">
        <v>0</v>
      </c>
      <c r="AB43" s="74"/>
      <c r="AC43" s="133">
        <v>0</v>
      </c>
      <c r="AD43" s="76">
        <f t="shared" si="6"/>
        <v>401803</v>
      </c>
      <c r="AE43" s="82">
        <f t="shared" si="3"/>
        <v>514497.0000000001</v>
      </c>
      <c r="AF43" s="83">
        <f t="shared" si="8"/>
        <v>0</v>
      </c>
      <c r="AG43" s="79"/>
      <c r="AH43" s="84">
        <f t="shared" si="7"/>
        <v>401803</v>
      </c>
      <c r="AI43" s="117">
        <f t="shared" si="5"/>
        <v>0.4823565426170468</v>
      </c>
      <c r="AJ43" s="85">
        <v>0</v>
      </c>
      <c r="AK43" s="114"/>
      <c r="AL43" s="86"/>
    </row>
    <row r="44" spans="1:38" ht="90">
      <c r="A44" s="4" t="s">
        <v>73</v>
      </c>
      <c r="B44" s="2" t="s">
        <v>191</v>
      </c>
      <c r="C44" s="5" t="s">
        <v>81</v>
      </c>
      <c r="D44" s="28" t="s">
        <v>21</v>
      </c>
      <c r="E44" s="5" t="s">
        <v>172</v>
      </c>
      <c r="F44" s="24">
        <v>0</v>
      </c>
      <c r="G44" s="11">
        <v>0</v>
      </c>
      <c r="H44" s="11">
        <v>0</v>
      </c>
      <c r="I44" s="11">
        <v>0</v>
      </c>
      <c r="J44" s="11">
        <v>0</v>
      </c>
      <c r="K44" s="11">
        <v>0</v>
      </c>
      <c r="L44" s="11">
        <f t="shared" si="4"/>
        <v>70000</v>
      </c>
      <c r="M44" s="49">
        <v>0</v>
      </c>
      <c r="N44" s="71">
        <v>70000</v>
      </c>
      <c r="O44" s="72">
        <v>232858</v>
      </c>
      <c r="P44" s="73">
        <v>0</v>
      </c>
      <c r="Q44" s="73">
        <v>0</v>
      </c>
      <c r="R44" s="73">
        <v>0</v>
      </c>
      <c r="S44" s="73">
        <v>0</v>
      </c>
      <c r="T44" s="73">
        <v>0</v>
      </c>
      <c r="U44" s="73">
        <f t="shared" si="0"/>
        <v>23000</v>
      </c>
      <c r="V44" s="73">
        <v>0</v>
      </c>
      <c r="W44" s="71">
        <v>255858</v>
      </c>
      <c r="X44" s="74"/>
      <c r="Y44" s="14">
        <v>0</v>
      </c>
      <c r="Z44" s="36">
        <v>0</v>
      </c>
      <c r="AA44" s="75">
        <v>0</v>
      </c>
      <c r="AB44" s="74"/>
      <c r="AC44" s="133">
        <v>0</v>
      </c>
      <c r="AD44" s="76">
        <f t="shared" si="6"/>
        <v>70000</v>
      </c>
      <c r="AE44" s="82">
        <f t="shared" si="3"/>
        <v>7000</v>
      </c>
      <c r="AF44" s="83">
        <f t="shared" si="8"/>
        <v>0</v>
      </c>
      <c r="AG44" s="79"/>
      <c r="AH44" s="84">
        <f t="shared" si="7"/>
        <v>70000</v>
      </c>
      <c r="AI44" s="117">
        <f t="shared" si="5"/>
        <v>1</v>
      </c>
      <c r="AJ44" s="85">
        <v>0</v>
      </c>
      <c r="AK44" s="114"/>
      <c r="AL44" s="86"/>
    </row>
    <row r="45" spans="1:38" ht="39">
      <c r="A45" s="4" t="s">
        <v>82</v>
      </c>
      <c r="B45" s="2" t="s">
        <v>83</v>
      </c>
      <c r="C45" s="5" t="s">
        <v>84</v>
      </c>
      <c r="D45" s="28" t="s">
        <v>85</v>
      </c>
      <c r="E45" s="5" t="s">
        <v>170</v>
      </c>
      <c r="F45" s="24">
        <v>314531</v>
      </c>
      <c r="G45" s="11">
        <v>6700</v>
      </c>
      <c r="H45" s="11">
        <v>0</v>
      </c>
      <c r="I45" s="11">
        <v>0</v>
      </c>
      <c r="J45" s="11">
        <v>0</v>
      </c>
      <c r="K45" s="11">
        <v>0</v>
      </c>
      <c r="L45" s="11">
        <f t="shared" si="4"/>
        <v>151000</v>
      </c>
      <c r="M45" s="49">
        <v>0</v>
      </c>
      <c r="N45" s="71">
        <v>472231</v>
      </c>
      <c r="O45" s="72">
        <v>490252</v>
      </c>
      <c r="P45" s="73">
        <v>0</v>
      </c>
      <c r="Q45" s="73">
        <v>0</v>
      </c>
      <c r="R45" s="73">
        <v>0</v>
      </c>
      <c r="S45" s="73">
        <v>0</v>
      </c>
      <c r="T45" s="73">
        <v>0</v>
      </c>
      <c r="U45" s="73">
        <f t="shared" si="0"/>
        <v>143000</v>
      </c>
      <c r="V45" s="73">
        <v>67108</v>
      </c>
      <c r="W45" s="71">
        <v>700360</v>
      </c>
      <c r="X45" s="74"/>
      <c r="Y45" s="14">
        <v>126000</v>
      </c>
      <c r="Z45" s="36">
        <v>126000</v>
      </c>
      <c r="AA45" s="75">
        <v>159600</v>
      </c>
      <c r="AB45" s="74"/>
      <c r="AC45" s="133">
        <v>0</v>
      </c>
      <c r="AD45" s="76">
        <f t="shared" si="6"/>
        <v>436600</v>
      </c>
      <c r="AE45" s="82">
        <f t="shared" si="3"/>
        <v>82854.10000000003</v>
      </c>
      <c r="AF45" s="83">
        <f t="shared" si="8"/>
        <v>0</v>
      </c>
      <c r="AG45" s="79"/>
      <c r="AH45" s="84">
        <f t="shared" si="7"/>
        <v>436600</v>
      </c>
      <c r="AI45" s="117">
        <f t="shared" si="5"/>
        <v>0.9245475201755073</v>
      </c>
      <c r="AJ45" s="85">
        <v>0</v>
      </c>
      <c r="AK45" s="114"/>
      <c r="AL45" s="86"/>
    </row>
    <row r="46" spans="1:38" ht="15">
      <c r="A46" s="45" t="s">
        <v>86</v>
      </c>
      <c r="B46" s="46" t="s">
        <v>87</v>
      </c>
      <c r="C46" s="47" t="s">
        <v>24</v>
      </c>
      <c r="D46" s="48" t="s">
        <v>4</v>
      </c>
      <c r="E46" s="47" t="s">
        <v>170</v>
      </c>
      <c r="F46" s="24">
        <v>0</v>
      </c>
      <c r="G46" s="11">
        <v>0</v>
      </c>
      <c r="H46" s="11">
        <v>0</v>
      </c>
      <c r="I46" s="11">
        <v>1072000</v>
      </c>
      <c r="J46" s="11">
        <v>406000</v>
      </c>
      <c r="K46" s="11">
        <v>0</v>
      </c>
      <c r="L46" s="11">
        <f t="shared" si="4"/>
        <v>211000</v>
      </c>
      <c r="M46" s="49">
        <v>0</v>
      </c>
      <c r="N46" s="71">
        <v>1689000</v>
      </c>
      <c r="O46" s="72">
        <v>490000</v>
      </c>
      <c r="P46" s="73">
        <v>0</v>
      </c>
      <c r="Q46" s="73">
        <v>0</v>
      </c>
      <c r="R46" s="73">
        <v>613000</v>
      </c>
      <c r="S46" s="73">
        <v>430000</v>
      </c>
      <c r="T46" s="73">
        <v>0</v>
      </c>
      <c r="U46" s="73">
        <f t="shared" si="0"/>
        <v>0</v>
      </c>
      <c r="V46" s="73">
        <v>170000</v>
      </c>
      <c r="W46" s="71">
        <v>1703000</v>
      </c>
      <c r="X46" s="74"/>
      <c r="Y46" s="14">
        <v>490000</v>
      </c>
      <c r="Z46" s="36">
        <v>490000</v>
      </c>
      <c r="AA46" s="75">
        <v>0</v>
      </c>
      <c r="AB46" s="74"/>
      <c r="AC46" s="133">
        <v>0</v>
      </c>
      <c r="AD46" s="76">
        <f t="shared" si="6"/>
        <v>2203000</v>
      </c>
      <c r="AE46" s="82">
        <f t="shared" si="3"/>
        <v>-345099.99999999977</v>
      </c>
      <c r="AF46" s="83" t="str">
        <f t="shared" si="8"/>
        <v>0</v>
      </c>
      <c r="AG46" s="79"/>
      <c r="AH46" s="84">
        <f t="shared" si="7"/>
        <v>2203000</v>
      </c>
      <c r="AI46" s="117">
        <f t="shared" si="5"/>
        <v>1.3043220840734162</v>
      </c>
      <c r="AJ46" s="85">
        <v>0</v>
      </c>
      <c r="AK46" s="114"/>
      <c r="AL46" s="86"/>
    </row>
    <row r="47" spans="1:38" ht="64.5">
      <c r="A47" s="44" t="s">
        <v>88</v>
      </c>
      <c r="B47" s="2" t="s">
        <v>89</v>
      </c>
      <c r="C47" s="5" t="s">
        <v>32</v>
      </c>
      <c r="D47" s="28" t="s">
        <v>85</v>
      </c>
      <c r="E47" s="5" t="s">
        <v>170</v>
      </c>
      <c r="F47" s="24">
        <v>63351</v>
      </c>
      <c r="G47" s="11">
        <v>0</v>
      </c>
      <c r="H47" s="11">
        <v>0</v>
      </c>
      <c r="I47" s="11">
        <v>0</v>
      </c>
      <c r="J47" s="11">
        <v>0</v>
      </c>
      <c r="K47" s="11">
        <v>0</v>
      </c>
      <c r="L47" s="11">
        <f t="shared" si="4"/>
        <v>2054</v>
      </c>
      <c r="M47" s="49">
        <v>0</v>
      </c>
      <c r="N47" s="71">
        <v>65405</v>
      </c>
      <c r="O47" s="72">
        <v>762600</v>
      </c>
      <c r="P47" s="73">
        <v>0</v>
      </c>
      <c r="Q47" s="73">
        <v>0</v>
      </c>
      <c r="R47" s="73">
        <v>0</v>
      </c>
      <c r="S47" s="73">
        <v>0</v>
      </c>
      <c r="T47" s="73">
        <v>0</v>
      </c>
      <c r="U47" s="73">
        <f t="shared" si="0"/>
        <v>15000</v>
      </c>
      <c r="V47" s="73">
        <v>0</v>
      </c>
      <c r="W47" s="71">
        <v>777600</v>
      </c>
      <c r="X47" s="74"/>
      <c r="Y47" s="14">
        <v>0</v>
      </c>
      <c r="Z47" s="36">
        <v>0</v>
      </c>
      <c r="AA47" s="75">
        <v>0</v>
      </c>
      <c r="AB47" s="74"/>
      <c r="AC47" s="133">
        <v>0</v>
      </c>
      <c r="AD47" s="76">
        <f t="shared" si="6"/>
        <v>2054</v>
      </c>
      <c r="AE47" s="82">
        <f t="shared" si="3"/>
        <v>69891.5</v>
      </c>
      <c r="AF47" s="83">
        <f t="shared" si="8"/>
        <v>0</v>
      </c>
      <c r="AG47" s="79"/>
      <c r="AH47" s="84">
        <f t="shared" si="7"/>
        <v>2054</v>
      </c>
      <c r="AI47" s="117">
        <f t="shared" si="5"/>
        <v>0.03140432688632368</v>
      </c>
      <c r="AJ47" s="85">
        <v>0</v>
      </c>
      <c r="AK47" s="114"/>
      <c r="AL47" s="86"/>
    </row>
    <row r="48" spans="1:38" ht="39">
      <c r="A48" s="4" t="s">
        <v>88</v>
      </c>
      <c r="B48" s="2" t="s">
        <v>90</v>
      </c>
      <c r="C48" s="5" t="s">
        <v>84</v>
      </c>
      <c r="D48" s="28" t="s">
        <v>85</v>
      </c>
      <c r="E48" s="5" t="s">
        <v>170</v>
      </c>
      <c r="F48" s="24">
        <v>0</v>
      </c>
      <c r="G48" s="11">
        <v>0</v>
      </c>
      <c r="H48" s="11">
        <v>0</v>
      </c>
      <c r="I48" s="11">
        <v>0</v>
      </c>
      <c r="J48" s="11">
        <v>0</v>
      </c>
      <c r="K48" s="11">
        <v>0</v>
      </c>
      <c r="L48" s="11">
        <f t="shared" si="4"/>
        <v>0</v>
      </c>
      <c r="M48" s="49">
        <v>0</v>
      </c>
      <c r="N48" s="71">
        <v>0</v>
      </c>
      <c r="O48" s="72">
        <v>114000</v>
      </c>
      <c r="P48" s="73">
        <v>0</v>
      </c>
      <c r="Q48" s="73">
        <v>0</v>
      </c>
      <c r="R48" s="73">
        <v>0</v>
      </c>
      <c r="S48" s="73">
        <v>0</v>
      </c>
      <c r="T48" s="73">
        <v>0</v>
      </c>
      <c r="U48" s="73">
        <v>0</v>
      </c>
      <c r="V48" s="73">
        <v>0</v>
      </c>
      <c r="W48" s="71">
        <v>114000</v>
      </c>
      <c r="X48" s="74"/>
      <c r="Y48" s="14">
        <v>66000</v>
      </c>
      <c r="Z48" s="36">
        <v>66000</v>
      </c>
      <c r="AA48" s="75">
        <v>0</v>
      </c>
      <c r="AB48" s="74"/>
      <c r="AC48" s="133">
        <v>0</v>
      </c>
      <c r="AD48" s="76">
        <f t="shared" si="6"/>
        <v>66000</v>
      </c>
      <c r="AE48" s="82">
        <f t="shared" si="3"/>
        <v>-66000</v>
      </c>
      <c r="AF48" s="83" t="str">
        <f t="shared" si="8"/>
        <v>0</v>
      </c>
      <c r="AG48" s="79"/>
      <c r="AH48" s="84">
        <f t="shared" si="7"/>
        <v>66000</v>
      </c>
      <c r="AI48" s="117"/>
      <c r="AJ48" s="85">
        <v>0</v>
      </c>
      <c r="AK48" s="114"/>
      <c r="AL48" s="86"/>
    </row>
    <row r="49" spans="1:38" ht="51.75">
      <c r="A49" s="4" t="s">
        <v>88</v>
      </c>
      <c r="B49" s="2" t="s">
        <v>91</v>
      </c>
      <c r="C49" s="5" t="s">
        <v>32</v>
      </c>
      <c r="D49" s="28" t="s">
        <v>85</v>
      </c>
      <c r="E49" s="5" t="s">
        <v>170</v>
      </c>
      <c r="F49" s="24">
        <v>0</v>
      </c>
      <c r="G49" s="11">
        <v>0</v>
      </c>
      <c r="H49" s="11">
        <v>0</v>
      </c>
      <c r="I49" s="11">
        <v>30000</v>
      </c>
      <c r="J49" s="11">
        <v>0</v>
      </c>
      <c r="K49" s="11">
        <v>0</v>
      </c>
      <c r="L49" s="11">
        <f t="shared" si="4"/>
        <v>93400</v>
      </c>
      <c r="M49" s="49">
        <v>0</v>
      </c>
      <c r="N49" s="71">
        <v>123400</v>
      </c>
      <c r="O49" s="72">
        <v>669800</v>
      </c>
      <c r="P49" s="73">
        <v>0</v>
      </c>
      <c r="Q49" s="73">
        <v>0</v>
      </c>
      <c r="R49" s="73">
        <v>0</v>
      </c>
      <c r="S49" s="73">
        <v>0</v>
      </c>
      <c r="T49" s="73">
        <v>0</v>
      </c>
      <c r="U49" s="73">
        <f aca="true" t="shared" si="9" ref="U49:U79">W49-V49-T49-S49-R49-Q49-P49-O49</f>
        <v>21000</v>
      </c>
      <c r="V49" s="73">
        <v>0</v>
      </c>
      <c r="W49" s="71">
        <v>690800</v>
      </c>
      <c r="X49" s="74"/>
      <c r="Y49" s="14">
        <v>0</v>
      </c>
      <c r="Z49" s="36">
        <v>0</v>
      </c>
      <c r="AA49" s="75">
        <v>0</v>
      </c>
      <c r="AB49" s="74"/>
      <c r="AC49" s="133">
        <v>0</v>
      </c>
      <c r="AD49" s="76">
        <f t="shared" si="6"/>
        <v>123400</v>
      </c>
      <c r="AE49" s="82">
        <f t="shared" si="3"/>
        <v>12340</v>
      </c>
      <c r="AF49" s="83">
        <f t="shared" si="8"/>
        <v>0</v>
      </c>
      <c r="AG49" s="79"/>
      <c r="AH49" s="84">
        <f t="shared" si="7"/>
        <v>123400</v>
      </c>
      <c r="AI49" s="117">
        <f aca="true" t="shared" si="10" ref="AI49:AI73">+AH49/N49</f>
        <v>1</v>
      </c>
      <c r="AJ49" s="85">
        <v>0</v>
      </c>
      <c r="AK49" s="114"/>
      <c r="AL49" s="86"/>
    </row>
    <row r="50" spans="1:38" ht="39">
      <c r="A50" s="4" t="s">
        <v>88</v>
      </c>
      <c r="B50" s="2" t="s">
        <v>92</v>
      </c>
      <c r="C50" s="5" t="s">
        <v>32</v>
      </c>
      <c r="D50" s="28" t="s">
        <v>85</v>
      </c>
      <c r="E50" s="5" t="s">
        <v>170</v>
      </c>
      <c r="F50" s="24">
        <v>0</v>
      </c>
      <c r="G50" s="11">
        <v>0</v>
      </c>
      <c r="H50" s="11">
        <v>0</v>
      </c>
      <c r="I50" s="11">
        <v>20000</v>
      </c>
      <c r="J50" s="11">
        <v>0</v>
      </c>
      <c r="K50" s="11">
        <v>0</v>
      </c>
      <c r="L50" s="11">
        <f t="shared" si="4"/>
        <v>15000</v>
      </c>
      <c r="M50" s="49">
        <v>0</v>
      </c>
      <c r="N50" s="71">
        <v>35000</v>
      </c>
      <c r="O50" s="72">
        <v>71050</v>
      </c>
      <c r="P50" s="73">
        <v>0</v>
      </c>
      <c r="Q50" s="73">
        <v>0</v>
      </c>
      <c r="R50" s="73">
        <v>0</v>
      </c>
      <c r="S50" s="73">
        <v>0</v>
      </c>
      <c r="T50" s="73">
        <v>0</v>
      </c>
      <c r="U50" s="73">
        <f t="shared" si="9"/>
        <v>0</v>
      </c>
      <c r="V50" s="73">
        <v>0</v>
      </c>
      <c r="W50" s="71">
        <v>71050</v>
      </c>
      <c r="X50" s="74"/>
      <c r="Y50" s="14">
        <v>0</v>
      </c>
      <c r="Z50" s="36">
        <v>0</v>
      </c>
      <c r="AA50" s="75">
        <v>0</v>
      </c>
      <c r="AB50" s="74"/>
      <c r="AC50" s="133">
        <v>0</v>
      </c>
      <c r="AD50" s="76">
        <f t="shared" si="6"/>
        <v>35000</v>
      </c>
      <c r="AE50" s="82">
        <f t="shared" si="3"/>
        <v>3500</v>
      </c>
      <c r="AF50" s="83">
        <f t="shared" si="8"/>
        <v>0</v>
      </c>
      <c r="AG50" s="79"/>
      <c r="AH50" s="84">
        <f t="shared" si="7"/>
        <v>35000</v>
      </c>
      <c r="AI50" s="117">
        <f t="shared" si="10"/>
        <v>1</v>
      </c>
      <c r="AJ50" s="85">
        <v>0</v>
      </c>
      <c r="AK50" s="114"/>
      <c r="AL50" s="86"/>
    </row>
    <row r="51" spans="1:38" ht="65.25" customHeight="1">
      <c r="A51" s="4" t="s">
        <v>93</v>
      </c>
      <c r="B51" s="2" t="s">
        <v>94</v>
      </c>
      <c r="C51" s="5" t="s">
        <v>42</v>
      </c>
      <c r="D51" s="28" t="s">
        <v>4</v>
      </c>
      <c r="E51" s="5" t="s">
        <v>170</v>
      </c>
      <c r="F51" s="24">
        <v>0</v>
      </c>
      <c r="G51" s="11">
        <v>0</v>
      </c>
      <c r="H51" s="11">
        <v>0</v>
      </c>
      <c r="I51" s="11">
        <v>0</v>
      </c>
      <c r="J51" s="11">
        <v>0</v>
      </c>
      <c r="K51" s="11">
        <v>0</v>
      </c>
      <c r="L51" s="11">
        <f aca="true" t="shared" si="11" ref="L51:L97">N51-M51-K51-J51-I51-H51-G51-F51</f>
        <v>400000</v>
      </c>
      <c r="M51" s="49">
        <v>0</v>
      </c>
      <c r="N51" s="71">
        <v>400000</v>
      </c>
      <c r="O51" s="72">
        <v>807000</v>
      </c>
      <c r="P51" s="73">
        <v>0</v>
      </c>
      <c r="Q51" s="73">
        <v>0</v>
      </c>
      <c r="R51" s="73">
        <v>0</v>
      </c>
      <c r="S51" s="73">
        <v>0</v>
      </c>
      <c r="T51" s="73">
        <v>0</v>
      </c>
      <c r="U51" s="73">
        <f t="shared" si="9"/>
        <v>168900</v>
      </c>
      <c r="V51" s="73">
        <v>0</v>
      </c>
      <c r="W51" s="71">
        <v>975900</v>
      </c>
      <c r="X51" s="74"/>
      <c r="Y51" s="14">
        <v>131000</v>
      </c>
      <c r="Z51" s="36">
        <v>131000</v>
      </c>
      <c r="AA51" s="75">
        <v>0</v>
      </c>
      <c r="AB51" s="74"/>
      <c r="AC51" s="133">
        <v>0</v>
      </c>
      <c r="AD51" s="76">
        <f t="shared" si="6"/>
        <v>531000</v>
      </c>
      <c r="AE51" s="82">
        <f t="shared" si="3"/>
        <v>-90999.99999999994</v>
      </c>
      <c r="AF51" s="83" t="str">
        <f t="shared" si="8"/>
        <v>0</v>
      </c>
      <c r="AG51" s="79"/>
      <c r="AH51" s="84">
        <f t="shared" si="7"/>
        <v>531000</v>
      </c>
      <c r="AI51" s="117">
        <f t="shared" si="10"/>
        <v>1.3275</v>
      </c>
      <c r="AJ51" s="85">
        <v>0</v>
      </c>
      <c r="AK51" s="114"/>
      <c r="AL51" s="86"/>
    </row>
    <row r="52" spans="1:38" ht="39">
      <c r="A52" s="4" t="s">
        <v>93</v>
      </c>
      <c r="B52" s="2" t="s">
        <v>95</v>
      </c>
      <c r="C52" s="5" t="s">
        <v>20</v>
      </c>
      <c r="D52" s="28" t="s">
        <v>96</v>
      </c>
      <c r="E52" s="5" t="s">
        <v>170</v>
      </c>
      <c r="F52" s="24">
        <v>622100</v>
      </c>
      <c r="G52" s="11">
        <v>219000</v>
      </c>
      <c r="H52" s="11">
        <v>0</v>
      </c>
      <c r="I52" s="11">
        <v>0</v>
      </c>
      <c r="J52" s="11">
        <v>0</v>
      </c>
      <c r="K52" s="11">
        <v>0</v>
      </c>
      <c r="L52" s="11">
        <f t="shared" si="11"/>
        <v>1205077</v>
      </c>
      <c r="M52" s="49">
        <v>321523</v>
      </c>
      <c r="N52" s="71">
        <v>2367700</v>
      </c>
      <c r="O52" s="72">
        <v>1184300</v>
      </c>
      <c r="P52" s="73">
        <v>0</v>
      </c>
      <c r="Q52" s="73">
        <v>0</v>
      </c>
      <c r="R52" s="73">
        <v>0</v>
      </c>
      <c r="S52" s="73">
        <v>0</v>
      </c>
      <c r="T52" s="73">
        <v>0</v>
      </c>
      <c r="U52" s="73">
        <f t="shared" si="9"/>
        <v>924400</v>
      </c>
      <c r="V52" s="73">
        <v>257200</v>
      </c>
      <c r="W52" s="71">
        <v>2365900</v>
      </c>
      <c r="X52" s="74"/>
      <c r="Y52" s="14">
        <v>684310</v>
      </c>
      <c r="Z52" s="36">
        <v>684000</v>
      </c>
      <c r="AA52" s="75">
        <v>0</v>
      </c>
      <c r="AB52" s="74"/>
      <c r="AC52" s="133">
        <v>241142</v>
      </c>
      <c r="AD52" s="76">
        <f t="shared" si="6"/>
        <v>2130219</v>
      </c>
      <c r="AE52" s="82">
        <f t="shared" si="3"/>
        <v>474251</v>
      </c>
      <c r="AF52" s="83">
        <v>80381</v>
      </c>
      <c r="AG52" s="79"/>
      <c r="AH52" s="84">
        <f t="shared" si="7"/>
        <v>2210600</v>
      </c>
      <c r="AI52" s="117">
        <f t="shared" si="10"/>
        <v>0.9336486886007518</v>
      </c>
      <c r="AJ52" s="85">
        <v>80381</v>
      </c>
      <c r="AK52" s="114" t="s">
        <v>205</v>
      </c>
      <c r="AL52" s="86" t="s">
        <v>201</v>
      </c>
    </row>
    <row r="53" spans="1:38" ht="90">
      <c r="A53" s="4" t="s">
        <v>93</v>
      </c>
      <c r="B53" s="2" t="s">
        <v>97</v>
      </c>
      <c r="C53" s="5" t="s">
        <v>20</v>
      </c>
      <c r="D53" s="28" t="s">
        <v>21</v>
      </c>
      <c r="E53" s="5" t="s">
        <v>170</v>
      </c>
      <c r="F53" s="24">
        <v>618200</v>
      </c>
      <c r="G53" s="11">
        <v>100000</v>
      </c>
      <c r="H53" s="11">
        <v>493000</v>
      </c>
      <c r="I53" s="11">
        <v>0</v>
      </c>
      <c r="J53" s="11">
        <v>0</v>
      </c>
      <c r="K53" s="11">
        <v>0</v>
      </c>
      <c r="L53" s="11">
        <f t="shared" si="11"/>
        <v>647746</v>
      </c>
      <c r="M53" s="49">
        <v>470554</v>
      </c>
      <c r="N53" s="71">
        <v>2329500</v>
      </c>
      <c r="O53" s="72">
        <v>1014100</v>
      </c>
      <c r="P53" s="73">
        <v>100000</v>
      </c>
      <c r="Q53" s="73">
        <v>500000</v>
      </c>
      <c r="R53" s="73">
        <v>0</v>
      </c>
      <c r="S53" s="73">
        <v>0</v>
      </c>
      <c r="T53" s="73">
        <v>0</v>
      </c>
      <c r="U53" s="73">
        <f t="shared" si="9"/>
        <v>549000</v>
      </c>
      <c r="V53" s="73">
        <v>376400</v>
      </c>
      <c r="W53" s="71">
        <v>2539500</v>
      </c>
      <c r="X53" s="74"/>
      <c r="Y53" s="14">
        <v>680000</v>
      </c>
      <c r="Z53" s="36">
        <v>861000</v>
      </c>
      <c r="AA53" s="75">
        <v>0</v>
      </c>
      <c r="AB53" s="74"/>
      <c r="AC53" s="133">
        <v>352915</v>
      </c>
      <c r="AD53" s="76">
        <f t="shared" si="6"/>
        <v>2361661</v>
      </c>
      <c r="AE53" s="82">
        <f t="shared" si="3"/>
        <v>200789</v>
      </c>
      <c r="AF53" s="83">
        <v>117639</v>
      </c>
      <c r="AG53" s="79"/>
      <c r="AH53" s="84">
        <f t="shared" si="7"/>
        <v>2479300</v>
      </c>
      <c r="AI53" s="117">
        <f t="shared" si="10"/>
        <v>1.064305644988195</v>
      </c>
      <c r="AJ53" s="85">
        <v>117639</v>
      </c>
      <c r="AK53" s="114" t="s">
        <v>203</v>
      </c>
      <c r="AL53" s="86" t="s">
        <v>201</v>
      </c>
    </row>
    <row r="54" spans="1:38" ht="90">
      <c r="A54" s="4" t="s">
        <v>93</v>
      </c>
      <c r="B54" s="2" t="s">
        <v>98</v>
      </c>
      <c r="C54" s="5" t="s">
        <v>99</v>
      </c>
      <c r="D54" s="28" t="s">
        <v>7</v>
      </c>
      <c r="E54" s="5" t="s">
        <v>170</v>
      </c>
      <c r="F54" s="24">
        <v>531600</v>
      </c>
      <c r="G54" s="11">
        <v>100000</v>
      </c>
      <c r="H54" s="11">
        <v>495000</v>
      </c>
      <c r="I54" s="11">
        <v>0</v>
      </c>
      <c r="J54" s="11">
        <v>0</v>
      </c>
      <c r="K54" s="11">
        <v>0</v>
      </c>
      <c r="L54" s="11">
        <f t="shared" si="11"/>
        <v>446863</v>
      </c>
      <c r="M54" s="49">
        <v>426937</v>
      </c>
      <c r="N54" s="71">
        <v>2000400</v>
      </c>
      <c r="O54" s="72">
        <v>926200</v>
      </c>
      <c r="P54" s="73">
        <v>100000</v>
      </c>
      <c r="Q54" s="73">
        <v>500000</v>
      </c>
      <c r="R54" s="73">
        <v>0</v>
      </c>
      <c r="S54" s="73">
        <v>0</v>
      </c>
      <c r="T54" s="73">
        <v>0</v>
      </c>
      <c r="U54" s="73">
        <f t="shared" si="9"/>
        <v>426900</v>
      </c>
      <c r="V54" s="73">
        <v>341600</v>
      </c>
      <c r="W54" s="71">
        <v>2294700</v>
      </c>
      <c r="X54" s="74"/>
      <c r="Y54" s="14">
        <v>584000</v>
      </c>
      <c r="Z54" s="36">
        <v>584000</v>
      </c>
      <c r="AA54" s="75">
        <v>0</v>
      </c>
      <c r="AB54" s="74"/>
      <c r="AC54" s="133">
        <v>320203</v>
      </c>
      <c r="AD54" s="76">
        <f t="shared" si="6"/>
        <v>1851066</v>
      </c>
      <c r="AE54" s="82">
        <f t="shared" si="3"/>
        <v>349374</v>
      </c>
      <c r="AF54" s="83">
        <v>106734</v>
      </c>
      <c r="AG54" s="79"/>
      <c r="AH54" s="84">
        <f t="shared" si="7"/>
        <v>1957800</v>
      </c>
      <c r="AI54" s="117">
        <f t="shared" si="10"/>
        <v>0.9787042591481704</v>
      </c>
      <c r="AJ54" s="85">
        <v>106734</v>
      </c>
      <c r="AK54" s="114" t="s">
        <v>203</v>
      </c>
      <c r="AL54" s="86" t="s">
        <v>201</v>
      </c>
    </row>
    <row r="55" spans="1:38" ht="90">
      <c r="A55" s="4" t="s">
        <v>93</v>
      </c>
      <c r="B55" s="2" t="s">
        <v>100</v>
      </c>
      <c r="C55" s="5" t="s">
        <v>44</v>
      </c>
      <c r="D55" s="28" t="s">
        <v>21</v>
      </c>
      <c r="E55" s="5" t="s">
        <v>170</v>
      </c>
      <c r="F55" s="24">
        <v>300000</v>
      </c>
      <c r="G55" s="11">
        <v>0</v>
      </c>
      <c r="H55" s="11">
        <v>0</v>
      </c>
      <c r="I55" s="11">
        <v>0</v>
      </c>
      <c r="J55" s="11">
        <v>0</v>
      </c>
      <c r="K55" s="11">
        <v>0</v>
      </c>
      <c r="L55" s="11">
        <f t="shared" si="11"/>
        <v>388416</v>
      </c>
      <c r="M55" s="49">
        <v>172584</v>
      </c>
      <c r="N55" s="71">
        <v>861000</v>
      </c>
      <c r="O55" s="72">
        <v>623300</v>
      </c>
      <c r="P55" s="73">
        <v>0</v>
      </c>
      <c r="Q55" s="73">
        <v>0</v>
      </c>
      <c r="R55" s="73">
        <v>0</v>
      </c>
      <c r="S55" s="73">
        <v>0</v>
      </c>
      <c r="T55" s="73">
        <v>0</v>
      </c>
      <c r="U55" s="73">
        <f t="shared" si="9"/>
        <v>473900</v>
      </c>
      <c r="V55" s="73">
        <v>138000</v>
      </c>
      <c r="W55" s="71">
        <v>1235200</v>
      </c>
      <c r="X55" s="74"/>
      <c r="Y55" s="14">
        <v>330000</v>
      </c>
      <c r="Z55" s="36">
        <v>330000</v>
      </c>
      <c r="AA55" s="75">
        <v>0</v>
      </c>
      <c r="AB55" s="74"/>
      <c r="AC55" s="133">
        <v>129438</v>
      </c>
      <c r="AD55" s="76">
        <f t="shared" si="6"/>
        <v>847854</v>
      </c>
      <c r="AE55" s="82">
        <f t="shared" si="3"/>
        <v>99246.00000000012</v>
      </c>
      <c r="AF55" s="83">
        <v>43146</v>
      </c>
      <c r="AG55" s="79"/>
      <c r="AH55" s="84">
        <f t="shared" si="7"/>
        <v>891000</v>
      </c>
      <c r="AI55" s="117">
        <f t="shared" si="10"/>
        <v>1.0348432055749128</v>
      </c>
      <c r="AJ55" s="85">
        <v>43146</v>
      </c>
      <c r="AK55" s="114" t="s">
        <v>204</v>
      </c>
      <c r="AL55" s="86" t="s">
        <v>201</v>
      </c>
    </row>
    <row r="56" spans="1:38" ht="39">
      <c r="A56" s="4" t="s">
        <v>101</v>
      </c>
      <c r="B56" s="2" t="s">
        <v>102</v>
      </c>
      <c r="C56" s="5" t="s">
        <v>10</v>
      </c>
      <c r="D56" s="28" t="s">
        <v>33</v>
      </c>
      <c r="E56" s="5" t="s">
        <v>168</v>
      </c>
      <c r="F56" s="24">
        <v>1069600</v>
      </c>
      <c r="G56" s="11">
        <v>0</v>
      </c>
      <c r="H56" s="11">
        <v>0</v>
      </c>
      <c r="I56" s="11">
        <v>0</v>
      </c>
      <c r="J56" s="11">
        <v>260000</v>
      </c>
      <c r="K56" s="11">
        <v>0</v>
      </c>
      <c r="L56" s="11">
        <f t="shared" si="11"/>
        <v>422000</v>
      </c>
      <c r="M56" s="49">
        <v>397254</v>
      </c>
      <c r="N56" s="71">
        <v>2148854</v>
      </c>
      <c r="O56" s="72">
        <v>1585000</v>
      </c>
      <c r="P56" s="73">
        <v>0</v>
      </c>
      <c r="Q56" s="73">
        <v>0</v>
      </c>
      <c r="R56" s="73">
        <v>0</v>
      </c>
      <c r="S56" s="73">
        <v>220623</v>
      </c>
      <c r="T56" s="73">
        <v>0</v>
      </c>
      <c r="U56" s="73">
        <f t="shared" si="9"/>
        <v>296000</v>
      </c>
      <c r="V56" s="73">
        <v>317000</v>
      </c>
      <c r="W56" s="71">
        <v>2418623</v>
      </c>
      <c r="X56" s="74"/>
      <c r="Y56" s="14">
        <v>1176000</v>
      </c>
      <c r="Z56" s="36">
        <v>1176000</v>
      </c>
      <c r="AA56" s="75">
        <v>0</v>
      </c>
      <c r="AB56" s="74"/>
      <c r="AC56" s="133">
        <v>297941</v>
      </c>
      <c r="AD56" s="76">
        <f t="shared" si="6"/>
        <v>2116564</v>
      </c>
      <c r="AE56" s="82">
        <f t="shared" si="3"/>
        <v>247175.40000000037</v>
      </c>
      <c r="AF56" s="83">
        <v>99313</v>
      </c>
      <c r="AG56" s="79"/>
      <c r="AH56" s="84">
        <f t="shared" si="7"/>
        <v>2215877</v>
      </c>
      <c r="AI56" s="117">
        <f t="shared" si="10"/>
        <v>1.0311901134279016</v>
      </c>
      <c r="AJ56" s="85">
        <v>99313</v>
      </c>
      <c r="AK56" s="114" t="s">
        <v>200</v>
      </c>
      <c r="AL56" s="86" t="s">
        <v>201</v>
      </c>
    </row>
    <row r="57" spans="1:38" ht="26.25">
      <c r="A57" s="44" t="s">
        <v>101</v>
      </c>
      <c r="B57" s="2" t="s">
        <v>103</v>
      </c>
      <c r="C57" s="5" t="s">
        <v>104</v>
      </c>
      <c r="D57" s="28" t="s">
        <v>4</v>
      </c>
      <c r="E57" s="5" t="s">
        <v>171</v>
      </c>
      <c r="F57" s="24">
        <v>638305</v>
      </c>
      <c r="G57" s="11">
        <v>0</v>
      </c>
      <c r="H57" s="11">
        <v>0</v>
      </c>
      <c r="I57" s="11">
        <v>0</v>
      </c>
      <c r="J57" s="11">
        <v>59446</v>
      </c>
      <c r="K57" s="11">
        <v>0</v>
      </c>
      <c r="L57" s="11">
        <f t="shared" si="11"/>
        <v>253946</v>
      </c>
      <c r="M57" s="49">
        <v>274718</v>
      </c>
      <c r="N57" s="71">
        <v>1226415</v>
      </c>
      <c r="O57" s="72">
        <v>909000</v>
      </c>
      <c r="P57" s="73">
        <v>0</v>
      </c>
      <c r="Q57" s="73">
        <v>0</v>
      </c>
      <c r="R57" s="73">
        <v>0</v>
      </c>
      <c r="S57" s="73">
        <v>102823</v>
      </c>
      <c r="T57" s="73">
        <v>0</v>
      </c>
      <c r="U57" s="73">
        <f t="shared" si="9"/>
        <v>270000</v>
      </c>
      <c r="V57" s="73">
        <v>219000</v>
      </c>
      <c r="W57" s="71">
        <v>1500823</v>
      </c>
      <c r="X57" s="74"/>
      <c r="Y57" s="14">
        <v>702000</v>
      </c>
      <c r="Z57" s="36">
        <v>702000</v>
      </c>
      <c r="AA57" s="75">
        <v>0</v>
      </c>
      <c r="AB57" s="74"/>
      <c r="AC57" s="133">
        <v>206039</v>
      </c>
      <c r="AD57" s="76">
        <f t="shared" si="6"/>
        <v>1264808</v>
      </c>
      <c r="AE57" s="82">
        <f t="shared" si="3"/>
        <v>84248.5</v>
      </c>
      <c r="AF57" s="83">
        <v>68679</v>
      </c>
      <c r="AG57" s="79"/>
      <c r="AH57" s="84">
        <f t="shared" si="7"/>
        <v>1333487</v>
      </c>
      <c r="AI57" s="117">
        <f t="shared" si="10"/>
        <v>1.0873048682542206</v>
      </c>
      <c r="AJ57" s="85">
        <v>68679</v>
      </c>
      <c r="AK57" s="114" t="s">
        <v>204</v>
      </c>
      <c r="AL57" s="86" t="s">
        <v>201</v>
      </c>
    </row>
    <row r="58" spans="1:38" ht="26.25">
      <c r="A58" s="4" t="s">
        <v>101</v>
      </c>
      <c r="B58" s="2" t="s">
        <v>105</v>
      </c>
      <c r="C58" s="5" t="s">
        <v>32</v>
      </c>
      <c r="D58" s="28" t="s">
        <v>33</v>
      </c>
      <c r="E58" s="5" t="s">
        <v>168</v>
      </c>
      <c r="F58" s="24">
        <v>475100</v>
      </c>
      <c r="G58" s="11">
        <v>0</v>
      </c>
      <c r="H58" s="11">
        <v>0</v>
      </c>
      <c r="I58" s="11">
        <v>0</v>
      </c>
      <c r="J58" s="11">
        <v>0</v>
      </c>
      <c r="K58" s="11">
        <v>0</v>
      </c>
      <c r="L58" s="11">
        <f t="shared" si="11"/>
        <v>146851</v>
      </c>
      <c r="M58" s="49">
        <v>93732</v>
      </c>
      <c r="N58" s="71">
        <v>715683</v>
      </c>
      <c r="O58" s="72">
        <v>813000</v>
      </c>
      <c r="P58" s="73">
        <v>0</v>
      </c>
      <c r="Q58" s="73">
        <v>0</v>
      </c>
      <c r="R58" s="73">
        <v>0</v>
      </c>
      <c r="S58" s="73">
        <v>0</v>
      </c>
      <c r="T58" s="73">
        <v>0</v>
      </c>
      <c r="U58" s="73">
        <f t="shared" si="9"/>
        <v>70970</v>
      </c>
      <c r="V58" s="73">
        <v>74500</v>
      </c>
      <c r="W58" s="71">
        <v>958470</v>
      </c>
      <c r="X58" s="74"/>
      <c r="Y58" s="14">
        <v>570000</v>
      </c>
      <c r="Z58" s="36">
        <v>570000</v>
      </c>
      <c r="AA58" s="75">
        <v>0</v>
      </c>
      <c r="AB58" s="74"/>
      <c r="AC58" s="133">
        <v>70299</v>
      </c>
      <c r="AD58" s="76">
        <f t="shared" si="6"/>
        <v>787150</v>
      </c>
      <c r="AE58" s="82">
        <f t="shared" si="3"/>
        <v>101.30000000004657</v>
      </c>
      <c r="AF58" s="83">
        <v>101</v>
      </c>
      <c r="AG58" s="79"/>
      <c r="AH58" s="84">
        <f t="shared" si="7"/>
        <v>787251</v>
      </c>
      <c r="AI58" s="117">
        <f t="shared" si="10"/>
        <v>1.0999995808199998</v>
      </c>
      <c r="AJ58" s="85">
        <v>101</v>
      </c>
      <c r="AK58" s="114" t="s">
        <v>204</v>
      </c>
      <c r="AL58" s="86" t="s">
        <v>201</v>
      </c>
    </row>
    <row r="59" spans="1:38" ht="39">
      <c r="A59" s="44" t="s">
        <v>101</v>
      </c>
      <c r="B59" s="2" t="s">
        <v>106</v>
      </c>
      <c r="C59" s="5" t="s">
        <v>63</v>
      </c>
      <c r="D59" s="28" t="s">
        <v>4</v>
      </c>
      <c r="E59" s="5" t="s">
        <v>168</v>
      </c>
      <c r="F59" s="24">
        <v>614376</v>
      </c>
      <c r="G59" s="11">
        <v>0</v>
      </c>
      <c r="H59" s="11">
        <v>0</v>
      </c>
      <c r="I59" s="11">
        <v>0</v>
      </c>
      <c r="J59" s="11">
        <v>471655</v>
      </c>
      <c r="K59" s="11">
        <v>0</v>
      </c>
      <c r="L59" s="11">
        <f t="shared" si="11"/>
        <v>552565</v>
      </c>
      <c r="M59" s="49">
        <v>275208</v>
      </c>
      <c r="N59" s="71">
        <v>1913804</v>
      </c>
      <c r="O59" s="72">
        <v>2029500</v>
      </c>
      <c r="P59" s="73">
        <v>0</v>
      </c>
      <c r="Q59" s="73">
        <v>0</v>
      </c>
      <c r="R59" s="73">
        <v>0</v>
      </c>
      <c r="S59" s="73">
        <v>373340</v>
      </c>
      <c r="T59" s="73">
        <v>0</v>
      </c>
      <c r="U59" s="73">
        <f t="shared" si="9"/>
        <v>93250</v>
      </c>
      <c r="V59" s="73">
        <v>210000</v>
      </c>
      <c r="W59" s="71">
        <v>2706090</v>
      </c>
      <c r="X59" s="74"/>
      <c r="Y59" s="14">
        <v>675000</v>
      </c>
      <c r="Z59" s="36">
        <v>675000</v>
      </c>
      <c r="AA59" s="75">
        <v>0</v>
      </c>
      <c r="AB59" s="74"/>
      <c r="AC59" s="133">
        <v>206406</v>
      </c>
      <c r="AD59" s="76">
        <f t="shared" si="6"/>
        <v>1807311</v>
      </c>
      <c r="AE59" s="82">
        <f t="shared" si="3"/>
        <v>297873.4000000004</v>
      </c>
      <c r="AF59" s="83">
        <v>68802</v>
      </c>
      <c r="AG59" s="79"/>
      <c r="AH59" s="84">
        <f t="shared" si="7"/>
        <v>1876113</v>
      </c>
      <c r="AI59" s="117">
        <f t="shared" si="10"/>
        <v>0.9803057157368257</v>
      </c>
      <c r="AJ59" s="85">
        <v>68802</v>
      </c>
      <c r="AK59" s="114" t="s">
        <v>204</v>
      </c>
      <c r="AL59" s="86" t="s">
        <v>201</v>
      </c>
    </row>
    <row r="60" spans="1:38" ht="90">
      <c r="A60" s="4" t="s">
        <v>101</v>
      </c>
      <c r="B60" s="2" t="s">
        <v>107</v>
      </c>
      <c r="C60" s="5" t="s">
        <v>20</v>
      </c>
      <c r="D60" s="28" t="s">
        <v>21</v>
      </c>
      <c r="E60" s="5" t="s">
        <v>168</v>
      </c>
      <c r="F60" s="24">
        <v>432000</v>
      </c>
      <c r="G60" s="11">
        <v>0</v>
      </c>
      <c r="H60" s="11">
        <v>0</v>
      </c>
      <c r="I60" s="11">
        <v>0</v>
      </c>
      <c r="J60" s="11">
        <v>0</v>
      </c>
      <c r="K60" s="11">
        <v>0</v>
      </c>
      <c r="L60" s="11">
        <f t="shared" si="11"/>
        <v>800000</v>
      </c>
      <c r="M60" s="49">
        <v>0</v>
      </c>
      <c r="N60" s="71">
        <v>1232000</v>
      </c>
      <c r="O60" s="72">
        <v>1238000</v>
      </c>
      <c r="P60" s="73">
        <v>0</v>
      </c>
      <c r="Q60" s="73">
        <v>0</v>
      </c>
      <c r="R60" s="73">
        <v>0</v>
      </c>
      <c r="S60" s="73">
        <v>0</v>
      </c>
      <c r="T60" s="73">
        <v>0</v>
      </c>
      <c r="U60" s="73">
        <f t="shared" si="9"/>
        <v>330141</v>
      </c>
      <c r="V60" s="73">
        <v>20000</v>
      </c>
      <c r="W60" s="71">
        <v>1588141</v>
      </c>
      <c r="X60" s="74"/>
      <c r="Y60" s="14">
        <v>475200</v>
      </c>
      <c r="Z60" s="36">
        <v>475000</v>
      </c>
      <c r="AA60" s="75">
        <v>0</v>
      </c>
      <c r="AB60" s="74"/>
      <c r="AC60" s="133">
        <v>0</v>
      </c>
      <c r="AD60" s="76">
        <f t="shared" si="6"/>
        <v>1275000</v>
      </c>
      <c r="AE60" s="82">
        <f t="shared" si="3"/>
        <v>80200</v>
      </c>
      <c r="AF60" s="83">
        <f t="shared" si="8"/>
        <v>0</v>
      </c>
      <c r="AG60" s="79"/>
      <c r="AH60" s="84">
        <f t="shared" si="7"/>
        <v>1275000</v>
      </c>
      <c r="AI60" s="117">
        <f t="shared" si="10"/>
        <v>1.0349025974025974</v>
      </c>
      <c r="AJ60" s="85">
        <v>0</v>
      </c>
      <c r="AK60" s="114"/>
      <c r="AL60" s="86"/>
    </row>
    <row r="61" spans="1:38" ht="77.25">
      <c r="A61" s="44" t="s">
        <v>101</v>
      </c>
      <c r="B61" s="2" t="s">
        <v>108</v>
      </c>
      <c r="C61" s="5" t="s">
        <v>24</v>
      </c>
      <c r="D61" s="28" t="s">
        <v>25</v>
      </c>
      <c r="E61" s="5" t="s">
        <v>168</v>
      </c>
      <c r="F61" s="24">
        <v>1183602</v>
      </c>
      <c r="G61" s="11">
        <v>0</v>
      </c>
      <c r="H61" s="11">
        <v>0</v>
      </c>
      <c r="I61" s="11">
        <v>0</v>
      </c>
      <c r="J61" s="11">
        <v>146473</v>
      </c>
      <c r="K61" s="11">
        <v>0</v>
      </c>
      <c r="L61" s="11">
        <f t="shared" si="11"/>
        <v>753287</v>
      </c>
      <c r="M61" s="49">
        <v>434709</v>
      </c>
      <c r="N61" s="71">
        <v>2518071</v>
      </c>
      <c r="O61" s="72">
        <v>2434000</v>
      </c>
      <c r="P61" s="73">
        <v>0</v>
      </c>
      <c r="Q61" s="73">
        <v>0</v>
      </c>
      <c r="R61" s="73">
        <v>0</v>
      </c>
      <c r="S61" s="73">
        <v>161368</v>
      </c>
      <c r="T61" s="73">
        <v>0</v>
      </c>
      <c r="U61" s="73">
        <f t="shared" si="9"/>
        <v>787448</v>
      </c>
      <c r="V61" s="73">
        <v>0</v>
      </c>
      <c r="W61" s="71">
        <v>3382816</v>
      </c>
      <c r="X61" s="74"/>
      <c r="Y61" s="14">
        <v>1301000</v>
      </c>
      <c r="Z61" s="36">
        <v>1301000</v>
      </c>
      <c r="AA61" s="75">
        <v>0</v>
      </c>
      <c r="AB61" s="74"/>
      <c r="AC61" s="133">
        <v>326032</v>
      </c>
      <c r="AD61" s="76">
        <f t="shared" si="6"/>
        <v>2541687</v>
      </c>
      <c r="AE61" s="82">
        <f t="shared" si="3"/>
        <v>228191.1000000001</v>
      </c>
      <c r="AF61" s="83">
        <v>108677</v>
      </c>
      <c r="AG61" s="79"/>
      <c r="AH61" s="84">
        <f t="shared" si="7"/>
        <v>2650364</v>
      </c>
      <c r="AI61" s="117">
        <f t="shared" si="10"/>
        <v>1.0525374383804111</v>
      </c>
      <c r="AJ61" s="85">
        <v>108677</v>
      </c>
      <c r="AK61" s="114" t="s">
        <v>204</v>
      </c>
      <c r="AL61" s="86" t="s">
        <v>201</v>
      </c>
    </row>
    <row r="62" spans="1:38" ht="39">
      <c r="A62" s="44" t="s">
        <v>101</v>
      </c>
      <c r="B62" s="2" t="s">
        <v>109</v>
      </c>
      <c r="C62" s="5" t="s">
        <v>66</v>
      </c>
      <c r="D62" s="28" t="s">
        <v>11</v>
      </c>
      <c r="E62" s="5" t="s">
        <v>168</v>
      </c>
      <c r="F62" s="24">
        <v>741327</v>
      </c>
      <c r="G62" s="11">
        <v>0</v>
      </c>
      <c r="H62" s="11">
        <v>0</v>
      </c>
      <c r="I62" s="11">
        <v>0</v>
      </c>
      <c r="J62" s="11">
        <v>0</v>
      </c>
      <c r="K62" s="11">
        <v>0</v>
      </c>
      <c r="L62" s="11">
        <f t="shared" si="11"/>
        <v>106909</v>
      </c>
      <c r="M62" s="49">
        <v>324514</v>
      </c>
      <c r="N62" s="71">
        <v>1172750</v>
      </c>
      <c r="O62" s="72">
        <v>1451000</v>
      </c>
      <c r="P62" s="73">
        <v>0</v>
      </c>
      <c r="Q62" s="73">
        <v>0</v>
      </c>
      <c r="R62" s="73">
        <v>0</v>
      </c>
      <c r="S62" s="73">
        <v>0</v>
      </c>
      <c r="T62" s="73">
        <v>0</v>
      </c>
      <c r="U62" s="73">
        <f t="shared" si="9"/>
        <v>200639</v>
      </c>
      <c r="V62" s="73">
        <v>260000</v>
      </c>
      <c r="W62" s="71">
        <v>1911639</v>
      </c>
      <c r="X62" s="74"/>
      <c r="Y62" s="14">
        <v>815000</v>
      </c>
      <c r="Z62" s="36">
        <v>815000</v>
      </c>
      <c r="AA62" s="75">
        <v>0</v>
      </c>
      <c r="AB62" s="74"/>
      <c r="AC62" s="133">
        <v>243386</v>
      </c>
      <c r="AD62" s="76">
        <f t="shared" si="6"/>
        <v>1165295</v>
      </c>
      <c r="AE62" s="82">
        <f t="shared" si="3"/>
        <v>124730</v>
      </c>
      <c r="AF62" s="83">
        <v>81128</v>
      </c>
      <c r="AG62" s="79"/>
      <c r="AH62" s="84">
        <f t="shared" si="7"/>
        <v>1246423</v>
      </c>
      <c r="AI62" s="117">
        <f t="shared" si="10"/>
        <v>1.062820720528672</v>
      </c>
      <c r="AJ62" s="85">
        <v>81128</v>
      </c>
      <c r="AK62" s="114" t="s">
        <v>204</v>
      </c>
      <c r="AL62" s="86" t="s">
        <v>201</v>
      </c>
    </row>
    <row r="63" spans="1:38" ht="28.5" customHeight="1">
      <c r="A63" s="4" t="s">
        <v>110</v>
      </c>
      <c r="B63" s="2" t="s">
        <v>111</v>
      </c>
      <c r="C63" s="5" t="s">
        <v>10</v>
      </c>
      <c r="D63" s="28" t="s">
        <v>33</v>
      </c>
      <c r="E63" s="5" t="s">
        <v>172</v>
      </c>
      <c r="F63" s="24">
        <v>1197400</v>
      </c>
      <c r="G63" s="11">
        <v>0</v>
      </c>
      <c r="H63" s="11">
        <v>0</v>
      </c>
      <c r="I63" s="11">
        <v>0</v>
      </c>
      <c r="J63" s="11">
        <v>570000</v>
      </c>
      <c r="K63" s="11">
        <v>0</v>
      </c>
      <c r="L63" s="11">
        <f t="shared" si="11"/>
        <v>330744</v>
      </c>
      <c r="M63" s="49">
        <v>519556</v>
      </c>
      <c r="N63" s="71">
        <v>2617700</v>
      </c>
      <c r="O63" s="72">
        <v>1641500</v>
      </c>
      <c r="P63" s="73">
        <v>0</v>
      </c>
      <c r="Q63" s="73">
        <v>0</v>
      </c>
      <c r="R63" s="73">
        <v>0</v>
      </c>
      <c r="S63" s="73">
        <v>536000</v>
      </c>
      <c r="T63" s="73">
        <v>0</v>
      </c>
      <c r="U63" s="73">
        <f t="shared" si="9"/>
        <v>287700</v>
      </c>
      <c r="V63" s="73">
        <v>416000</v>
      </c>
      <c r="W63" s="71">
        <v>2881200</v>
      </c>
      <c r="X63" s="74"/>
      <c r="Y63" s="14">
        <v>1316000</v>
      </c>
      <c r="Z63" s="36">
        <v>1316000</v>
      </c>
      <c r="AA63" s="75">
        <v>0</v>
      </c>
      <c r="AB63" s="74"/>
      <c r="AC63" s="133">
        <v>389667</v>
      </c>
      <c r="AD63" s="76">
        <f t="shared" si="6"/>
        <v>2572411</v>
      </c>
      <c r="AE63" s="82">
        <f aca="true" t="shared" si="12" ref="AE63:AE98">1.1*(F63+G63+H63+I63+J63+K63+L63+M63)-AD63</f>
        <v>307059</v>
      </c>
      <c r="AF63" s="83">
        <v>129889</v>
      </c>
      <c r="AG63" s="79"/>
      <c r="AH63" s="84">
        <f t="shared" si="7"/>
        <v>2702300</v>
      </c>
      <c r="AI63" s="117">
        <f t="shared" si="10"/>
        <v>1.0323184474920732</v>
      </c>
      <c r="AJ63" s="85">
        <v>129889</v>
      </c>
      <c r="AK63" s="114" t="s">
        <v>200</v>
      </c>
      <c r="AL63" s="86" t="s">
        <v>201</v>
      </c>
    </row>
    <row r="64" spans="1:38" ht="64.5">
      <c r="A64" s="45" t="s">
        <v>110</v>
      </c>
      <c r="B64" s="46" t="s">
        <v>196</v>
      </c>
      <c r="C64" s="47" t="s">
        <v>197</v>
      </c>
      <c r="D64" s="48" t="s">
        <v>198</v>
      </c>
      <c r="E64" s="47" t="s">
        <v>172</v>
      </c>
      <c r="F64" s="24">
        <v>806183</v>
      </c>
      <c r="G64" s="11">
        <v>0</v>
      </c>
      <c r="H64" s="11">
        <v>0</v>
      </c>
      <c r="I64" s="11">
        <v>0</v>
      </c>
      <c r="J64" s="11">
        <v>187978</v>
      </c>
      <c r="K64" s="11">
        <v>0</v>
      </c>
      <c r="L64" s="11">
        <f t="shared" si="11"/>
        <v>376029</v>
      </c>
      <c r="M64" s="49">
        <v>165915</v>
      </c>
      <c r="N64" s="71">
        <v>1536105</v>
      </c>
      <c r="O64" s="72">
        <v>1301900</v>
      </c>
      <c r="P64" s="73">
        <v>0</v>
      </c>
      <c r="Q64" s="73">
        <v>0</v>
      </c>
      <c r="R64" s="73">
        <v>0</v>
      </c>
      <c r="S64" s="73">
        <v>164400</v>
      </c>
      <c r="T64" s="73">
        <v>0</v>
      </c>
      <c r="U64" s="73">
        <f t="shared" si="9"/>
        <v>264100</v>
      </c>
      <c r="V64" s="73">
        <v>134000</v>
      </c>
      <c r="W64" s="71">
        <v>1864400</v>
      </c>
      <c r="X64" s="74"/>
      <c r="Y64" s="14">
        <v>887000</v>
      </c>
      <c r="Z64" s="36">
        <v>361000</v>
      </c>
      <c r="AA64" s="75">
        <v>526000</v>
      </c>
      <c r="AB64" s="74"/>
      <c r="AC64" s="133">
        <v>124437</v>
      </c>
      <c r="AD64" s="76">
        <f t="shared" si="6"/>
        <v>1551866</v>
      </c>
      <c r="AE64" s="82">
        <f t="shared" si="12"/>
        <v>137849.50000000023</v>
      </c>
      <c r="AF64" s="83">
        <v>41478</v>
      </c>
      <c r="AG64" s="79"/>
      <c r="AH64" s="84">
        <f aca="true" t="shared" si="13" ref="AH64:AH98">+AD64+AF64</f>
        <v>1593344</v>
      </c>
      <c r="AI64" s="117">
        <f t="shared" si="10"/>
        <v>1.0372624267221315</v>
      </c>
      <c r="AJ64" s="85">
        <v>41478</v>
      </c>
      <c r="AK64" s="114" t="s">
        <v>204</v>
      </c>
      <c r="AL64" s="86" t="s">
        <v>201</v>
      </c>
    </row>
    <row r="65" spans="1:38" ht="26.25">
      <c r="A65" s="4" t="s">
        <v>110</v>
      </c>
      <c r="B65" s="2" t="s">
        <v>112</v>
      </c>
      <c r="C65" s="5" t="s">
        <v>10</v>
      </c>
      <c r="D65" s="28" t="s">
        <v>14</v>
      </c>
      <c r="E65" s="5" t="s">
        <v>172</v>
      </c>
      <c r="F65" s="24">
        <v>0</v>
      </c>
      <c r="G65" s="11">
        <v>0</v>
      </c>
      <c r="H65" s="11">
        <v>0</v>
      </c>
      <c r="I65" s="11">
        <v>0</v>
      </c>
      <c r="J65" s="11">
        <v>468700</v>
      </c>
      <c r="K65" s="11">
        <v>1380600</v>
      </c>
      <c r="L65" s="11">
        <f t="shared" si="11"/>
        <v>378700</v>
      </c>
      <c r="M65" s="49">
        <v>200000</v>
      </c>
      <c r="N65" s="71">
        <v>2428000</v>
      </c>
      <c r="O65" s="72">
        <v>103000</v>
      </c>
      <c r="P65" s="73">
        <v>0</v>
      </c>
      <c r="Q65" s="73">
        <v>0</v>
      </c>
      <c r="R65" s="73">
        <v>0</v>
      </c>
      <c r="S65" s="73">
        <v>522000</v>
      </c>
      <c r="T65" s="73">
        <v>1380600</v>
      </c>
      <c r="U65" s="73">
        <f t="shared" si="9"/>
        <v>232500</v>
      </c>
      <c r="V65" s="73">
        <v>160000</v>
      </c>
      <c r="W65" s="71">
        <v>2398100</v>
      </c>
      <c r="X65" s="74"/>
      <c r="Y65" s="14">
        <v>103000</v>
      </c>
      <c r="Z65" s="36">
        <v>0</v>
      </c>
      <c r="AA65" s="75">
        <v>0</v>
      </c>
      <c r="AB65" s="74"/>
      <c r="AC65" s="133">
        <v>0</v>
      </c>
      <c r="AD65" s="76">
        <f t="shared" si="6"/>
        <v>2281300</v>
      </c>
      <c r="AE65" s="82">
        <f t="shared" si="12"/>
        <v>389500</v>
      </c>
      <c r="AF65" s="83">
        <v>189500</v>
      </c>
      <c r="AG65" s="79"/>
      <c r="AH65" s="84">
        <f t="shared" si="13"/>
        <v>2470800</v>
      </c>
      <c r="AI65" s="117">
        <f t="shared" si="10"/>
        <v>1.0176276771004942</v>
      </c>
      <c r="AJ65" s="85">
        <v>116800</v>
      </c>
      <c r="AK65" s="114" t="s">
        <v>200</v>
      </c>
      <c r="AL65" s="86" t="s">
        <v>201</v>
      </c>
    </row>
    <row r="66" spans="1:38" ht="39">
      <c r="A66" s="4" t="s">
        <v>110</v>
      </c>
      <c r="B66" s="2" t="s">
        <v>113</v>
      </c>
      <c r="C66" s="5" t="s">
        <v>20</v>
      </c>
      <c r="D66" s="28" t="s">
        <v>96</v>
      </c>
      <c r="E66" s="5" t="s">
        <v>172</v>
      </c>
      <c r="F66" s="24">
        <v>585300</v>
      </c>
      <c r="G66" s="11">
        <v>300000</v>
      </c>
      <c r="H66" s="11">
        <v>0</v>
      </c>
      <c r="I66" s="11">
        <v>0</v>
      </c>
      <c r="J66" s="11">
        <v>3000</v>
      </c>
      <c r="K66" s="11">
        <v>0</v>
      </c>
      <c r="L66" s="11">
        <f t="shared" si="11"/>
        <v>370834</v>
      </c>
      <c r="M66" s="49">
        <v>119766</v>
      </c>
      <c r="N66" s="71">
        <v>1378900</v>
      </c>
      <c r="O66" s="72">
        <v>910900</v>
      </c>
      <c r="P66" s="73">
        <v>200000</v>
      </c>
      <c r="Q66" s="73">
        <v>0</v>
      </c>
      <c r="R66" s="73">
        <v>0</v>
      </c>
      <c r="S66" s="73">
        <v>3000</v>
      </c>
      <c r="T66" s="73">
        <v>0</v>
      </c>
      <c r="U66" s="73">
        <f t="shared" si="9"/>
        <v>323100</v>
      </c>
      <c r="V66" s="73">
        <v>150000</v>
      </c>
      <c r="W66" s="71">
        <v>1587000</v>
      </c>
      <c r="X66" s="74"/>
      <c r="Y66" s="14">
        <v>643000</v>
      </c>
      <c r="Z66" s="36">
        <v>643000</v>
      </c>
      <c r="AA66" s="75">
        <v>0</v>
      </c>
      <c r="AB66" s="74"/>
      <c r="AC66" s="133">
        <v>89825</v>
      </c>
      <c r="AD66" s="76">
        <f t="shared" si="6"/>
        <v>1106659</v>
      </c>
      <c r="AE66" s="82">
        <f t="shared" si="12"/>
        <v>410131.00000000023</v>
      </c>
      <c r="AF66" s="83">
        <v>29941</v>
      </c>
      <c r="AG66" s="79"/>
      <c r="AH66" s="84">
        <f t="shared" si="13"/>
        <v>1136600</v>
      </c>
      <c r="AI66" s="117">
        <f t="shared" si="10"/>
        <v>0.8242802233664516</v>
      </c>
      <c r="AJ66" s="85">
        <v>29941</v>
      </c>
      <c r="AK66" s="114" t="s">
        <v>205</v>
      </c>
      <c r="AL66" s="86" t="s">
        <v>201</v>
      </c>
    </row>
    <row r="67" spans="1:38" ht="39">
      <c r="A67" s="44" t="s">
        <v>110</v>
      </c>
      <c r="B67" s="2" t="s">
        <v>114</v>
      </c>
      <c r="C67" s="5" t="s">
        <v>24</v>
      </c>
      <c r="D67" s="28" t="s">
        <v>6</v>
      </c>
      <c r="E67" s="5" t="s">
        <v>172</v>
      </c>
      <c r="F67" s="24">
        <v>1588935</v>
      </c>
      <c r="G67" s="11">
        <v>0</v>
      </c>
      <c r="H67" s="11">
        <v>0</v>
      </c>
      <c r="I67" s="11">
        <v>0</v>
      </c>
      <c r="J67" s="11">
        <v>196602</v>
      </c>
      <c r="K67" s="11">
        <v>0</v>
      </c>
      <c r="L67" s="11">
        <f t="shared" si="11"/>
        <v>404128</v>
      </c>
      <c r="M67" s="49">
        <v>590311</v>
      </c>
      <c r="N67" s="71">
        <v>2779976</v>
      </c>
      <c r="O67" s="72">
        <v>2032000</v>
      </c>
      <c r="P67" s="73">
        <v>0</v>
      </c>
      <c r="Q67" s="73">
        <v>0</v>
      </c>
      <c r="R67" s="73">
        <v>0</v>
      </c>
      <c r="S67" s="73">
        <v>240000</v>
      </c>
      <c r="T67" s="73">
        <v>0</v>
      </c>
      <c r="U67" s="73">
        <f t="shared" si="9"/>
        <v>359867</v>
      </c>
      <c r="V67" s="73">
        <v>442733</v>
      </c>
      <c r="W67" s="71">
        <v>3074600</v>
      </c>
      <c r="X67" s="74"/>
      <c r="Y67" s="14">
        <v>1747000</v>
      </c>
      <c r="Z67" s="36">
        <v>1588000</v>
      </c>
      <c r="AA67" s="75">
        <v>159000</v>
      </c>
      <c r="AB67" s="74"/>
      <c r="AC67" s="133">
        <v>442733</v>
      </c>
      <c r="AD67" s="76">
        <f t="shared" si="6"/>
        <v>2833861</v>
      </c>
      <c r="AE67" s="82">
        <f t="shared" si="12"/>
        <v>224112.6000000001</v>
      </c>
      <c r="AF67" s="83">
        <v>147578</v>
      </c>
      <c r="AG67" s="79"/>
      <c r="AH67" s="84">
        <f t="shared" si="13"/>
        <v>2981439</v>
      </c>
      <c r="AI67" s="117">
        <f t="shared" si="10"/>
        <v>1.0724693306704807</v>
      </c>
      <c r="AJ67" s="85">
        <v>147578</v>
      </c>
      <c r="AK67" s="114" t="s">
        <v>204</v>
      </c>
      <c r="AL67" s="86" t="s">
        <v>201</v>
      </c>
    </row>
    <row r="68" spans="1:38" ht="64.5">
      <c r="A68" s="44" t="s">
        <v>110</v>
      </c>
      <c r="B68" s="2" t="s">
        <v>115</v>
      </c>
      <c r="C68" s="5" t="s">
        <v>104</v>
      </c>
      <c r="D68" s="28" t="s">
        <v>38</v>
      </c>
      <c r="E68" s="5" t="s">
        <v>172</v>
      </c>
      <c r="F68" s="24">
        <v>597197</v>
      </c>
      <c r="G68" s="11">
        <v>0</v>
      </c>
      <c r="H68" s="11">
        <v>0</v>
      </c>
      <c r="I68" s="11">
        <v>0</v>
      </c>
      <c r="J68" s="11">
        <v>0</v>
      </c>
      <c r="K68" s="11">
        <v>0</v>
      </c>
      <c r="L68" s="11">
        <f t="shared" si="11"/>
        <v>230145</v>
      </c>
      <c r="M68" s="49">
        <v>132598</v>
      </c>
      <c r="N68" s="71">
        <v>959940</v>
      </c>
      <c r="O68" s="72">
        <v>778000</v>
      </c>
      <c r="P68" s="73">
        <v>0</v>
      </c>
      <c r="Q68" s="73">
        <v>0</v>
      </c>
      <c r="R68" s="73">
        <v>0</v>
      </c>
      <c r="S68" s="73">
        <v>0</v>
      </c>
      <c r="T68" s="73">
        <v>0</v>
      </c>
      <c r="U68" s="73">
        <f t="shared" si="9"/>
        <v>202000</v>
      </c>
      <c r="V68" s="73">
        <v>110000</v>
      </c>
      <c r="W68" s="71">
        <v>1090000</v>
      </c>
      <c r="X68" s="74"/>
      <c r="Y68" s="14">
        <v>656000</v>
      </c>
      <c r="Z68" s="36">
        <v>154000</v>
      </c>
      <c r="AA68" s="75">
        <v>502000</v>
      </c>
      <c r="AB68" s="74"/>
      <c r="AC68" s="133">
        <v>99448</v>
      </c>
      <c r="AD68" s="76">
        <f t="shared" si="6"/>
        <v>985593</v>
      </c>
      <c r="AE68" s="82">
        <f t="shared" si="12"/>
        <v>70341</v>
      </c>
      <c r="AF68" s="83">
        <v>33150</v>
      </c>
      <c r="AG68" s="79"/>
      <c r="AH68" s="84">
        <f t="shared" si="13"/>
        <v>1018743</v>
      </c>
      <c r="AI68" s="117">
        <f t="shared" si="10"/>
        <v>1.0612569535595975</v>
      </c>
      <c r="AJ68" s="85">
        <v>33150</v>
      </c>
      <c r="AK68" s="114" t="s">
        <v>204</v>
      </c>
      <c r="AL68" s="86" t="s">
        <v>201</v>
      </c>
    </row>
    <row r="69" spans="1:38" ht="39">
      <c r="A69" s="44" t="s">
        <v>110</v>
      </c>
      <c r="B69" s="2" t="s">
        <v>116</v>
      </c>
      <c r="C69" s="5" t="s">
        <v>66</v>
      </c>
      <c r="D69" s="28" t="s">
        <v>11</v>
      </c>
      <c r="E69" s="5" t="s">
        <v>172</v>
      </c>
      <c r="F69" s="24">
        <v>346412</v>
      </c>
      <c r="G69" s="11">
        <v>0</v>
      </c>
      <c r="H69" s="11">
        <v>0</v>
      </c>
      <c r="I69" s="11">
        <v>0</v>
      </c>
      <c r="J69" s="11">
        <v>0</v>
      </c>
      <c r="K69" s="11">
        <v>0</v>
      </c>
      <c r="L69" s="11">
        <f t="shared" si="11"/>
        <v>61699</v>
      </c>
      <c r="M69" s="49">
        <v>154418</v>
      </c>
      <c r="N69" s="71">
        <v>562529</v>
      </c>
      <c r="O69" s="72">
        <v>499000</v>
      </c>
      <c r="P69" s="73">
        <v>0</v>
      </c>
      <c r="Q69" s="73">
        <v>0</v>
      </c>
      <c r="R69" s="73">
        <v>0</v>
      </c>
      <c r="S69" s="73">
        <v>0</v>
      </c>
      <c r="T69" s="73">
        <v>0</v>
      </c>
      <c r="U69" s="73">
        <f t="shared" si="9"/>
        <v>71400</v>
      </c>
      <c r="V69" s="73">
        <v>125000</v>
      </c>
      <c r="W69" s="71">
        <v>695400</v>
      </c>
      <c r="X69" s="74"/>
      <c r="Y69" s="14">
        <v>381000</v>
      </c>
      <c r="Z69" s="36">
        <v>381000</v>
      </c>
      <c r="AA69" s="75">
        <v>0</v>
      </c>
      <c r="AB69" s="74"/>
      <c r="AC69" s="133">
        <v>115813</v>
      </c>
      <c r="AD69" s="76">
        <f t="shared" si="6"/>
        <v>558512</v>
      </c>
      <c r="AE69" s="82">
        <f t="shared" si="12"/>
        <v>60269.90000000002</v>
      </c>
      <c r="AF69" s="83">
        <v>38605</v>
      </c>
      <c r="AG69" s="79"/>
      <c r="AH69" s="84">
        <f t="shared" si="13"/>
        <v>597117</v>
      </c>
      <c r="AI69" s="117">
        <f t="shared" si="10"/>
        <v>1.0614866078015532</v>
      </c>
      <c r="AJ69" s="85">
        <v>38605</v>
      </c>
      <c r="AK69" s="114" t="s">
        <v>204</v>
      </c>
      <c r="AL69" s="86" t="s">
        <v>201</v>
      </c>
    </row>
    <row r="70" spans="1:38" ht="30" customHeight="1">
      <c r="A70" s="44" t="s">
        <v>110</v>
      </c>
      <c r="B70" s="2" t="s">
        <v>117</v>
      </c>
      <c r="C70" s="5" t="s">
        <v>24</v>
      </c>
      <c r="D70" s="28" t="s">
        <v>4</v>
      </c>
      <c r="E70" s="5" t="s">
        <v>172</v>
      </c>
      <c r="F70" s="24">
        <v>1011510</v>
      </c>
      <c r="G70" s="11">
        <v>0</v>
      </c>
      <c r="H70" s="11">
        <v>0</v>
      </c>
      <c r="I70" s="11">
        <v>0</v>
      </c>
      <c r="J70" s="11">
        <v>211980</v>
      </c>
      <c r="K70" s="11">
        <v>0</v>
      </c>
      <c r="L70" s="11">
        <f t="shared" si="11"/>
        <v>417367</v>
      </c>
      <c r="M70" s="49">
        <v>414393</v>
      </c>
      <c r="N70" s="71">
        <v>2055250</v>
      </c>
      <c r="O70" s="72">
        <v>1276200</v>
      </c>
      <c r="P70" s="73">
        <v>0</v>
      </c>
      <c r="Q70" s="73">
        <v>0</v>
      </c>
      <c r="R70" s="73">
        <v>0</v>
      </c>
      <c r="S70" s="73">
        <v>288000</v>
      </c>
      <c r="T70" s="73">
        <v>0</v>
      </c>
      <c r="U70" s="73">
        <f t="shared" si="9"/>
        <v>301100</v>
      </c>
      <c r="V70" s="73">
        <v>332000</v>
      </c>
      <c r="W70" s="71">
        <v>2197300</v>
      </c>
      <c r="X70" s="74"/>
      <c r="Y70" s="14">
        <v>1112000</v>
      </c>
      <c r="Z70" s="36">
        <v>754000</v>
      </c>
      <c r="AA70" s="75">
        <v>358000</v>
      </c>
      <c r="AB70" s="74"/>
      <c r="AC70" s="133">
        <v>310794</v>
      </c>
      <c r="AD70" s="76">
        <f t="shared" si="6"/>
        <v>2128161</v>
      </c>
      <c r="AE70" s="82">
        <f t="shared" si="12"/>
        <v>132614</v>
      </c>
      <c r="AF70" s="83">
        <v>103599</v>
      </c>
      <c r="AG70" s="79"/>
      <c r="AH70" s="84">
        <f t="shared" si="13"/>
        <v>2231760</v>
      </c>
      <c r="AI70" s="117">
        <f t="shared" si="10"/>
        <v>1.0858824960467097</v>
      </c>
      <c r="AJ70" s="85">
        <v>69138</v>
      </c>
      <c r="AK70" s="114" t="s">
        <v>204</v>
      </c>
      <c r="AL70" s="86" t="s">
        <v>201</v>
      </c>
    </row>
    <row r="71" spans="1:38" ht="90">
      <c r="A71" s="4" t="s">
        <v>110</v>
      </c>
      <c r="B71" s="2" t="s">
        <v>118</v>
      </c>
      <c r="C71" s="5" t="s">
        <v>20</v>
      </c>
      <c r="D71" s="28" t="s">
        <v>21</v>
      </c>
      <c r="E71" s="5" t="s">
        <v>172</v>
      </c>
      <c r="F71" s="24">
        <v>1005600</v>
      </c>
      <c r="G71" s="11">
        <v>0</v>
      </c>
      <c r="H71" s="11">
        <v>93000</v>
      </c>
      <c r="I71" s="11">
        <v>0</v>
      </c>
      <c r="J71" s="11">
        <v>11600</v>
      </c>
      <c r="K71" s="11">
        <v>0</v>
      </c>
      <c r="L71" s="11">
        <f t="shared" si="11"/>
        <v>736525</v>
      </c>
      <c r="M71" s="49">
        <v>454975</v>
      </c>
      <c r="N71" s="71">
        <v>2301700</v>
      </c>
      <c r="O71" s="72">
        <v>1733000</v>
      </c>
      <c r="P71" s="73">
        <v>250000</v>
      </c>
      <c r="Q71" s="73">
        <v>220000</v>
      </c>
      <c r="R71" s="73">
        <v>0</v>
      </c>
      <c r="S71" s="73">
        <v>18000</v>
      </c>
      <c r="T71" s="73">
        <v>0</v>
      </c>
      <c r="U71" s="73">
        <f t="shared" si="9"/>
        <v>578400</v>
      </c>
      <c r="V71" s="73">
        <v>500000</v>
      </c>
      <c r="W71" s="71">
        <v>3299400</v>
      </c>
      <c r="X71" s="74"/>
      <c r="Y71" s="14">
        <v>1733000</v>
      </c>
      <c r="Z71" s="36">
        <v>1473000</v>
      </c>
      <c r="AA71" s="75">
        <v>0</v>
      </c>
      <c r="AB71" s="74"/>
      <c r="AC71" s="133">
        <v>341231</v>
      </c>
      <c r="AD71" s="76">
        <f t="shared" si="6"/>
        <v>2788756</v>
      </c>
      <c r="AE71" s="82">
        <f t="shared" si="12"/>
        <v>-256886</v>
      </c>
      <c r="AF71" s="83">
        <v>0</v>
      </c>
      <c r="AG71" s="79"/>
      <c r="AH71" s="84">
        <f t="shared" si="13"/>
        <v>2788756</v>
      </c>
      <c r="AI71" s="117">
        <f t="shared" si="10"/>
        <v>1.2116070730329755</v>
      </c>
      <c r="AJ71" s="85">
        <v>0</v>
      </c>
      <c r="AK71" s="114"/>
      <c r="AL71" s="86"/>
    </row>
    <row r="72" spans="1:38" ht="90">
      <c r="A72" s="4" t="s">
        <v>110</v>
      </c>
      <c r="B72" s="2" t="s">
        <v>119</v>
      </c>
      <c r="C72" s="5" t="s">
        <v>99</v>
      </c>
      <c r="D72" s="28" t="s">
        <v>7</v>
      </c>
      <c r="E72" s="5" t="s">
        <v>172</v>
      </c>
      <c r="F72" s="24">
        <v>725400</v>
      </c>
      <c r="G72" s="11">
        <v>0</v>
      </c>
      <c r="H72" s="11">
        <v>582000</v>
      </c>
      <c r="I72" s="11">
        <v>0</v>
      </c>
      <c r="J72" s="11">
        <v>0</v>
      </c>
      <c r="K72" s="11">
        <v>0</v>
      </c>
      <c r="L72" s="11">
        <f t="shared" si="11"/>
        <v>204949</v>
      </c>
      <c r="M72" s="49">
        <v>447651</v>
      </c>
      <c r="N72" s="71">
        <v>1960000</v>
      </c>
      <c r="O72" s="72">
        <v>896000</v>
      </c>
      <c r="P72" s="73">
        <v>40000</v>
      </c>
      <c r="Q72" s="73">
        <v>672000</v>
      </c>
      <c r="R72" s="73">
        <v>0</v>
      </c>
      <c r="S72" s="73">
        <v>0</v>
      </c>
      <c r="T72" s="73">
        <v>0</v>
      </c>
      <c r="U72" s="73">
        <f t="shared" si="9"/>
        <v>218400</v>
      </c>
      <c r="V72" s="73">
        <v>360000</v>
      </c>
      <c r="W72" s="71">
        <v>2186400</v>
      </c>
      <c r="X72" s="74"/>
      <c r="Y72" s="14">
        <v>797000</v>
      </c>
      <c r="Z72" s="36">
        <v>761000</v>
      </c>
      <c r="AA72" s="75">
        <v>36000</v>
      </c>
      <c r="AB72" s="74"/>
      <c r="AC72" s="133">
        <v>335738</v>
      </c>
      <c r="AD72" s="76">
        <f t="shared" si="6"/>
        <v>2009687</v>
      </c>
      <c r="AE72" s="82">
        <f t="shared" si="12"/>
        <v>146313</v>
      </c>
      <c r="AF72" s="83">
        <v>111913</v>
      </c>
      <c r="AG72" s="79"/>
      <c r="AH72" s="84">
        <f t="shared" si="13"/>
        <v>2121600</v>
      </c>
      <c r="AI72" s="117">
        <f t="shared" si="10"/>
        <v>1.0824489795918368</v>
      </c>
      <c r="AJ72" s="85">
        <v>119913</v>
      </c>
      <c r="AK72" s="114" t="s">
        <v>203</v>
      </c>
      <c r="AL72" s="86" t="s">
        <v>201</v>
      </c>
    </row>
    <row r="73" spans="1:38" ht="64.5">
      <c r="A73" s="44" t="s">
        <v>120</v>
      </c>
      <c r="B73" s="2" t="s">
        <v>121</v>
      </c>
      <c r="C73" s="5" t="s">
        <v>104</v>
      </c>
      <c r="D73" s="28" t="s">
        <v>38</v>
      </c>
      <c r="E73" s="5" t="s">
        <v>169</v>
      </c>
      <c r="F73" s="24">
        <v>816593</v>
      </c>
      <c r="G73" s="11">
        <v>0</v>
      </c>
      <c r="H73" s="11">
        <v>0</v>
      </c>
      <c r="I73" s="11">
        <v>0</v>
      </c>
      <c r="J73" s="11">
        <v>0</v>
      </c>
      <c r="K73" s="11">
        <v>0</v>
      </c>
      <c r="L73" s="11">
        <f t="shared" si="11"/>
        <v>384922</v>
      </c>
      <c r="M73" s="49">
        <v>204215</v>
      </c>
      <c r="N73" s="71">
        <v>1405730</v>
      </c>
      <c r="O73" s="72">
        <v>1090000</v>
      </c>
      <c r="P73" s="73">
        <v>0</v>
      </c>
      <c r="Q73" s="73">
        <v>0</v>
      </c>
      <c r="R73" s="73">
        <v>0</v>
      </c>
      <c r="S73" s="73">
        <v>12000</v>
      </c>
      <c r="T73" s="73">
        <v>0</v>
      </c>
      <c r="U73" s="73">
        <f t="shared" si="9"/>
        <v>349000</v>
      </c>
      <c r="V73" s="73">
        <v>163000</v>
      </c>
      <c r="W73" s="71">
        <v>1614000</v>
      </c>
      <c r="X73" s="74"/>
      <c r="Y73" s="14">
        <v>898000</v>
      </c>
      <c r="Z73" s="36">
        <v>766000</v>
      </c>
      <c r="AA73" s="75">
        <v>132000</v>
      </c>
      <c r="AB73" s="74"/>
      <c r="AC73" s="133">
        <v>153161</v>
      </c>
      <c r="AD73" s="76">
        <f t="shared" si="6"/>
        <v>1448083</v>
      </c>
      <c r="AE73" s="82">
        <f t="shared" si="12"/>
        <v>98220.00000000023</v>
      </c>
      <c r="AF73" s="83">
        <v>51054</v>
      </c>
      <c r="AG73" s="79"/>
      <c r="AH73" s="84">
        <f t="shared" si="13"/>
        <v>1499137</v>
      </c>
      <c r="AI73" s="117">
        <f t="shared" si="10"/>
        <v>1.066447326300214</v>
      </c>
      <c r="AJ73" s="85">
        <v>51054</v>
      </c>
      <c r="AK73" s="114" t="s">
        <v>204</v>
      </c>
      <c r="AL73" s="86" t="s">
        <v>201</v>
      </c>
    </row>
    <row r="74" spans="1:38" ht="90">
      <c r="A74" s="4" t="s">
        <v>120</v>
      </c>
      <c r="B74" s="2" t="s">
        <v>122</v>
      </c>
      <c r="C74" s="5" t="s">
        <v>20</v>
      </c>
      <c r="D74" s="28" t="s">
        <v>21</v>
      </c>
      <c r="E74" s="5" t="s">
        <v>169</v>
      </c>
      <c r="F74" s="24">
        <v>0</v>
      </c>
      <c r="G74" s="11">
        <v>0</v>
      </c>
      <c r="H74" s="11">
        <v>0</v>
      </c>
      <c r="I74" s="11">
        <v>0</v>
      </c>
      <c r="J74" s="11">
        <v>0</v>
      </c>
      <c r="K74" s="11">
        <v>0</v>
      </c>
      <c r="L74" s="11">
        <f t="shared" si="11"/>
        <v>0</v>
      </c>
      <c r="M74" s="49">
        <v>0</v>
      </c>
      <c r="N74" s="71">
        <v>0</v>
      </c>
      <c r="O74" s="72">
        <v>340000</v>
      </c>
      <c r="P74" s="73">
        <v>0</v>
      </c>
      <c r="Q74" s="73">
        <v>0</v>
      </c>
      <c r="R74" s="73">
        <v>0</v>
      </c>
      <c r="S74" s="73">
        <v>0</v>
      </c>
      <c r="T74" s="73">
        <v>0</v>
      </c>
      <c r="U74" s="73">
        <f t="shared" si="9"/>
        <v>162500</v>
      </c>
      <c r="V74" s="73">
        <v>130000</v>
      </c>
      <c r="W74" s="71">
        <v>632500</v>
      </c>
      <c r="X74" s="74"/>
      <c r="Y74" s="14">
        <v>0</v>
      </c>
      <c r="Z74" s="36">
        <v>0</v>
      </c>
      <c r="AA74" s="75">
        <v>0</v>
      </c>
      <c r="AB74" s="74"/>
      <c r="AC74" s="133">
        <v>0</v>
      </c>
      <c r="AD74" s="76">
        <f t="shared" si="6"/>
        <v>0</v>
      </c>
      <c r="AE74" s="82">
        <f t="shared" si="12"/>
        <v>0</v>
      </c>
      <c r="AF74" s="83">
        <f>IF(AE74&gt;=0.25*M74,M74*0.25,IF(AE74&lt;=0,"0",M74*0.25-AE74))</f>
        <v>0</v>
      </c>
      <c r="AG74" s="79"/>
      <c r="AH74" s="84">
        <f t="shared" si="13"/>
        <v>0</v>
      </c>
      <c r="AI74" s="117"/>
      <c r="AJ74" s="85">
        <v>0</v>
      </c>
      <c r="AK74" s="114"/>
      <c r="AL74" s="86"/>
    </row>
    <row r="75" spans="1:38" ht="51.75">
      <c r="A75" s="44" t="s">
        <v>120</v>
      </c>
      <c r="B75" s="2" t="s">
        <v>123</v>
      </c>
      <c r="C75" s="5" t="s">
        <v>24</v>
      </c>
      <c r="D75" s="28" t="s">
        <v>25</v>
      </c>
      <c r="E75" s="5" t="s">
        <v>169</v>
      </c>
      <c r="F75" s="24">
        <v>850735</v>
      </c>
      <c r="G75" s="11">
        <v>0</v>
      </c>
      <c r="H75" s="11">
        <v>0</v>
      </c>
      <c r="I75" s="11">
        <v>0</v>
      </c>
      <c r="J75" s="11">
        <v>122983</v>
      </c>
      <c r="K75" s="11">
        <v>0</v>
      </c>
      <c r="L75" s="11">
        <f t="shared" si="11"/>
        <v>713363</v>
      </c>
      <c r="M75" s="49">
        <v>283265</v>
      </c>
      <c r="N75" s="71">
        <v>1970346</v>
      </c>
      <c r="O75" s="72">
        <v>920000</v>
      </c>
      <c r="P75" s="73">
        <v>0</v>
      </c>
      <c r="Q75" s="73">
        <v>0</v>
      </c>
      <c r="R75" s="73">
        <v>0</v>
      </c>
      <c r="S75" s="73">
        <v>130000</v>
      </c>
      <c r="T75" s="73">
        <v>0</v>
      </c>
      <c r="U75" s="73">
        <f t="shared" si="9"/>
        <v>716000</v>
      </c>
      <c r="V75" s="73">
        <v>227000</v>
      </c>
      <c r="W75" s="71">
        <v>1993000</v>
      </c>
      <c r="X75" s="74"/>
      <c r="Y75" s="14">
        <v>920000</v>
      </c>
      <c r="Z75" s="36">
        <v>834000</v>
      </c>
      <c r="AA75" s="75">
        <v>86000</v>
      </c>
      <c r="AB75" s="74"/>
      <c r="AC75" s="133">
        <v>212449</v>
      </c>
      <c r="AD75" s="76">
        <f t="shared" si="6"/>
        <v>1975812</v>
      </c>
      <c r="AE75" s="82">
        <f t="shared" si="12"/>
        <v>191568.6000000001</v>
      </c>
      <c r="AF75" s="83">
        <v>70816</v>
      </c>
      <c r="AG75" s="79"/>
      <c r="AH75" s="84">
        <f t="shared" si="13"/>
        <v>2046628</v>
      </c>
      <c r="AI75" s="117">
        <f aca="true" t="shared" si="14" ref="AI75:AI98">+AH75/N75</f>
        <v>1.0387150277159443</v>
      </c>
      <c r="AJ75" s="85">
        <v>17188</v>
      </c>
      <c r="AK75" s="114" t="s">
        <v>204</v>
      </c>
      <c r="AL75" s="86" t="s">
        <v>201</v>
      </c>
    </row>
    <row r="76" spans="1:38" ht="77.25">
      <c r="A76" s="4" t="s">
        <v>120</v>
      </c>
      <c r="B76" s="2" t="s">
        <v>124</v>
      </c>
      <c r="C76" s="5" t="s">
        <v>42</v>
      </c>
      <c r="D76" s="28" t="s">
        <v>4</v>
      </c>
      <c r="E76" s="5" t="s">
        <v>169</v>
      </c>
      <c r="F76" s="24">
        <v>213483</v>
      </c>
      <c r="G76" s="11">
        <v>0</v>
      </c>
      <c r="H76" s="11">
        <v>0</v>
      </c>
      <c r="I76" s="11">
        <v>0</v>
      </c>
      <c r="J76" s="11">
        <v>10400</v>
      </c>
      <c r="K76" s="11">
        <v>0</v>
      </c>
      <c r="L76" s="11">
        <f t="shared" si="11"/>
        <v>94117</v>
      </c>
      <c r="M76" s="49">
        <v>0</v>
      </c>
      <c r="N76" s="71">
        <v>318000</v>
      </c>
      <c r="O76" s="72">
        <v>290000</v>
      </c>
      <c r="P76" s="73">
        <v>0</v>
      </c>
      <c r="Q76" s="73">
        <v>0</v>
      </c>
      <c r="R76" s="73">
        <v>0</v>
      </c>
      <c r="S76" s="73">
        <v>12000</v>
      </c>
      <c r="T76" s="73">
        <v>0</v>
      </c>
      <c r="U76" s="73">
        <f t="shared" si="9"/>
        <v>53000</v>
      </c>
      <c r="V76" s="73">
        <v>40000</v>
      </c>
      <c r="W76" s="71">
        <v>395000</v>
      </c>
      <c r="X76" s="74"/>
      <c r="Y76" s="14">
        <v>234000</v>
      </c>
      <c r="Z76" s="36">
        <v>232000</v>
      </c>
      <c r="AA76" s="75">
        <v>0</v>
      </c>
      <c r="AB76" s="74"/>
      <c r="AC76" s="133">
        <v>0</v>
      </c>
      <c r="AD76" s="76">
        <f t="shared" si="6"/>
        <v>338117</v>
      </c>
      <c r="AE76" s="82">
        <f t="shared" si="12"/>
        <v>11683</v>
      </c>
      <c r="AF76" s="83">
        <f>IF(AE76&gt;=0.25*M76,M76*0.25,IF(AE76&lt;=0,"0",M76*0.25-AE76))</f>
        <v>0</v>
      </c>
      <c r="AG76" s="79"/>
      <c r="AH76" s="84">
        <f t="shared" si="13"/>
        <v>338117</v>
      </c>
      <c r="AI76" s="117">
        <f t="shared" si="14"/>
        <v>1.0632610062893082</v>
      </c>
      <c r="AJ76" s="85">
        <v>0</v>
      </c>
      <c r="AK76" s="114"/>
      <c r="AL76" s="86"/>
    </row>
    <row r="77" spans="1:38" ht="77.25">
      <c r="A77" s="4" t="s">
        <v>120</v>
      </c>
      <c r="B77" s="2" t="s">
        <v>125</v>
      </c>
      <c r="C77" s="5" t="s">
        <v>42</v>
      </c>
      <c r="D77" s="28"/>
      <c r="E77" s="5" t="s">
        <v>169</v>
      </c>
      <c r="F77" s="24">
        <v>0</v>
      </c>
      <c r="G77" s="11">
        <v>0</v>
      </c>
      <c r="H77" s="11">
        <v>0</v>
      </c>
      <c r="I77" s="11">
        <v>0</v>
      </c>
      <c r="J77" s="11">
        <v>5000</v>
      </c>
      <c r="K77" s="11"/>
      <c r="L77" s="11">
        <f t="shared" si="11"/>
        <v>115000</v>
      </c>
      <c r="M77" s="49">
        <v>0</v>
      </c>
      <c r="N77" s="71">
        <v>120000</v>
      </c>
      <c r="O77" s="72">
        <v>395000</v>
      </c>
      <c r="P77" s="73">
        <v>0</v>
      </c>
      <c r="Q77" s="73">
        <v>0</v>
      </c>
      <c r="R77" s="73">
        <v>0</v>
      </c>
      <c r="S77" s="73">
        <v>5000</v>
      </c>
      <c r="T77" s="73">
        <v>0</v>
      </c>
      <c r="U77" s="73">
        <f t="shared" si="9"/>
        <v>195000</v>
      </c>
      <c r="V77" s="73">
        <v>150000</v>
      </c>
      <c r="W77" s="71">
        <v>745000</v>
      </c>
      <c r="X77" s="74"/>
      <c r="Y77" s="14">
        <v>0</v>
      </c>
      <c r="Z77" s="36">
        <v>0</v>
      </c>
      <c r="AA77" s="75">
        <v>0</v>
      </c>
      <c r="AB77" s="74"/>
      <c r="AC77" s="133">
        <v>0</v>
      </c>
      <c r="AD77" s="76">
        <f t="shared" si="6"/>
        <v>120000</v>
      </c>
      <c r="AE77" s="82">
        <f t="shared" si="12"/>
        <v>12000</v>
      </c>
      <c r="AF77" s="83">
        <f>IF(AE77&gt;=0.25*M77,M77*0.25,IF(AE77&lt;=0,"0",M77*0.25-AE77))</f>
        <v>0</v>
      </c>
      <c r="AG77" s="79"/>
      <c r="AH77" s="84">
        <f t="shared" si="13"/>
        <v>120000</v>
      </c>
      <c r="AI77" s="117">
        <f t="shared" si="14"/>
        <v>1</v>
      </c>
      <c r="AJ77" s="85">
        <v>0</v>
      </c>
      <c r="AK77" s="114"/>
      <c r="AL77" s="86"/>
    </row>
    <row r="78" spans="1:38" ht="26.25">
      <c r="A78" s="4" t="s">
        <v>120</v>
      </c>
      <c r="B78" s="2" t="s">
        <v>126</v>
      </c>
      <c r="C78" s="5" t="s">
        <v>32</v>
      </c>
      <c r="D78" s="28" t="s">
        <v>33</v>
      </c>
      <c r="E78" s="5" t="s">
        <v>169</v>
      </c>
      <c r="F78" s="24">
        <v>0</v>
      </c>
      <c r="G78" s="11">
        <v>0</v>
      </c>
      <c r="H78" s="11">
        <v>0</v>
      </c>
      <c r="I78" s="11">
        <v>0</v>
      </c>
      <c r="J78" s="11">
        <v>0</v>
      </c>
      <c r="K78" s="11">
        <v>0</v>
      </c>
      <c r="L78" s="11">
        <f t="shared" si="11"/>
        <v>0</v>
      </c>
      <c r="M78" s="49">
        <v>0</v>
      </c>
      <c r="N78" s="71">
        <v>0</v>
      </c>
      <c r="O78" s="72">
        <v>315000</v>
      </c>
      <c r="P78" s="73">
        <v>0</v>
      </c>
      <c r="Q78" s="73">
        <v>0</v>
      </c>
      <c r="R78" s="73">
        <v>0</v>
      </c>
      <c r="S78" s="73">
        <v>0</v>
      </c>
      <c r="T78" s="73"/>
      <c r="U78" s="73">
        <f t="shared" si="9"/>
        <v>80000</v>
      </c>
      <c r="V78" s="73">
        <v>30000</v>
      </c>
      <c r="W78" s="71">
        <v>425000</v>
      </c>
      <c r="X78" s="74"/>
      <c r="Y78" s="14">
        <v>0</v>
      </c>
      <c r="Z78" s="36">
        <v>0</v>
      </c>
      <c r="AA78" s="75">
        <v>0</v>
      </c>
      <c r="AB78" s="74"/>
      <c r="AC78" s="133">
        <v>0</v>
      </c>
      <c r="AD78" s="76">
        <f t="shared" si="6"/>
        <v>0</v>
      </c>
      <c r="AE78" s="82">
        <f t="shared" si="12"/>
        <v>0</v>
      </c>
      <c r="AF78" s="83">
        <f>IF(AE78&gt;=0.25*M78,M78*0.25,IF(AE78&lt;=0,"0",M78*0.25-AE78))</f>
        <v>0</v>
      </c>
      <c r="AG78" s="79"/>
      <c r="AH78" s="84">
        <f t="shared" si="13"/>
        <v>0</v>
      </c>
      <c r="AI78" s="117" t="e">
        <f t="shared" si="14"/>
        <v>#DIV/0!</v>
      </c>
      <c r="AJ78" s="85">
        <v>0</v>
      </c>
      <c r="AK78" s="114"/>
      <c r="AL78" s="86"/>
    </row>
    <row r="79" spans="1:38" ht="90">
      <c r="A79" s="4" t="s">
        <v>120</v>
      </c>
      <c r="B79" s="2" t="s">
        <v>127</v>
      </c>
      <c r="C79" s="5" t="s">
        <v>20</v>
      </c>
      <c r="D79" s="28" t="s">
        <v>21</v>
      </c>
      <c r="E79" s="5" t="s">
        <v>169</v>
      </c>
      <c r="F79" s="24">
        <v>715200</v>
      </c>
      <c r="G79" s="11">
        <v>40000</v>
      </c>
      <c r="H79" s="11">
        <v>0</v>
      </c>
      <c r="I79" s="11">
        <v>0</v>
      </c>
      <c r="J79" s="11">
        <v>0</v>
      </c>
      <c r="K79" s="11">
        <v>0</v>
      </c>
      <c r="L79" s="11">
        <f t="shared" si="11"/>
        <v>700528</v>
      </c>
      <c r="M79" s="49">
        <v>149772</v>
      </c>
      <c r="N79" s="71">
        <v>1605500</v>
      </c>
      <c r="O79" s="72">
        <v>890000</v>
      </c>
      <c r="P79" s="73">
        <v>65000</v>
      </c>
      <c r="Q79" s="73">
        <v>260000</v>
      </c>
      <c r="R79" s="73">
        <v>0</v>
      </c>
      <c r="S79" s="73">
        <v>0</v>
      </c>
      <c r="T79" s="73">
        <v>0</v>
      </c>
      <c r="U79" s="73">
        <f t="shared" si="9"/>
        <v>311000</v>
      </c>
      <c r="V79" s="73">
        <v>250000</v>
      </c>
      <c r="W79" s="71">
        <v>1776000</v>
      </c>
      <c r="X79" s="74"/>
      <c r="Y79" s="14">
        <v>786000</v>
      </c>
      <c r="Z79" s="36">
        <v>756000</v>
      </c>
      <c r="AA79" s="75">
        <v>30000</v>
      </c>
      <c r="AB79" s="74"/>
      <c r="AC79" s="133">
        <v>112329</v>
      </c>
      <c r="AD79" s="76">
        <f t="shared" si="6"/>
        <v>1858857</v>
      </c>
      <c r="AE79" s="82">
        <f t="shared" si="12"/>
        <v>-92806.99999999977</v>
      </c>
      <c r="AF79" s="83">
        <v>0</v>
      </c>
      <c r="AG79" s="79"/>
      <c r="AH79" s="84">
        <f t="shared" si="13"/>
        <v>1858857</v>
      </c>
      <c r="AI79" s="117">
        <f t="shared" si="14"/>
        <v>1.1578056680161943</v>
      </c>
      <c r="AJ79" s="85">
        <v>0</v>
      </c>
      <c r="AK79" s="114"/>
      <c r="AL79" s="86"/>
    </row>
    <row r="80" spans="1:38" ht="90">
      <c r="A80" s="4" t="s">
        <v>120</v>
      </c>
      <c r="B80" s="2" t="s">
        <v>128</v>
      </c>
      <c r="C80" s="5" t="s">
        <v>20</v>
      </c>
      <c r="D80" s="28" t="s">
        <v>21</v>
      </c>
      <c r="E80" s="5" t="s">
        <v>169</v>
      </c>
      <c r="F80" s="24">
        <v>327100</v>
      </c>
      <c r="G80" s="11">
        <v>35000</v>
      </c>
      <c r="H80" s="11">
        <v>90000</v>
      </c>
      <c r="I80" s="11">
        <v>0</v>
      </c>
      <c r="J80" s="11">
        <v>0</v>
      </c>
      <c r="K80" s="11">
        <v>0</v>
      </c>
      <c r="L80" s="11">
        <f t="shared" si="11"/>
        <v>619852</v>
      </c>
      <c r="M80" s="49">
        <v>293648</v>
      </c>
      <c r="N80" s="71">
        <v>1365600</v>
      </c>
      <c r="O80" s="72">
        <v>620000</v>
      </c>
      <c r="P80" s="73">
        <v>60000</v>
      </c>
      <c r="Q80" s="73">
        <v>230000</v>
      </c>
      <c r="R80" s="73">
        <v>0</v>
      </c>
      <c r="S80" s="73">
        <v>0</v>
      </c>
      <c r="T80" s="73">
        <v>0</v>
      </c>
      <c r="U80" s="73">
        <f aca="true" t="shared" si="15" ref="U80:U98">W80-V80-T80-S80-R80-Q80-P80-O80</f>
        <v>347000</v>
      </c>
      <c r="V80" s="73">
        <v>250000</v>
      </c>
      <c r="W80" s="71">
        <v>1507000</v>
      </c>
      <c r="X80" s="74"/>
      <c r="Y80" s="14">
        <v>359000</v>
      </c>
      <c r="Z80" s="36">
        <v>359000</v>
      </c>
      <c r="AA80" s="75">
        <v>0</v>
      </c>
      <c r="AB80" s="74"/>
      <c r="AC80" s="133">
        <v>220236</v>
      </c>
      <c r="AD80" s="76">
        <f t="shared" si="6"/>
        <v>1429088</v>
      </c>
      <c r="AE80" s="82">
        <f t="shared" si="12"/>
        <v>73072.00000000023</v>
      </c>
      <c r="AF80" s="83">
        <v>73072</v>
      </c>
      <c r="AG80" s="79"/>
      <c r="AH80" s="84">
        <f t="shared" si="13"/>
        <v>1502160</v>
      </c>
      <c r="AI80" s="117">
        <f t="shared" si="14"/>
        <v>1.1</v>
      </c>
      <c r="AJ80" s="85">
        <v>73072</v>
      </c>
      <c r="AK80" s="114" t="s">
        <v>203</v>
      </c>
      <c r="AL80" s="86" t="s">
        <v>201</v>
      </c>
    </row>
    <row r="81" spans="1:38" ht="26.25">
      <c r="A81" s="4" t="s">
        <v>129</v>
      </c>
      <c r="B81" s="2" t="s">
        <v>130</v>
      </c>
      <c r="C81" s="5" t="s">
        <v>32</v>
      </c>
      <c r="D81" s="28" t="s">
        <v>33</v>
      </c>
      <c r="E81" s="5" t="s">
        <v>171</v>
      </c>
      <c r="F81" s="24">
        <v>314600</v>
      </c>
      <c r="G81" s="11">
        <v>0</v>
      </c>
      <c r="H81" s="11">
        <v>0</v>
      </c>
      <c r="I81" s="11">
        <v>0</v>
      </c>
      <c r="J81" s="11">
        <v>0</v>
      </c>
      <c r="K81" s="11">
        <v>0</v>
      </c>
      <c r="L81" s="11">
        <f t="shared" si="11"/>
        <v>119500</v>
      </c>
      <c r="M81" s="49">
        <v>90282</v>
      </c>
      <c r="N81" s="71">
        <v>524382</v>
      </c>
      <c r="O81" s="72">
        <v>714315</v>
      </c>
      <c r="P81" s="73">
        <v>0</v>
      </c>
      <c r="Q81" s="73">
        <v>0</v>
      </c>
      <c r="R81" s="73">
        <v>0</v>
      </c>
      <c r="S81" s="73">
        <v>0</v>
      </c>
      <c r="T81" s="73">
        <v>0</v>
      </c>
      <c r="U81" s="73">
        <f t="shared" si="15"/>
        <v>165881</v>
      </c>
      <c r="V81" s="73">
        <v>72225</v>
      </c>
      <c r="W81" s="71">
        <v>952421</v>
      </c>
      <c r="X81" s="74"/>
      <c r="Y81" s="14">
        <v>377000</v>
      </c>
      <c r="Z81" s="36">
        <v>377000</v>
      </c>
      <c r="AA81" s="75">
        <v>0</v>
      </c>
      <c r="AB81" s="74"/>
      <c r="AC81" s="133">
        <v>67712</v>
      </c>
      <c r="AD81" s="76">
        <f t="shared" si="6"/>
        <v>564212</v>
      </c>
      <c r="AE81" s="82">
        <f t="shared" si="12"/>
        <v>12608.20000000007</v>
      </c>
      <c r="AF81" s="83">
        <v>12609</v>
      </c>
      <c r="AG81" s="79"/>
      <c r="AH81" s="84">
        <f t="shared" si="13"/>
        <v>576821</v>
      </c>
      <c r="AI81" s="117">
        <f t="shared" si="14"/>
        <v>1.1000015256053792</v>
      </c>
      <c r="AJ81" s="85">
        <v>12609</v>
      </c>
      <c r="AK81" s="114" t="s">
        <v>204</v>
      </c>
      <c r="AL81" s="86" t="s">
        <v>201</v>
      </c>
    </row>
    <row r="82" spans="1:38" ht="39">
      <c r="A82" s="44" t="s">
        <v>129</v>
      </c>
      <c r="B82" s="2" t="s">
        <v>131</v>
      </c>
      <c r="C82" s="5" t="s">
        <v>63</v>
      </c>
      <c r="D82" s="28" t="s">
        <v>132</v>
      </c>
      <c r="E82" s="5" t="s">
        <v>171</v>
      </c>
      <c r="F82" s="24">
        <v>562080</v>
      </c>
      <c r="G82" s="11">
        <v>0</v>
      </c>
      <c r="H82" s="11">
        <v>0</v>
      </c>
      <c r="I82" s="11">
        <v>0</v>
      </c>
      <c r="J82" s="11">
        <v>62881</v>
      </c>
      <c r="K82" s="11">
        <v>0</v>
      </c>
      <c r="L82" s="11">
        <f t="shared" si="11"/>
        <v>252586</v>
      </c>
      <c r="M82" s="49">
        <v>148476</v>
      </c>
      <c r="N82" s="71">
        <v>1026023</v>
      </c>
      <c r="O82" s="72">
        <v>928180</v>
      </c>
      <c r="P82" s="73">
        <v>0</v>
      </c>
      <c r="Q82" s="73">
        <v>0</v>
      </c>
      <c r="R82" s="73">
        <v>0</v>
      </c>
      <c r="S82" s="73">
        <v>180000</v>
      </c>
      <c r="T82" s="73">
        <v>0</v>
      </c>
      <c r="U82" s="73">
        <f t="shared" si="15"/>
        <v>250000</v>
      </c>
      <c r="V82" s="73">
        <v>118780</v>
      </c>
      <c r="W82" s="71">
        <v>1476960</v>
      </c>
      <c r="X82" s="74"/>
      <c r="Y82" s="14">
        <v>618000</v>
      </c>
      <c r="Z82" s="36">
        <v>388000</v>
      </c>
      <c r="AA82" s="75">
        <v>230000</v>
      </c>
      <c r="AB82" s="74"/>
      <c r="AC82" s="133">
        <v>111357</v>
      </c>
      <c r="AD82" s="76">
        <f aca="true" t="shared" si="16" ref="AD82:AD98">+I82+L82+Z82+AA82+Q82+T82+S82+AC82</f>
        <v>1161943</v>
      </c>
      <c r="AE82" s="82">
        <f t="shared" si="12"/>
        <v>-33317.69999999995</v>
      </c>
      <c r="AF82" s="83">
        <v>0</v>
      </c>
      <c r="AG82" s="79"/>
      <c r="AH82" s="84">
        <f t="shared" si="13"/>
        <v>1161943</v>
      </c>
      <c r="AI82" s="117">
        <f t="shared" si="14"/>
        <v>1.1324726638681588</v>
      </c>
      <c r="AJ82" s="85">
        <v>0</v>
      </c>
      <c r="AK82" s="114"/>
      <c r="AL82" s="86"/>
    </row>
    <row r="83" spans="1:38" ht="39">
      <c r="A83" s="51" t="s">
        <v>133</v>
      </c>
      <c r="B83" s="68" t="s">
        <v>199</v>
      </c>
      <c r="C83" s="69" t="s">
        <v>32</v>
      </c>
      <c r="D83" s="70" t="s">
        <v>33</v>
      </c>
      <c r="E83" s="69" t="s">
        <v>170</v>
      </c>
      <c r="F83" s="24">
        <v>651518</v>
      </c>
      <c r="G83" s="11">
        <v>0</v>
      </c>
      <c r="H83" s="11">
        <v>0</v>
      </c>
      <c r="I83" s="11">
        <v>0</v>
      </c>
      <c r="J83" s="11">
        <v>250000</v>
      </c>
      <c r="K83" s="11">
        <v>450000</v>
      </c>
      <c r="L83" s="11">
        <f t="shared" si="11"/>
        <v>453260</v>
      </c>
      <c r="M83" s="49">
        <v>256803</v>
      </c>
      <c r="N83" s="71">
        <v>2061581</v>
      </c>
      <c r="O83" s="88">
        <v>3263956</v>
      </c>
      <c r="P83" s="73">
        <v>0</v>
      </c>
      <c r="Q83" s="73">
        <v>0</v>
      </c>
      <c r="R83" s="73">
        <v>0</v>
      </c>
      <c r="S83" s="73">
        <v>85340</v>
      </c>
      <c r="T83" s="73">
        <v>0</v>
      </c>
      <c r="U83" s="73">
        <v>187440</v>
      </c>
      <c r="V83" s="73">
        <v>205440</v>
      </c>
      <c r="W83" s="71">
        <v>3742176</v>
      </c>
      <c r="X83" s="74"/>
      <c r="Y83" s="14">
        <v>716000</v>
      </c>
      <c r="Z83" s="36">
        <v>579000</v>
      </c>
      <c r="AA83" s="36">
        <v>0</v>
      </c>
      <c r="AB83" s="74"/>
      <c r="AC83" s="133">
        <v>192602</v>
      </c>
      <c r="AD83" s="76">
        <f t="shared" si="16"/>
        <v>1310202</v>
      </c>
      <c r="AE83" s="82">
        <f t="shared" si="12"/>
        <v>957537.1000000001</v>
      </c>
      <c r="AF83" s="83">
        <v>64201</v>
      </c>
      <c r="AG83" s="79"/>
      <c r="AH83" s="84">
        <f t="shared" si="13"/>
        <v>1374403</v>
      </c>
      <c r="AI83" s="117">
        <f t="shared" si="14"/>
        <v>0.6666742660123468</v>
      </c>
      <c r="AJ83" s="85">
        <v>64201</v>
      </c>
      <c r="AK83" s="114" t="s">
        <v>204</v>
      </c>
      <c r="AL83" s="86" t="s">
        <v>206</v>
      </c>
    </row>
    <row r="84" spans="1:38" ht="51.75">
      <c r="A84" s="44" t="s">
        <v>135</v>
      </c>
      <c r="B84" s="43" t="s">
        <v>136</v>
      </c>
      <c r="C84" s="5" t="s">
        <v>63</v>
      </c>
      <c r="D84" s="28" t="s">
        <v>25</v>
      </c>
      <c r="E84" s="5" t="s">
        <v>168</v>
      </c>
      <c r="F84" s="24">
        <v>431054</v>
      </c>
      <c r="G84" s="11">
        <v>100000</v>
      </c>
      <c r="H84" s="11">
        <v>0</v>
      </c>
      <c r="I84" s="11">
        <v>0</v>
      </c>
      <c r="J84" s="11">
        <v>60000</v>
      </c>
      <c r="K84" s="11">
        <v>376133</v>
      </c>
      <c r="L84" s="11">
        <f t="shared" si="11"/>
        <v>694470</v>
      </c>
      <c r="M84" s="49">
        <v>201073</v>
      </c>
      <c r="N84" s="71">
        <v>1862730</v>
      </c>
      <c r="O84" s="72">
        <v>793042</v>
      </c>
      <c r="P84" s="73">
        <v>0</v>
      </c>
      <c r="Q84" s="73">
        <v>0</v>
      </c>
      <c r="R84" s="73">
        <v>0</v>
      </c>
      <c r="S84" s="73">
        <v>50000</v>
      </c>
      <c r="T84" s="73">
        <v>0</v>
      </c>
      <c r="U84" s="73">
        <f t="shared" si="15"/>
        <v>103000</v>
      </c>
      <c r="V84" s="73">
        <v>160858</v>
      </c>
      <c r="W84" s="71">
        <v>1106900</v>
      </c>
      <c r="X84" s="74"/>
      <c r="Y84" s="14">
        <v>474000</v>
      </c>
      <c r="Z84" s="36">
        <v>474000</v>
      </c>
      <c r="AA84" s="75">
        <v>0</v>
      </c>
      <c r="AB84" s="74"/>
      <c r="AC84" s="133">
        <v>150805</v>
      </c>
      <c r="AD84" s="76">
        <f t="shared" si="16"/>
        <v>1369275</v>
      </c>
      <c r="AE84" s="82">
        <f t="shared" si="12"/>
        <v>679728.0000000002</v>
      </c>
      <c r="AF84" s="83">
        <v>50268</v>
      </c>
      <c r="AG84" s="79"/>
      <c r="AH84" s="84">
        <f t="shared" si="13"/>
        <v>1419543</v>
      </c>
      <c r="AI84" s="117">
        <f t="shared" si="14"/>
        <v>0.7620766294632072</v>
      </c>
      <c r="AJ84" s="85">
        <v>0</v>
      </c>
      <c r="AK84" s="114"/>
      <c r="AL84" s="86"/>
    </row>
    <row r="85" spans="1:38" ht="39">
      <c r="A85" s="4" t="s">
        <v>135</v>
      </c>
      <c r="B85" s="2" t="s">
        <v>137</v>
      </c>
      <c r="C85" s="5" t="s">
        <v>138</v>
      </c>
      <c r="D85" s="28" t="s">
        <v>58</v>
      </c>
      <c r="E85" s="5" t="s">
        <v>168</v>
      </c>
      <c r="F85" s="24">
        <v>0</v>
      </c>
      <c r="G85" s="11">
        <v>0</v>
      </c>
      <c r="H85" s="11">
        <v>0</v>
      </c>
      <c r="I85" s="11">
        <v>0</v>
      </c>
      <c r="J85" s="11">
        <v>0</v>
      </c>
      <c r="K85" s="11">
        <v>0</v>
      </c>
      <c r="L85" s="11">
        <v>0</v>
      </c>
      <c r="M85" s="49">
        <v>0</v>
      </c>
      <c r="N85" s="71">
        <v>0</v>
      </c>
      <c r="O85" s="72">
        <v>226800</v>
      </c>
      <c r="P85" s="73">
        <v>0</v>
      </c>
      <c r="Q85" s="73">
        <v>0</v>
      </c>
      <c r="R85" s="73"/>
      <c r="S85" s="73">
        <v>107000</v>
      </c>
      <c r="T85" s="73">
        <v>933525</v>
      </c>
      <c r="U85" s="73">
        <f t="shared" si="15"/>
        <v>0</v>
      </c>
      <c r="V85" s="73">
        <v>0</v>
      </c>
      <c r="W85" s="71">
        <v>1267325</v>
      </c>
      <c r="X85" s="74"/>
      <c r="Y85" s="14">
        <v>226800</v>
      </c>
      <c r="Z85" s="36">
        <v>0</v>
      </c>
      <c r="AA85" s="75">
        <v>0</v>
      </c>
      <c r="AB85" s="74"/>
      <c r="AC85" s="133">
        <v>0</v>
      </c>
      <c r="AD85" s="76">
        <f t="shared" si="16"/>
        <v>1040525</v>
      </c>
      <c r="AE85" s="82">
        <f t="shared" si="12"/>
        <v>-1040525</v>
      </c>
      <c r="AF85" s="83" t="str">
        <f>IF(AE85&gt;=0.25*M85,M85*0.25,IF(AE85&lt;=0,"0",M85*0.25-AE85))</f>
        <v>0</v>
      </c>
      <c r="AG85" s="79"/>
      <c r="AH85" s="84">
        <f t="shared" si="13"/>
        <v>1040525</v>
      </c>
      <c r="AI85" s="117" t="e">
        <f t="shared" si="14"/>
        <v>#DIV/0!</v>
      </c>
      <c r="AJ85" s="85">
        <v>0</v>
      </c>
      <c r="AK85" s="114"/>
      <c r="AL85" s="86"/>
    </row>
    <row r="86" spans="1:38" ht="51.75">
      <c r="A86" s="44" t="s">
        <v>139</v>
      </c>
      <c r="B86" s="2" t="s">
        <v>140</v>
      </c>
      <c r="C86" s="5" t="s">
        <v>32</v>
      </c>
      <c r="D86" s="28" t="s">
        <v>25</v>
      </c>
      <c r="E86" s="5" t="s">
        <v>173</v>
      </c>
      <c r="F86" s="24">
        <v>1557104</v>
      </c>
      <c r="G86" s="11">
        <v>0</v>
      </c>
      <c r="H86" s="11">
        <v>0</v>
      </c>
      <c r="I86" s="11">
        <v>0</v>
      </c>
      <c r="J86" s="11">
        <v>293074</v>
      </c>
      <c r="K86" s="11">
        <v>0</v>
      </c>
      <c r="L86" s="11">
        <f t="shared" si="11"/>
        <v>1106611</v>
      </c>
      <c r="M86" s="49">
        <v>337495</v>
      </c>
      <c r="N86" s="71">
        <v>3294284</v>
      </c>
      <c r="O86" s="72">
        <v>2425648</v>
      </c>
      <c r="P86" s="73">
        <v>0</v>
      </c>
      <c r="Q86" s="73">
        <v>0</v>
      </c>
      <c r="R86" s="73">
        <v>0</v>
      </c>
      <c r="S86" s="73">
        <v>26000</v>
      </c>
      <c r="T86" s="73">
        <v>0</v>
      </c>
      <c r="U86" s="73">
        <f t="shared" si="15"/>
        <v>292000</v>
      </c>
      <c r="V86" s="73">
        <v>270000</v>
      </c>
      <c r="W86" s="71">
        <v>3013648</v>
      </c>
      <c r="X86" s="74"/>
      <c r="Y86" s="14">
        <v>1712000</v>
      </c>
      <c r="Z86" s="36">
        <v>1712000</v>
      </c>
      <c r="AA86" s="75">
        <v>0</v>
      </c>
      <c r="AB86" s="74"/>
      <c r="AC86" s="133">
        <v>253121</v>
      </c>
      <c r="AD86" s="76">
        <f t="shared" si="16"/>
        <v>3097732</v>
      </c>
      <c r="AE86" s="82">
        <f t="shared" si="12"/>
        <v>525980.4000000004</v>
      </c>
      <c r="AF86" s="83">
        <v>84374</v>
      </c>
      <c r="AG86" s="79"/>
      <c r="AH86" s="84">
        <f t="shared" si="13"/>
        <v>3182106</v>
      </c>
      <c r="AI86" s="117">
        <f t="shared" si="14"/>
        <v>0.9659476839276759</v>
      </c>
      <c r="AJ86" s="85">
        <v>0</v>
      </c>
      <c r="AK86" s="114"/>
      <c r="AL86" s="86"/>
    </row>
    <row r="87" spans="1:38" ht="39">
      <c r="A87" s="4" t="s">
        <v>141</v>
      </c>
      <c r="B87" s="2" t="s">
        <v>134</v>
      </c>
      <c r="C87" s="5" t="s">
        <v>32</v>
      </c>
      <c r="D87" s="28" t="s">
        <v>5</v>
      </c>
      <c r="E87" s="5" t="s">
        <v>169</v>
      </c>
      <c r="F87" s="24">
        <v>61961</v>
      </c>
      <c r="G87" s="11">
        <v>0</v>
      </c>
      <c r="H87" s="11">
        <v>0</v>
      </c>
      <c r="I87" s="11">
        <v>0</v>
      </c>
      <c r="J87" s="11">
        <v>0</v>
      </c>
      <c r="K87" s="11">
        <v>0</v>
      </c>
      <c r="L87" s="11">
        <v>0</v>
      </c>
      <c r="M87" s="49">
        <v>0</v>
      </c>
      <c r="N87" s="71">
        <v>61961</v>
      </c>
      <c r="O87" s="72">
        <v>136900</v>
      </c>
      <c r="P87" s="73">
        <v>0</v>
      </c>
      <c r="Q87" s="73">
        <v>0</v>
      </c>
      <c r="R87" s="73">
        <v>0</v>
      </c>
      <c r="S87" s="73">
        <v>0</v>
      </c>
      <c r="T87" s="73">
        <v>0</v>
      </c>
      <c r="U87" s="73">
        <f t="shared" si="15"/>
        <v>0</v>
      </c>
      <c r="V87" s="73">
        <v>0</v>
      </c>
      <c r="W87" s="71">
        <v>136900</v>
      </c>
      <c r="X87" s="74"/>
      <c r="Y87" s="14">
        <v>0</v>
      </c>
      <c r="Z87" s="36">
        <v>0</v>
      </c>
      <c r="AA87" s="75">
        <v>0</v>
      </c>
      <c r="AB87" s="74"/>
      <c r="AC87" s="133">
        <v>0</v>
      </c>
      <c r="AD87" s="76">
        <f t="shared" si="16"/>
        <v>0</v>
      </c>
      <c r="AE87" s="82">
        <f t="shared" si="12"/>
        <v>68157.1</v>
      </c>
      <c r="AF87" s="83">
        <f>IF(AE87&gt;=0.25*M87,M87*0.25,IF(AE87&lt;=0,"0",M87*0.25-AE87))</f>
        <v>0</v>
      </c>
      <c r="AG87" s="79"/>
      <c r="AH87" s="84">
        <f t="shared" si="13"/>
        <v>0</v>
      </c>
      <c r="AI87" s="117">
        <f t="shared" si="14"/>
        <v>0</v>
      </c>
      <c r="AJ87" s="85">
        <v>0</v>
      </c>
      <c r="AK87" s="114"/>
      <c r="AL87" s="86"/>
    </row>
    <row r="88" spans="1:38" ht="39">
      <c r="A88" s="4" t="s">
        <v>142</v>
      </c>
      <c r="B88" s="2" t="s">
        <v>143</v>
      </c>
      <c r="C88" s="5" t="s">
        <v>20</v>
      </c>
      <c r="D88" s="28"/>
      <c r="E88" s="5" t="s">
        <v>168</v>
      </c>
      <c r="F88" s="24">
        <v>0</v>
      </c>
      <c r="G88" s="11">
        <v>0</v>
      </c>
      <c r="H88" s="11">
        <v>0</v>
      </c>
      <c r="I88" s="11">
        <v>351000</v>
      </c>
      <c r="J88" s="11">
        <v>0</v>
      </c>
      <c r="K88" s="11">
        <v>0</v>
      </c>
      <c r="L88" s="11">
        <f t="shared" si="11"/>
        <v>52800</v>
      </c>
      <c r="M88" s="49">
        <v>0</v>
      </c>
      <c r="N88" s="71">
        <v>403800</v>
      </c>
      <c r="O88" s="72">
        <v>552450</v>
      </c>
      <c r="P88" s="73">
        <v>0</v>
      </c>
      <c r="Q88" s="73">
        <v>0</v>
      </c>
      <c r="R88" s="73">
        <v>0</v>
      </c>
      <c r="S88" s="73">
        <v>0</v>
      </c>
      <c r="T88" s="73">
        <v>0</v>
      </c>
      <c r="U88" s="73">
        <f t="shared" si="15"/>
        <v>0</v>
      </c>
      <c r="V88" s="73">
        <v>0</v>
      </c>
      <c r="W88" s="71">
        <v>552450</v>
      </c>
      <c r="X88" s="74"/>
      <c r="Y88" s="14">
        <v>0</v>
      </c>
      <c r="Z88" s="36">
        <v>0</v>
      </c>
      <c r="AA88" s="75">
        <v>0</v>
      </c>
      <c r="AB88" s="74"/>
      <c r="AC88" s="133">
        <v>0</v>
      </c>
      <c r="AD88" s="76">
        <f t="shared" si="16"/>
        <v>403800</v>
      </c>
      <c r="AE88" s="82">
        <f t="shared" si="12"/>
        <v>40380.00000000006</v>
      </c>
      <c r="AF88" s="83">
        <f>IF(AE88&gt;=0.25*M88,M88*0.25,IF(AE88&lt;=0,"0",M88*0.25-AE88))</f>
        <v>0</v>
      </c>
      <c r="AG88" s="79"/>
      <c r="AH88" s="84">
        <f t="shared" si="13"/>
        <v>403800</v>
      </c>
      <c r="AI88" s="117">
        <f t="shared" si="14"/>
        <v>1</v>
      </c>
      <c r="AJ88" s="85">
        <v>0</v>
      </c>
      <c r="AK88" s="114"/>
      <c r="AL88" s="86"/>
    </row>
    <row r="89" spans="1:38" ht="51.75">
      <c r="A89" s="44" t="s">
        <v>144</v>
      </c>
      <c r="B89" s="2" t="s">
        <v>145</v>
      </c>
      <c r="C89" s="5" t="s">
        <v>104</v>
      </c>
      <c r="D89" s="28" t="s">
        <v>132</v>
      </c>
      <c r="E89" s="5" t="s">
        <v>170</v>
      </c>
      <c r="F89" s="24">
        <v>512225</v>
      </c>
      <c r="G89" s="11">
        <v>0</v>
      </c>
      <c r="H89" s="11">
        <v>0</v>
      </c>
      <c r="I89" s="11">
        <v>0</v>
      </c>
      <c r="J89" s="11">
        <v>11907</v>
      </c>
      <c r="K89" s="11">
        <v>604631</v>
      </c>
      <c r="L89" s="11">
        <f t="shared" si="11"/>
        <v>129736</v>
      </c>
      <c r="M89" s="49">
        <v>85407</v>
      </c>
      <c r="N89" s="71">
        <v>1343906</v>
      </c>
      <c r="O89" s="72">
        <v>1103456</v>
      </c>
      <c r="P89" s="73">
        <v>0</v>
      </c>
      <c r="Q89" s="73">
        <v>0</v>
      </c>
      <c r="R89" s="73">
        <v>0</v>
      </c>
      <c r="S89" s="73">
        <v>10000</v>
      </c>
      <c r="T89" s="73">
        <v>506314</v>
      </c>
      <c r="U89" s="73">
        <f t="shared" si="15"/>
        <v>0</v>
      </c>
      <c r="V89" s="73">
        <v>68325</v>
      </c>
      <c r="W89" s="71">
        <v>1688095</v>
      </c>
      <c r="X89" s="74"/>
      <c r="Y89" s="14">
        <v>563000</v>
      </c>
      <c r="Z89" s="36">
        <v>0</v>
      </c>
      <c r="AA89" s="75">
        <v>0</v>
      </c>
      <c r="AB89" s="74"/>
      <c r="AC89" s="133">
        <v>64055</v>
      </c>
      <c r="AD89" s="76">
        <f t="shared" si="16"/>
        <v>710105</v>
      </c>
      <c r="AE89" s="82">
        <f t="shared" si="12"/>
        <v>768191.6000000001</v>
      </c>
      <c r="AF89" s="83">
        <v>21352</v>
      </c>
      <c r="AG89" s="79"/>
      <c r="AH89" s="84">
        <f t="shared" si="13"/>
        <v>731457</v>
      </c>
      <c r="AI89" s="117">
        <f t="shared" si="14"/>
        <v>0.5442769062717184</v>
      </c>
      <c r="AJ89" s="85">
        <v>21352</v>
      </c>
      <c r="AK89" s="114" t="s">
        <v>204</v>
      </c>
      <c r="AL89" s="86" t="s">
        <v>206</v>
      </c>
    </row>
    <row r="90" spans="1:38" ht="39">
      <c r="A90" s="4" t="s">
        <v>146</v>
      </c>
      <c r="B90" s="2"/>
      <c r="C90" s="5" t="s">
        <v>66</v>
      </c>
      <c r="D90" s="28" t="s">
        <v>132</v>
      </c>
      <c r="E90" s="5" t="s">
        <v>173</v>
      </c>
      <c r="F90" s="24">
        <v>41735</v>
      </c>
      <c r="G90" s="11">
        <v>0</v>
      </c>
      <c r="H90" s="11">
        <v>0</v>
      </c>
      <c r="I90" s="11">
        <v>0</v>
      </c>
      <c r="J90" s="11">
        <v>0</v>
      </c>
      <c r="K90" s="11">
        <v>0</v>
      </c>
      <c r="L90" s="11">
        <f t="shared" si="11"/>
        <v>185900</v>
      </c>
      <c r="M90" s="49">
        <v>194500</v>
      </c>
      <c r="N90" s="71">
        <v>422135</v>
      </c>
      <c r="O90" s="72">
        <v>371134</v>
      </c>
      <c r="P90" s="73">
        <v>0</v>
      </c>
      <c r="Q90" s="73">
        <v>0</v>
      </c>
      <c r="R90" s="73">
        <v>0</v>
      </c>
      <c r="S90" s="73">
        <v>0</v>
      </c>
      <c r="T90" s="73">
        <v>0</v>
      </c>
      <c r="U90" s="73">
        <f t="shared" si="15"/>
        <v>105586</v>
      </c>
      <c r="V90" s="73">
        <v>24000</v>
      </c>
      <c r="W90" s="71">
        <v>500720</v>
      </c>
      <c r="X90" s="74"/>
      <c r="Y90" s="14">
        <v>214000</v>
      </c>
      <c r="Z90" s="36">
        <v>214000</v>
      </c>
      <c r="AA90" s="75">
        <v>0</v>
      </c>
      <c r="AB90" s="74"/>
      <c r="AC90" s="133">
        <v>145875</v>
      </c>
      <c r="AD90" s="76">
        <f t="shared" si="16"/>
        <v>545775</v>
      </c>
      <c r="AE90" s="82">
        <f t="shared" si="12"/>
        <v>-81426.49999999994</v>
      </c>
      <c r="AF90" s="83">
        <v>0</v>
      </c>
      <c r="AG90" s="79"/>
      <c r="AH90" s="84">
        <f t="shared" si="13"/>
        <v>545775</v>
      </c>
      <c r="AI90" s="117">
        <f t="shared" si="14"/>
        <v>1.2928920842858327</v>
      </c>
      <c r="AJ90" s="85">
        <v>0</v>
      </c>
      <c r="AK90" s="114"/>
      <c r="AL90" s="86"/>
    </row>
    <row r="91" spans="1:38" ht="39">
      <c r="A91" s="44" t="s">
        <v>147</v>
      </c>
      <c r="B91" s="2" t="s">
        <v>148</v>
      </c>
      <c r="C91" s="5" t="s">
        <v>138</v>
      </c>
      <c r="D91" s="28" t="s">
        <v>4</v>
      </c>
      <c r="E91" s="5" t="s">
        <v>169</v>
      </c>
      <c r="F91" s="24">
        <v>430052</v>
      </c>
      <c r="G91" s="11">
        <v>0</v>
      </c>
      <c r="H91" s="11">
        <v>0</v>
      </c>
      <c r="I91" s="11">
        <v>0</v>
      </c>
      <c r="J91" s="11">
        <v>0</v>
      </c>
      <c r="K91" s="11">
        <v>0</v>
      </c>
      <c r="L91" s="11">
        <f t="shared" si="11"/>
        <v>641264</v>
      </c>
      <c r="M91" s="49">
        <v>245055</v>
      </c>
      <c r="N91" s="71">
        <v>1316371</v>
      </c>
      <c r="O91" s="72">
        <v>670000</v>
      </c>
      <c r="P91" s="73">
        <v>0</v>
      </c>
      <c r="Q91" s="73">
        <v>0</v>
      </c>
      <c r="R91" s="73">
        <v>0</v>
      </c>
      <c r="S91" s="73">
        <v>0</v>
      </c>
      <c r="T91" s="73">
        <v>0</v>
      </c>
      <c r="U91" s="73">
        <f t="shared" si="15"/>
        <v>1460000</v>
      </c>
      <c r="V91" s="73">
        <v>370000</v>
      </c>
      <c r="W91" s="71">
        <v>2500000</v>
      </c>
      <c r="X91" s="74"/>
      <c r="Y91" s="14">
        <v>670000</v>
      </c>
      <c r="Z91" s="36">
        <v>0</v>
      </c>
      <c r="AA91" s="75">
        <v>0</v>
      </c>
      <c r="AB91" s="74"/>
      <c r="AC91" s="133">
        <v>183791</v>
      </c>
      <c r="AD91" s="76">
        <f t="shared" si="16"/>
        <v>825055</v>
      </c>
      <c r="AE91" s="82">
        <f t="shared" si="12"/>
        <v>622953.1000000001</v>
      </c>
      <c r="AF91" s="83">
        <v>61264</v>
      </c>
      <c r="AG91" s="79"/>
      <c r="AH91" s="84">
        <f t="shared" si="13"/>
        <v>886319</v>
      </c>
      <c r="AI91" s="117">
        <f t="shared" si="14"/>
        <v>0.6733048661813424</v>
      </c>
      <c r="AJ91" s="85">
        <v>61264</v>
      </c>
      <c r="AK91" s="114" t="s">
        <v>204</v>
      </c>
      <c r="AL91" s="86" t="s">
        <v>202</v>
      </c>
    </row>
    <row r="92" spans="1:38" ht="39">
      <c r="A92" s="44" t="s">
        <v>149</v>
      </c>
      <c r="B92" s="2" t="s">
        <v>62</v>
      </c>
      <c r="C92" s="5" t="s">
        <v>63</v>
      </c>
      <c r="D92" s="28" t="s">
        <v>5</v>
      </c>
      <c r="E92" s="5" t="s">
        <v>170</v>
      </c>
      <c r="F92" s="24">
        <v>527124</v>
      </c>
      <c r="G92" s="11">
        <v>0</v>
      </c>
      <c r="H92" s="11">
        <v>0</v>
      </c>
      <c r="I92" s="11">
        <v>0</v>
      </c>
      <c r="J92" s="11">
        <v>40297</v>
      </c>
      <c r="K92" s="11">
        <v>0</v>
      </c>
      <c r="L92" s="11">
        <f t="shared" si="11"/>
        <v>1079023</v>
      </c>
      <c r="M92" s="49">
        <v>196075</v>
      </c>
      <c r="N92" s="71">
        <v>1842519</v>
      </c>
      <c r="O92" s="72">
        <v>919755</v>
      </c>
      <c r="P92" s="73">
        <v>0</v>
      </c>
      <c r="Q92" s="73">
        <v>0</v>
      </c>
      <c r="R92" s="73">
        <v>0</v>
      </c>
      <c r="S92" s="73">
        <v>30000</v>
      </c>
      <c r="T92" s="73">
        <v>0</v>
      </c>
      <c r="U92" s="73">
        <f t="shared" si="15"/>
        <v>1341308</v>
      </c>
      <c r="V92" s="73">
        <v>108937</v>
      </c>
      <c r="W92" s="71">
        <v>2400000</v>
      </c>
      <c r="X92" s="74"/>
      <c r="Y92" s="14">
        <v>579000</v>
      </c>
      <c r="Z92" s="36">
        <v>0</v>
      </c>
      <c r="AA92" s="75">
        <v>0</v>
      </c>
      <c r="AB92" s="74"/>
      <c r="AC92" s="133">
        <v>147056</v>
      </c>
      <c r="AD92" s="76">
        <f t="shared" si="16"/>
        <v>1256079</v>
      </c>
      <c r="AE92" s="82">
        <f t="shared" si="12"/>
        <v>770691.9000000001</v>
      </c>
      <c r="AF92" s="83">
        <v>49019</v>
      </c>
      <c r="AG92" s="79"/>
      <c r="AH92" s="84">
        <f t="shared" si="13"/>
        <v>1305098</v>
      </c>
      <c r="AI92" s="117">
        <f t="shared" si="14"/>
        <v>0.7083226821541596</v>
      </c>
      <c r="AJ92" s="85">
        <v>49019</v>
      </c>
      <c r="AK92" s="114" t="s">
        <v>204</v>
      </c>
      <c r="AL92" s="86" t="s">
        <v>202</v>
      </c>
    </row>
    <row r="93" spans="1:38" ht="64.5">
      <c r="A93" s="44" t="s">
        <v>149</v>
      </c>
      <c r="B93" s="2" t="s">
        <v>150</v>
      </c>
      <c r="C93" s="5" t="s">
        <v>151</v>
      </c>
      <c r="D93" s="28" t="s">
        <v>4</v>
      </c>
      <c r="E93" s="5" t="s">
        <v>173</v>
      </c>
      <c r="F93" s="24">
        <v>918234</v>
      </c>
      <c r="G93" s="11">
        <v>0</v>
      </c>
      <c r="H93" s="11">
        <v>0</v>
      </c>
      <c r="I93" s="11">
        <v>0</v>
      </c>
      <c r="J93" s="11">
        <v>186686</v>
      </c>
      <c r="K93" s="11">
        <v>0</v>
      </c>
      <c r="L93" s="11">
        <f t="shared" si="11"/>
        <v>303044</v>
      </c>
      <c r="M93" s="49">
        <v>329375</v>
      </c>
      <c r="N93" s="71">
        <v>1737339</v>
      </c>
      <c r="O93" s="72">
        <v>1486188</v>
      </c>
      <c r="P93" s="73">
        <v>0</v>
      </c>
      <c r="Q93" s="73">
        <v>0</v>
      </c>
      <c r="R93" s="73">
        <v>0</v>
      </c>
      <c r="S93" s="73">
        <v>100000</v>
      </c>
      <c r="T93" s="73">
        <v>0</v>
      </c>
      <c r="U93" s="73">
        <f t="shared" si="15"/>
        <v>77637</v>
      </c>
      <c r="V93" s="73">
        <v>126175</v>
      </c>
      <c r="W93" s="71">
        <v>1790000</v>
      </c>
      <c r="X93" s="74"/>
      <c r="Y93" s="14">
        <v>1010000</v>
      </c>
      <c r="Z93" s="36">
        <v>1010000</v>
      </c>
      <c r="AA93" s="75">
        <v>0</v>
      </c>
      <c r="AB93" s="74"/>
      <c r="AC93" s="133">
        <v>247031</v>
      </c>
      <c r="AD93" s="76">
        <f t="shared" si="16"/>
        <v>1660075</v>
      </c>
      <c r="AE93" s="82">
        <f t="shared" si="12"/>
        <v>250997.90000000014</v>
      </c>
      <c r="AF93" s="83">
        <v>82344</v>
      </c>
      <c r="AG93" s="79"/>
      <c r="AH93" s="84">
        <f t="shared" si="13"/>
        <v>1742419</v>
      </c>
      <c r="AI93" s="117">
        <f t="shared" si="14"/>
        <v>1.002924011951611</v>
      </c>
      <c r="AJ93" s="85">
        <v>82344</v>
      </c>
      <c r="AK93" s="114" t="s">
        <v>204</v>
      </c>
      <c r="AL93" s="86" t="s">
        <v>202</v>
      </c>
    </row>
    <row r="94" spans="1:38" ht="39">
      <c r="A94" s="4" t="s">
        <v>152</v>
      </c>
      <c r="B94" s="2" t="s">
        <v>153</v>
      </c>
      <c r="C94" s="5" t="s">
        <v>151</v>
      </c>
      <c r="D94" s="28" t="s">
        <v>4</v>
      </c>
      <c r="E94" s="5" t="s">
        <v>168</v>
      </c>
      <c r="F94" s="24">
        <v>0</v>
      </c>
      <c r="G94" s="11">
        <v>0</v>
      </c>
      <c r="H94" s="11">
        <v>0</v>
      </c>
      <c r="I94" s="11">
        <v>0</v>
      </c>
      <c r="J94" s="11">
        <v>277500</v>
      </c>
      <c r="K94" s="11">
        <v>516256</v>
      </c>
      <c r="L94" s="11">
        <f t="shared" si="11"/>
        <v>977775</v>
      </c>
      <c r="M94" s="49">
        <v>0</v>
      </c>
      <c r="N94" s="71">
        <v>1771531</v>
      </c>
      <c r="O94" s="72">
        <v>180000</v>
      </c>
      <c r="P94" s="73">
        <v>0</v>
      </c>
      <c r="Q94" s="73">
        <v>0</v>
      </c>
      <c r="R94" s="73">
        <v>0</v>
      </c>
      <c r="S94" s="73">
        <v>0</v>
      </c>
      <c r="T94" s="73">
        <v>0</v>
      </c>
      <c r="U94" s="73">
        <f t="shared" si="15"/>
        <v>15000</v>
      </c>
      <c r="V94" s="73">
        <v>20000</v>
      </c>
      <c r="W94" s="71">
        <v>215000</v>
      </c>
      <c r="X94" s="74"/>
      <c r="Y94" s="14">
        <v>0</v>
      </c>
      <c r="Z94" s="36">
        <v>0</v>
      </c>
      <c r="AA94" s="75">
        <v>0</v>
      </c>
      <c r="AB94" s="74"/>
      <c r="AC94" s="133">
        <v>0</v>
      </c>
      <c r="AD94" s="76">
        <f t="shared" si="16"/>
        <v>977775</v>
      </c>
      <c r="AE94" s="82">
        <f t="shared" si="12"/>
        <v>970909.1000000001</v>
      </c>
      <c r="AF94" s="83">
        <f>IF(AE94&gt;=0.25*M94,M94*0.25,IF(AE94&lt;=0,"0",M94*0.25-AE94))</f>
        <v>0</v>
      </c>
      <c r="AG94" s="79"/>
      <c r="AH94" s="84">
        <f t="shared" si="13"/>
        <v>977775</v>
      </c>
      <c r="AI94" s="117">
        <f t="shared" si="14"/>
        <v>0.5519378435940437</v>
      </c>
      <c r="AJ94" s="85">
        <v>0</v>
      </c>
      <c r="AK94" s="114"/>
      <c r="AL94" s="86"/>
    </row>
    <row r="95" spans="1:38" ht="39">
      <c r="A95" s="44" t="s">
        <v>154</v>
      </c>
      <c r="B95" s="2" t="s">
        <v>155</v>
      </c>
      <c r="C95" s="5" t="s">
        <v>104</v>
      </c>
      <c r="D95" s="28" t="s">
        <v>6</v>
      </c>
      <c r="E95" s="5" t="s">
        <v>171</v>
      </c>
      <c r="F95" s="24">
        <v>1199066</v>
      </c>
      <c r="G95" s="11">
        <v>0</v>
      </c>
      <c r="H95" s="11">
        <v>0</v>
      </c>
      <c r="I95" s="11">
        <v>0</v>
      </c>
      <c r="J95" s="11">
        <v>171587</v>
      </c>
      <c r="K95" s="11">
        <v>0</v>
      </c>
      <c r="L95" s="11">
        <f t="shared" si="11"/>
        <v>489842</v>
      </c>
      <c r="M95" s="49">
        <v>360859</v>
      </c>
      <c r="N95" s="71">
        <v>2221354</v>
      </c>
      <c r="O95" s="72">
        <v>1693978</v>
      </c>
      <c r="P95" s="73">
        <v>0</v>
      </c>
      <c r="Q95" s="73">
        <v>0</v>
      </c>
      <c r="R95" s="73">
        <v>0</v>
      </c>
      <c r="S95" s="73">
        <v>106800</v>
      </c>
      <c r="T95" s="73">
        <v>0</v>
      </c>
      <c r="U95" s="73">
        <f t="shared" si="15"/>
        <v>792536</v>
      </c>
      <c r="V95" s="73">
        <v>288687</v>
      </c>
      <c r="W95" s="71">
        <v>2882001</v>
      </c>
      <c r="X95" s="74"/>
      <c r="Y95" s="14">
        <v>1318000</v>
      </c>
      <c r="Z95" s="36">
        <v>1318000</v>
      </c>
      <c r="AA95" s="75">
        <v>0</v>
      </c>
      <c r="AB95" s="74"/>
      <c r="AC95" s="133">
        <v>270644</v>
      </c>
      <c r="AD95" s="76">
        <f t="shared" si="16"/>
        <v>2185286</v>
      </c>
      <c r="AE95" s="82">
        <f t="shared" si="12"/>
        <v>258203.40000000037</v>
      </c>
      <c r="AF95" s="83">
        <v>90215</v>
      </c>
      <c r="AG95" s="79"/>
      <c r="AH95" s="84">
        <f t="shared" si="13"/>
        <v>2275501</v>
      </c>
      <c r="AI95" s="117">
        <f t="shared" si="14"/>
        <v>1.024375673575666</v>
      </c>
      <c r="AJ95" s="85">
        <v>90215</v>
      </c>
      <c r="AK95" s="114" t="s">
        <v>204</v>
      </c>
      <c r="AL95" s="86" t="s">
        <v>202</v>
      </c>
    </row>
    <row r="96" spans="1:38" ht="39">
      <c r="A96" s="4" t="s">
        <v>156</v>
      </c>
      <c r="B96" s="2" t="s">
        <v>157</v>
      </c>
      <c r="C96" s="5" t="s">
        <v>63</v>
      </c>
      <c r="D96" s="28" t="s">
        <v>58</v>
      </c>
      <c r="E96" s="5" t="s">
        <v>168</v>
      </c>
      <c r="F96" s="24">
        <v>0</v>
      </c>
      <c r="G96" s="11">
        <v>0</v>
      </c>
      <c r="H96" s="11">
        <v>0</v>
      </c>
      <c r="I96" s="11"/>
      <c r="J96" s="11">
        <v>55000</v>
      </c>
      <c r="K96" s="11"/>
      <c r="L96" s="11">
        <f t="shared" si="11"/>
        <v>81000</v>
      </c>
      <c r="M96" s="49">
        <v>0</v>
      </c>
      <c r="N96" s="71">
        <v>136000</v>
      </c>
      <c r="O96" s="72">
        <v>53544</v>
      </c>
      <c r="P96" s="73">
        <v>0</v>
      </c>
      <c r="Q96" s="73">
        <v>0</v>
      </c>
      <c r="R96" s="73">
        <v>0</v>
      </c>
      <c r="S96" s="73">
        <v>112710</v>
      </c>
      <c r="T96" s="73">
        <v>0</v>
      </c>
      <c r="U96" s="73">
        <f t="shared" si="15"/>
        <v>0</v>
      </c>
      <c r="V96" s="73">
        <v>0</v>
      </c>
      <c r="W96" s="71">
        <v>166254</v>
      </c>
      <c r="X96" s="74"/>
      <c r="Y96" s="14">
        <v>0</v>
      </c>
      <c r="Z96" s="36">
        <v>0</v>
      </c>
      <c r="AA96" s="75">
        <v>0</v>
      </c>
      <c r="AB96" s="74"/>
      <c r="AC96" s="133">
        <v>0</v>
      </c>
      <c r="AD96" s="76">
        <f t="shared" si="16"/>
        <v>193710</v>
      </c>
      <c r="AE96" s="82">
        <f t="shared" si="12"/>
        <v>-44110</v>
      </c>
      <c r="AF96" s="83" t="str">
        <f>IF(AE96&gt;=0.25*M96,M96*0.25,IF(AE96&lt;=0,"0",M96*0.25-AE96))</f>
        <v>0</v>
      </c>
      <c r="AG96" s="79"/>
      <c r="AH96" s="84">
        <f t="shared" si="13"/>
        <v>193710</v>
      </c>
      <c r="AI96" s="117">
        <f t="shared" si="14"/>
        <v>1.4243382352941176</v>
      </c>
      <c r="AJ96" s="85">
        <v>0</v>
      </c>
      <c r="AK96" s="114"/>
      <c r="AL96" s="86"/>
    </row>
    <row r="97" spans="1:38" ht="90">
      <c r="A97" s="4" t="s">
        <v>158</v>
      </c>
      <c r="B97" s="2" t="s">
        <v>159</v>
      </c>
      <c r="C97" s="5" t="s">
        <v>99</v>
      </c>
      <c r="D97" s="28" t="s">
        <v>7</v>
      </c>
      <c r="E97" s="5" t="s">
        <v>169</v>
      </c>
      <c r="F97" s="24">
        <v>357800</v>
      </c>
      <c r="G97" s="11">
        <v>0</v>
      </c>
      <c r="H97" s="11">
        <v>180000</v>
      </c>
      <c r="I97" s="11">
        <v>296874</v>
      </c>
      <c r="J97" s="11">
        <v>0</v>
      </c>
      <c r="K97" s="11">
        <v>450000</v>
      </c>
      <c r="L97" s="11">
        <f t="shared" si="11"/>
        <v>275000</v>
      </c>
      <c r="M97" s="49">
        <v>229074</v>
      </c>
      <c r="N97" s="71">
        <v>1788748</v>
      </c>
      <c r="O97" s="72">
        <v>406000</v>
      </c>
      <c r="P97" s="73">
        <v>175000</v>
      </c>
      <c r="Q97" s="73">
        <v>741600</v>
      </c>
      <c r="R97" s="73">
        <v>0</v>
      </c>
      <c r="S97" s="73">
        <v>0</v>
      </c>
      <c r="T97" s="73">
        <v>360000</v>
      </c>
      <c r="U97" s="73">
        <f t="shared" si="15"/>
        <v>134400</v>
      </c>
      <c r="V97" s="73">
        <v>180000</v>
      </c>
      <c r="W97" s="71">
        <v>1997000</v>
      </c>
      <c r="X97" s="74"/>
      <c r="Y97" s="14">
        <v>393000</v>
      </c>
      <c r="Z97" s="36">
        <v>393000</v>
      </c>
      <c r="AA97" s="75">
        <v>0</v>
      </c>
      <c r="AB97" s="74"/>
      <c r="AC97" s="133">
        <v>171805</v>
      </c>
      <c r="AD97" s="76">
        <f t="shared" si="16"/>
        <v>2238279</v>
      </c>
      <c r="AE97" s="82">
        <f t="shared" si="12"/>
        <v>-270656.19999999995</v>
      </c>
      <c r="AF97" s="83">
        <v>0</v>
      </c>
      <c r="AG97" s="79"/>
      <c r="AH97" s="84">
        <f t="shared" si="13"/>
        <v>2238279</v>
      </c>
      <c r="AI97" s="117">
        <f t="shared" si="14"/>
        <v>1.251310413764264</v>
      </c>
      <c r="AJ97" s="85">
        <v>0</v>
      </c>
      <c r="AK97" s="114"/>
      <c r="AL97" s="86"/>
    </row>
    <row r="98" spans="1:38" ht="115.5">
      <c r="A98" s="4" t="s">
        <v>160</v>
      </c>
      <c r="B98" s="2" t="s">
        <v>161</v>
      </c>
      <c r="C98" s="5" t="s">
        <v>162</v>
      </c>
      <c r="D98" s="28" t="s">
        <v>163</v>
      </c>
      <c r="E98" s="5" t="s">
        <v>168</v>
      </c>
      <c r="F98" s="24">
        <v>523100</v>
      </c>
      <c r="G98" s="11">
        <v>0</v>
      </c>
      <c r="H98" s="11">
        <v>0</v>
      </c>
      <c r="I98" s="11">
        <v>0</v>
      </c>
      <c r="J98" s="11">
        <v>80000</v>
      </c>
      <c r="K98" s="11">
        <v>0</v>
      </c>
      <c r="L98" s="11">
        <f>N98-M98-K98-J98-I98-H98-G98-F98</f>
        <v>344999</v>
      </c>
      <c r="M98" s="49">
        <v>57139</v>
      </c>
      <c r="N98" s="71">
        <v>1005238</v>
      </c>
      <c r="O98" s="72">
        <v>580220</v>
      </c>
      <c r="P98" s="73">
        <v>0</v>
      </c>
      <c r="Q98" s="73">
        <v>0</v>
      </c>
      <c r="R98" s="73">
        <v>0</v>
      </c>
      <c r="S98" s="73">
        <v>80200</v>
      </c>
      <c r="T98" s="73">
        <v>0</v>
      </c>
      <c r="U98" s="73">
        <f t="shared" si="15"/>
        <v>211150</v>
      </c>
      <c r="V98" s="73">
        <v>70000</v>
      </c>
      <c r="W98" s="71">
        <v>941570</v>
      </c>
      <c r="X98" s="74"/>
      <c r="Y98" s="14">
        <v>575000</v>
      </c>
      <c r="Z98" s="36">
        <v>493000</v>
      </c>
      <c r="AA98" s="75">
        <v>82000</v>
      </c>
      <c r="AB98" s="74"/>
      <c r="AC98" s="133">
        <v>42854</v>
      </c>
      <c r="AD98" s="76">
        <f t="shared" si="16"/>
        <v>1043053</v>
      </c>
      <c r="AE98" s="82">
        <f t="shared" si="12"/>
        <v>62708.80000000005</v>
      </c>
      <c r="AF98" s="83">
        <v>14285</v>
      </c>
      <c r="AG98" s="79"/>
      <c r="AH98" s="84">
        <f t="shared" si="13"/>
        <v>1057338</v>
      </c>
      <c r="AI98" s="117">
        <f t="shared" si="14"/>
        <v>1.0518285222007127</v>
      </c>
      <c r="AJ98" s="85">
        <v>0</v>
      </c>
      <c r="AK98" s="114"/>
      <c r="AL98" s="86"/>
    </row>
    <row r="99" spans="1:38" ht="30" customHeight="1">
      <c r="A99" s="99" t="s">
        <v>158</v>
      </c>
      <c r="B99" s="100" t="s">
        <v>210</v>
      </c>
      <c r="C99" s="101"/>
      <c r="D99" s="102"/>
      <c r="E99" s="101"/>
      <c r="F99" s="103"/>
      <c r="G99" s="104"/>
      <c r="H99" s="104"/>
      <c r="I99" s="104"/>
      <c r="J99" s="104"/>
      <c r="K99" s="104"/>
      <c r="L99" s="104"/>
      <c r="M99" s="105">
        <v>294904</v>
      </c>
      <c r="N99" s="106"/>
      <c r="O99" s="107"/>
      <c r="P99" s="108"/>
      <c r="Q99" s="108"/>
      <c r="R99" s="108"/>
      <c r="S99" s="108"/>
      <c r="T99" s="108"/>
      <c r="U99" s="108"/>
      <c r="V99" s="108"/>
      <c r="W99" s="106"/>
      <c r="X99" s="74"/>
      <c r="Y99" s="109"/>
      <c r="Z99" s="110"/>
      <c r="AA99" s="111"/>
      <c r="AB99" s="74"/>
      <c r="AC99" s="132">
        <v>221178</v>
      </c>
      <c r="AD99" s="76"/>
      <c r="AE99" s="77"/>
      <c r="AF99" s="78">
        <v>73726</v>
      </c>
      <c r="AG99" s="79"/>
      <c r="AH99" s="80"/>
      <c r="AI99" s="117"/>
      <c r="AJ99" s="112">
        <v>73726</v>
      </c>
      <c r="AK99" s="114" t="s">
        <v>204</v>
      </c>
      <c r="AL99" s="86" t="s">
        <v>202</v>
      </c>
    </row>
    <row r="100" spans="1:38" ht="53.25" customHeight="1">
      <c r="A100" s="4" t="s">
        <v>230</v>
      </c>
      <c r="B100" s="2" t="s">
        <v>237</v>
      </c>
      <c r="C100" s="5"/>
      <c r="D100" s="28"/>
      <c r="E100" s="5"/>
      <c r="F100" s="24"/>
      <c r="G100" s="11"/>
      <c r="H100" s="11"/>
      <c r="I100" s="11"/>
      <c r="J100" s="11"/>
      <c r="K100" s="11"/>
      <c r="L100" s="11"/>
      <c r="M100" s="49">
        <v>410259</v>
      </c>
      <c r="N100" s="71"/>
      <c r="O100" s="72"/>
      <c r="P100" s="73"/>
      <c r="Q100" s="73"/>
      <c r="R100" s="73"/>
      <c r="S100" s="73"/>
      <c r="T100" s="73"/>
      <c r="U100" s="73"/>
      <c r="V100" s="73"/>
      <c r="W100" s="71"/>
      <c r="X100" s="74"/>
      <c r="Y100" s="14"/>
      <c r="Z100" s="36"/>
      <c r="AA100" s="75"/>
      <c r="AB100" s="74"/>
      <c r="AC100" s="133">
        <v>307694</v>
      </c>
      <c r="AD100" s="76"/>
      <c r="AE100" s="82"/>
      <c r="AF100" s="83">
        <v>102565</v>
      </c>
      <c r="AG100" s="79"/>
      <c r="AH100" s="84"/>
      <c r="AI100" s="117"/>
      <c r="AJ100" s="85">
        <v>102565</v>
      </c>
      <c r="AK100" s="114" t="s">
        <v>203</v>
      </c>
      <c r="AL100" s="86" t="s">
        <v>202</v>
      </c>
    </row>
    <row r="101" spans="1:38" ht="20.25" customHeight="1">
      <c r="A101" s="4" t="s">
        <v>211</v>
      </c>
      <c r="B101" s="2" t="s">
        <v>231</v>
      </c>
      <c r="C101" s="5"/>
      <c r="D101" s="28"/>
      <c r="E101" s="5"/>
      <c r="F101" s="24"/>
      <c r="G101" s="11"/>
      <c r="H101" s="11"/>
      <c r="I101" s="11"/>
      <c r="J101" s="11"/>
      <c r="K101" s="11"/>
      <c r="L101" s="11"/>
      <c r="M101" s="49">
        <v>258547</v>
      </c>
      <c r="N101" s="71"/>
      <c r="O101" s="72"/>
      <c r="P101" s="73"/>
      <c r="Q101" s="73"/>
      <c r="R101" s="73"/>
      <c r="S101" s="73"/>
      <c r="T101" s="73"/>
      <c r="U101" s="73"/>
      <c r="V101" s="73"/>
      <c r="W101" s="71"/>
      <c r="X101" s="74"/>
      <c r="Y101" s="14"/>
      <c r="Z101" s="36"/>
      <c r="AA101" s="75"/>
      <c r="AB101" s="74"/>
      <c r="AC101" s="133">
        <v>193910</v>
      </c>
      <c r="AD101" s="76"/>
      <c r="AE101" s="82"/>
      <c r="AF101" s="83">
        <v>64637</v>
      </c>
      <c r="AG101" s="79"/>
      <c r="AH101" s="84"/>
      <c r="AI101" s="117"/>
      <c r="AJ101" s="85">
        <v>64637</v>
      </c>
      <c r="AK101" s="114" t="s">
        <v>200</v>
      </c>
      <c r="AL101" s="86" t="s">
        <v>202</v>
      </c>
    </row>
    <row r="102" spans="1:38" ht="30" customHeight="1">
      <c r="A102" s="4" t="s">
        <v>211</v>
      </c>
      <c r="B102" s="2" t="s">
        <v>232</v>
      </c>
      <c r="C102" s="5"/>
      <c r="D102" s="28"/>
      <c r="E102" s="5"/>
      <c r="F102" s="24"/>
      <c r="G102" s="11"/>
      <c r="H102" s="11"/>
      <c r="I102" s="11"/>
      <c r="J102" s="11"/>
      <c r="K102" s="11"/>
      <c r="L102" s="11"/>
      <c r="M102" s="49">
        <v>102805</v>
      </c>
      <c r="N102" s="71"/>
      <c r="O102" s="72"/>
      <c r="P102" s="73"/>
      <c r="Q102" s="73"/>
      <c r="R102" s="73"/>
      <c r="S102" s="73"/>
      <c r="T102" s="73"/>
      <c r="U102" s="73"/>
      <c r="V102" s="73"/>
      <c r="W102" s="71"/>
      <c r="X102" s="74"/>
      <c r="Y102" s="14"/>
      <c r="Z102" s="36"/>
      <c r="AA102" s="75"/>
      <c r="AB102" s="74"/>
      <c r="AC102" s="133">
        <v>77104</v>
      </c>
      <c r="AD102" s="76"/>
      <c r="AE102" s="82"/>
      <c r="AF102" s="83">
        <v>25701</v>
      </c>
      <c r="AG102" s="79"/>
      <c r="AH102" s="84"/>
      <c r="AI102" s="117"/>
      <c r="AJ102" s="85">
        <v>25701</v>
      </c>
      <c r="AK102" s="114" t="s">
        <v>200</v>
      </c>
      <c r="AL102" s="86" t="s">
        <v>202</v>
      </c>
    </row>
    <row r="103" spans="1:38" ht="42" customHeight="1">
      <c r="A103" s="4" t="s">
        <v>233</v>
      </c>
      <c r="B103" s="2" t="s">
        <v>236</v>
      </c>
      <c r="C103" s="5"/>
      <c r="D103" s="28"/>
      <c r="E103" s="5"/>
      <c r="F103" s="24"/>
      <c r="G103" s="11"/>
      <c r="H103" s="11"/>
      <c r="I103" s="11"/>
      <c r="J103" s="11"/>
      <c r="K103" s="11"/>
      <c r="L103" s="11"/>
      <c r="M103" s="49">
        <v>99728</v>
      </c>
      <c r="N103" s="71"/>
      <c r="O103" s="72"/>
      <c r="P103" s="73"/>
      <c r="Q103" s="73"/>
      <c r="R103" s="73"/>
      <c r="S103" s="73"/>
      <c r="T103" s="73"/>
      <c r="U103" s="73"/>
      <c r="V103" s="73"/>
      <c r="W103" s="71"/>
      <c r="X103" s="74"/>
      <c r="Y103" s="14"/>
      <c r="Z103" s="36"/>
      <c r="AA103" s="75"/>
      <c r="AB103" s="74"/>
      <c r="AC103" s="133">
        <v>74796</v>
      </c>
      <c r="AD103" s="76"/>
      <c r="AE103" s="82"/>
      <c r="AF103" s="83">
        <v>24932</v>
      </c>
      <c r="AG103" s="79"/>
      <c r="AH103" s="84"/>
      <c r="AI103" s="117"/>
      <c r="AJ103" s="85">
        <v>24932</v>
      </c>
      <c r="AK103" s="114" t="s">
        <v>204</v>
      </c>
      <c r="AL103" s="86" t="s">
        <v>202</v>
      </c>
    </row>
    <row r="104" spans="1:38" ht="30" customHeight="1" thickBot="1">
      <c r="A104" s="6" t="s">
        <v>212</v>
      </c>
      <c r="B104" s="7" t="s">
        <v>234</v>
      </c>
      <c r="C104" s="8"/>
      <c r="D104" s="29"/>
      <c r="E104" s="8"/>
      <c r="F104" s="25"/>
      <c r="G104" s="12"/>
      <c r="H104" s="12"/>
      <c r="I104" s="12"/>
      <c r="J104" s="12"/>
      <c r="K104" s="12"/>
      <c r="L104" s="12"/>
      <c r="M104" s="89">
        <v>96000</v>
      </c>
      <c r="N104" s="90"/>
      <c r="O104" s="91"/>
      <c r="P104" s="92"/>
      <c r="Q104" s="92"/>
      <c r="R104" s="92"/>
      <c r="S104" s="92"/>
      <c r="T104" s="92"/>
      <c r="U104" s="92"/>
      <c r="V104" s="92"/>
      <c r="W104" s="90"/>
      <c r="X104" s="74"/>
      <c r="Y104" s="15"/>
      <c r="Z104" s="93"/>
      <c r="AA104" s="94"/>
      <c r="AB104" s="74"/>
      <c r="AC104" s="134">
        <v>0</v>
      </c>
      <c r="AD104" s="131"/>
      <c r="AE104" s="95"/>
      <c r="AF104" s="96">
        <v>96000</v>
      </c>
      <c r="AG104" s="79"/>
      <c r="AH104" s="97"/>
      <c r="AI104" s="119"/>
      <c r="AJ104" s="98">
        <v>96000</v>
      </c>
      <c r="AK104" s="115" t="s">
        <v>200</v>
      </c>
      <c r="AL104" s="87" t="s">
        <v>201</v>
      </c>
    </row>
    <row r="105" spans="1:35" ht="13.5" thickBot="1">
      <c r="A105" s="54"/>
      <c r="B105" s="54"/>
      <c r="F105" s="13"/>
      <c r="G105" s="13"/>
      <c r="H105" s="13"/>
      <c r="I105" s="13"/>
      <c r="J105" s="13"/>
      <c r="K105" s="13"/>
      <c r="L105" s="13"/>
      <c r="M105" s="13"/>
      <c r="N105" s="13"/>
      <c r="O105" s="13"/>
      <c r="P105" s="13"/>
      <c r="Q105" s="13"/>
      <c r="R105" s="13"/>
      <c r="S105" s="13"/>
      <c r="T105" s="13"/>
      <c r="U105" s="13"/>
      <c r="V105" s="13"/>
      <c r="W105" s="13"/>
      <c r="X105" s="35"/>
      <c r="AA105" s="13"/>
      <c r="AB105" s="35"/>
      <c r="AC105" s="35"/>
      <c r="AD105" s="35"/>
      <c r="AE105" s="35"/>
      <c r="AF105" s="35"/>
      <c r="AG105" s="35"/>
      <c r="AI105" s="37"/>
    </row>
    <row r="106" spans="1:36" ht="26.25" customHeight="1" thickBot="1">
      <c r="A106" s="9"/>
      <c r="B106" s="9"/>
      <c r="C106" s="130" t="s">
        <v>182</v>
      </c>
      <c r="D106" s="9"/>
      <c r="E106" s="9"/>
      <c r="F106" s="26">
        <f aca="true" t="shared" si="17" ref="F106:W106">SUBTOTAL(9,F4:F105)</f>
        <v>39235922</v>
      </c>
      <c r="G106" s="27">
        <f t="shared" si="17"/>
        <v>1052500</v>
      </c>
      <c r="H106" s="27">
        <f t="shared" si="17"/>
        <v>1933000</v>
      </c>
      <c r="I106" s="27">
        <f t="shared" si="17"/>
        <v>8618974</v>
      </c>
      <c r="J106" s="27">
        <f t="shared" si="17"/>
        <v>6062626</v>
      </c>
      <c r="K106" s="27">
        <f t="shared" si="17"/>
        <v>5511298</v>
      </c>
      <c r="L106" s="120">
        <f t="shared" si="17"/>
        <v>28024733</v>
      </c>
      <c r="M106" s="121">
        <f t="shared" si="17"/>
        <v>15386724</v>
      </c>
      <c r="N106" s="122">
        <f t="shared" si="17"/>
        <v>104563534</v>
      </c>
      <c r="O106" s="123">
        <f t="shared" si="17"/>
        <v>77825054</v>
      </c>
      <c r="P106" s="124">
        <f t="shared" si="17"/>
        <v>1060000</v>
      </c>
      <c r="Q106" s="124">
        <f t="shared" si="17"/>
        <v>3123600</v>
      </c>
      <c r="R106" s="124">
        <f t="shared" si="17"/>
        <v>3484652</v>
      </c>
      <c r="S106" s="124">
        <f t="shared" si="17"/>
        <v>6427604</v>
      </c>
      <c r="T106" s="124">
        <f t="shared" si="17"/>
        <v>4223281</v>
      </c>
      <c r="U106" s="124">
        <f t="shared" si="17"/>
        <v>20508591</v>
      </c>
      <c r="V106" s="124">
        <f t="shared" si="17"/>
        <v>11925904</v>
      </c>
      <c r="W106" s="125">
        <f t="shared" si="17"/>
        <v>128578686</v>
      </c>
      <c r="X106" s="33"/>
      <c r="Y106" s="126">
        <f>SUBTOTAL(9,Y4:Y105)</f>
        <v>46785850</v>
      </c>
      <c r="Z106" s="127">
        <f>SUBTOTAL(9,Z4:Z105)</f>
        <v>40982000</v>
      </c>
      <c r="AA106" s="33"/>
      <c r="AB106" s="33"/>
      <c r="AC106" s="129">
        <f>SUBTOTAL(9,AC4:AC105)</f>
        <v>11138224</v>
      </c>
      <c r="AD106" s="33"/>
      <c r="AE106" s="33"/>
      <c r="AF106" s="41">
        <f>SUBTOTAL(9,AF4:AF105)</f>
        <v>3511158</v>
      </c>
      <c r="AG106" s="33"/>
      <c r="AH106" s="33"/>
      <c r="AI106" s="33"/>
      <c r="AJ106" s="128">
        <f>SUM(AJ4:AJ105)</f>
        <v>3087363</v>
      </c>
    </row>
    <row r="107" spans="1:35" ht="12.75">
      <c r="A107" s="9"/>
      <c r="B107" s="9"/>
      <c r="C107" s="9"/>
      <c r="D107" s="9"/>
      <c r="E107" s="9"/>
      <c r="F107" s="10"/>
      <c r="G107" s="10"/>
      <c r="H107" s="10"/>
      <c r="I107" s="10"/>
      <c r="J107" s="10"/>
      <c r="K107" s="10"/>
      <c r="L107" s="10"/>
      <c r="M107" s="10"/>
      <c r="N107" s="10"/>
      <c r="O107" s="10"/>
      <c r="P107" s="10"/>
      <c r="Q107" s="10"/>
      <c r="R107" s="10"/>
      <c r="S107" s="10"/>
      <c r="T107" s="10"/>
      <c r="U107" s="10"/>
      <c r="V107" s="10"/>
      <c r="W107" s="10"/>
      <c r="Y107" s="10"/>
      <c r="Z107" s="10"/>
      <c r="AA107" s="10"/>
      <c r="AI107" s="37"/>
    </row>
    <row r="108" spans="1:35" ht="12.75" customHeight="1">
      <c r="A108" s="138" t="s">
        <v>242</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I108" s="37"/>
    </row>
    <row r="109" spans="1:35" ht="12.75">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I109" s="37"/>
    </row>
    <row r="110" spans="1:35" ht="12.7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I110" s="37"/>
    </row>
    <row r="111" spans="1:35" ht="12.7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I111" s="37"/>
    </row>
    <row r="112" spans="1:35" ht="12.7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I112" s="37"/>
    </row>
    <row r="113" spans="1:35" ht="12.7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I113" s="37"/>
    </row>
    <row r="114" spans="1:30" ht="12.7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row>
    <row r="115" spans="1:30" ht="12.7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row>
    <row r="116" spans="1:30" ht="12.75">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row>
    <row r="117" spans="1:30" ht="12.75">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row>
    <row r="118" spans="1:30" ht="12.75">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row>
    <row r="119" spans="1:5" ht="12.75">
      <c r="A119" s="1"/>
      <c r="B119" s="1"/>
      <c r="C119" s="1"/>
      <c r="D119" s="1"/>
      <c r="E119" s="1"/>
    </row>
    <row r="120" spans="1:16" ht="12.75">
      <c r="A120" s="1"/>
      <c r="B120" s="1"/>
      <c r="C120" s="1"/>
      <c r="D120" s="1"/>
      <c r="E120" s="1"/>
      <c r="P120" s="42"/>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row r="140" spans="1:5" ht="12.75">
      <c r="A140" s="1"/>
      <c r="B140" s="1"/>
      <c r="C140" s="1"/>
      <c r="D140" s="1"/>
      <c r="E140" s="1"/>
    </row>
    <row r="141" spans="1:5" ht="12.75">
      <c r="A141" s="1"/>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row r="186" spans="1:5" ht="12.75">
      <c r="A186" s="1"/>
      <c r="B186" s="1"/>
      <c r="C186" s="1"/>
      <c r="D186" s="1"/>
      <c r="E186" s="1"/>
    </row>
    <row r="187" spans="1:5" ht="12.75">
      <c r="A187" s="1"/>
      <c r="B187" s="1"/>
      <c r="C187" s="1"/>
      <c r="D187" s="1"/>
      <c r="E187" s="1"/>
    </row>
    <row r="188" spans="1:5" ht="12.75">
      <c r="A188" s="1"/>
      <c r="B188" s="1"/>
      <c r="C188" s="1"/>
      <c r="D188" s="1"/>
      <c r="E188" s="1"/>
    </row>
    <row r="189" spans="1:5" ht="12.75">
      <c r="A189" s="1"/>
      <c r="B189" s="1"/>
      <c r="C189" s="1"/>
      <c r="D189" s="1"/>
      <c r="E189" s="1"/>
    </row>
    <row r="190" spans="1:5" ht="12.75">
      <c r="A190" s="1"/>
      <c r="B190" s="1"/>
      <c r="C190" s="1"/>
      <c r="D190" s="1"/>
      <c r="E190" s="1"/>
    </row>
    <row r="191" spans="1:5" ht="12.75">
      <c r="A191" s="1"/>
      <c r="B191" s="1"/>
      <c r="C191" s="1"/>
      <c r="D191" s="1"/>
      <c r="E191" s="1"/>
    </row>
    <row r="192" spans="1:5" ht="12.75">
      <c r="A192" s="1"/>
      <c r="B192" s="1"/>
      <c r="C192" s="1"/>
      <c r="D192" s="1"/>
      <c r="E192" s="1"/>
    </row>
    <row r="193" spans="1:5" ht="12.75">
      <c r="A193" s="1"/>
      <c r="B193" s="1"/>
      <c r="C193" s="1"/>
      <c r="D193" s="1"/>
      <c r="E193" s="1"/>
    </row>
    <row r="194" spans="1:5" ht="12.75">
      <c r="A194" s="1"/>
      <c r="B194" s="1"/>
      <c r="C194" s="1"/>
      <c r="D194" s="1"/>
      <c r="E194" s="1"/>
    </row>
    <row r="195" spans="1:5" ht="12.75">
      <c r="A195" s="1"/>
      <c r="B195" s="1"/>
      <c r="C195" s="1"/>
      <c r="D195" s="1"/>
      <c r="E195" s="1"/>
    </row>
    <row r="196" spans="1:5" ht="12.75">
      <c r="A196" s="1"/>
      <c r="B196" s="1"/>
      <c r="C196" s="1"/>
      <c r="D196" s="1"/>
      <c r="E196" s="1"/>
    </row>
    <row r="197" spans="1:5" ht="12.75">
      <c r="A197" s="1"/>
      <c r="B197" s="1"/>
      <c r="C197" s="1"/>
      <c r="D197" s="1"/>
      <c r="E197" s="1"/>
    </row>
    <row r="198" spans="1:5" ht="12.75">
      <c r="A198" s="1"/>
      <c r="B198" s="1"/>
      <c r="C198" s="1"/>
      <c r="D198" s="1"/>
      <c r="E198" s="1"/>
    </row>
    <row r="199" spans="1:5" ht="12.75">
      <c r="A199" s="1"/>
      <c r="B199" s="1"/>
      <c r="C199" s="1"/>
      <c r="D199" s="1"/>
      <c r="E199" s="1"/>
    </row>
    <row r="200" spans="1:5" ht="12.75">
      <c r="A200" s="1"/>
      <c r="B200" s="1"/>
      <c r="C200" s="1"/>
      <c r="D200" s="1"/>
      <c r="E200" s="1"/>
    </row>
    <row r="201" spans="1:5" ht="12.75">
      <c r="A201" s="1"/>
      <c r="B201" s="1"/>
      <c r="C201" s="1"/>
      <c r="D201" s="1"/>
      <c r="E201" s="1"/>
    </row>
    <row r="202" spans="1:5" ht="12.75">
      <c r="A202" s="1"/>
      <c r="B202" s="1"/>
      <c r="C202" s="1"/>
      <c r="D202" s="1"/>
      <c r="E202" s="1"/>
    </row>
    <row r="203" spans="1:5" ht="12.75">
      <c r="A203" s="1"/>
      <c r="B203" s="1"/>
      <c r="C203" s="1"/>
      <c r="D203" s="1"/>
      <c r="E203" s="1"/>
    </row>
    <row r="204" spans="1:5" ht="12.75">
      <c r="A204" s="1"/>
      <c r="B204" s="1"/>
      <c r="C204" s="1"/>
      <c r="D204" s="1"/>
      <c r="E204" s="1"/>
    </row>
    <row r="205" spans="1:5" ht="12.75">
      <c r="A205" s="1"/>
      <c r="B205" s="1"/>
      <c r="C205" s="1"/>
      <c r="D205" s="1"/>
      <c r="E205" s="1"/>
    </row>
    <row r="206" spans="1:5" ht="12.75">
      <c r="A206" s="1"/>
      <c r="B206" s="1"/>
      <c r="C206" s="1"/>
      <c r="D206" s="1"/>
      <c r="E206" s="1"/>
    </row>
    <row r="207" spans="1:5" ht="12.75">
      <c r="A207" s="1"/>
      <c r="B207" s="1"/>
      <c r="C207" s="1"/>
      <c r="D207" s="1"/>
      <c r="E207" s="1"/>
    </row>
    <row r="208" spans="1:5" ht="12.75">
      <c r="A208" s="1"/>
      <c r="B208" s="1"/>
      <c r="C208" s="1"/>
      <c r="D208" s="1"/>
      <c r="E208" s="1"/>
    </row>
    <row r="209" spans="1:5" ht="12.75">
      <c r="A209" s="1"/>
      <c r="B209" s="1"/>
      <c r="C209" s="1"/>
      <c r="D209" s="1"/>
      <c r="E209" s="1"/>
    </row>
    <row r="210" spans="1:5" ht="12.75">
      <c r="A210" s="1"/>
      <c r="B210" s="1"/>
      <c r="C210" s="1"/>
      <c r="D210" s="1"/>
      <c r="E210" s="1"/>
    </row>
    <row r="211" spans="1:5" ht="12.75">
      <c r="A211" s="1"/>
      <c r="B211" s="1"/>
      <c r="C211" s="1"/>
      <c r="D211" s="1"/>
      <c r="E211" s="1"/>
    </row>
    <row r="212" spans="1:5" ht="12.75">
      <c r="A212" s="1"/>
      <c r="B212" s="1"/>
      <c r="C212" s="1"/>
      <c r="D212" s="1"/>
      <c r="E212" s="1"/>
    </row>
    <row r="213" spans="1:5" ht="12.75">
      <c r="A213" s="1"/>
      <c r="B213" s="1"/>
      <c r="C213" s="1"/>
      <c r="D213" s="1"/>
      <c r="E213" s="1"/>
    </row>
    <row r="214" spans="1:5" ht="12.75">
      <c r="A214" s="1"/>
      <c r="B214" s="1"/>
      <c r="C214" s="1"/>
      <c r="D214" s="1"/>
      <c r="E214" s="1"/>
    </row>
    <row r="215" spans="1:5" ht="12.75">
      <c r="A215" s="1"/>
      <c r="B215" s="1"/>
      <c r="C215" s="1"/>
      <c r="D215" s="1"/>
      <c r="E215" s="1"/>
    </row>
    <row r="216" spans="1:5" ht="12.75">
      <c r="A216" s="1"/>
      <c r="B216" s="1"/>
      <c r="C216" s="1"/>
      <c r="D216" s="1"/>
      <c r="E216" s="1"/>
    </row>
    <row r="217" spans="1:5" ht="12.75">
      <c r="A217" s="1"/>
      <c r="B217" s="1"/>
      <c r="C217" s="1"/>
      <c r="D217" s="1"/>
      <c r="E217" s="1"/>
    </row>
    <row r="218" spans="1:5" ht="12.75">
      <c r="A218" s="1"/>
      <c r="B218" s="1"/>
      <c r="C218" s="1"/>
      <c r="D218" s="1"/>
      <c r="E218" s="1"/>
    </row>
    <row r="219" spans="1:5" ht="12.75">
      <c r="A219" s="1"/>
      <c r="B219" s="1"/>
      <c r="C219" s="1"/>
      <c r="D219" s="1"/>
      <c r="E219" s="1"/>
    </row>
    <row r="220" spans="1:5" ht="12.75">
      <c r="A220" s="1"/>
      <c r="B220" s="1"/>
      <c r="C220" s="1"/>
      <c r="D220" s="1"/>
      <c r="E220" s="1"/>
    </row>
    <row r="221" spans="1:5" ht="12.75">
      <c r="A221" s="1"/>
      <c r="B221" s="1"/>
      <c r="C221" s="1"/>
      <c r="D221" s="1"/>
      <c r="E221" s="1"/>
    </row>
    <row r="222" spans="1:5" ht="12.75">
      <c r="A222" s="1"/>
      <c r="B222" s="1"/>
      <c r="C222" s="1"/>
      <c r="D222" s="1"/>
      <c r="E222" s="1"/>
    </row>
    <row r="223" spans="1:5" ht="12.75">
      <c r="A223" s="1"/>
      <c r="B223" s="1"/>
      <c r="C223" s="1"/>
      <c r="D223" s="1"/>
      <c r="E223" s="1"/>
    </row>
    <row r="224" spans="1:5" ht="12.75">
      <c r="A224" s="1"/>
      <c r="B224" s="1"/>
      <c r="C224" s="1"/>
      <c r="D224" s="1"/>
      <c r="E224" s="1"/>
    </row>
    <row r="225" spans="1:5" ht="12.75">
      <c r="A225" s="1"/>
      <c r="B225" s="1"/>
      <c r="C225" s="1"/>
      <c r="D225" s="1"/>
      <c r="E225" s="1"/>
    </row>
    <row r="226" spans="1:5" ht="12.75">
      <c r="A226" s="1"/>
      <c r="B226" s="1"/>
      <c r="C226" s="1"/>
      <c r="D226" s="1"/>
      <c r="E226" s="1"/>
    </row>
    <row r="227" spans="1:5" ht="12.75">
      <c r="A227" s="1"/>
      <c r="B227" s="1"/>
      <c r="C227" s="1"/>
      <c r="D227" s="1"/>
      <c r="E227" s="1"/>
    </row>
    <row r="228" spans="1:5" ht="12.75">
      <c r="A228" s="1"/>
      <c r="B228" s="1"/>
      <c r="C228" s="1"/>
      <c r="D228" s="1"/>
      <c r="E228" s="1"/>
    </row>
    <row r="229" spans="1:5" ht="12.75">
      <c r="A229" s="1"/>
      <c r="B229" s="1"/>
      <c r="C229" s="1"/>
      <c r="D229" s="1"/>
      <c r="E229" s="1"/>
    </row>
    <row r="230" spans="1:5" ht="12.75">
      <c r="A230" s="1"/>
      <c r="B230" s="1"/>
      <c r="C230" s="1"/>
      <c r="D230" s="1"/>
      <c r="E230" s="1"/>
    </row>
    <row r="231" spans="1:5" ht="12.75">
      <c r="A231" s="1"/>
      <c r="B231" s="1"/>
      <c r="C231" s="1"/>
      <c r="D231" s="1"/>
      <c r="E231" s="1"/>
    </row>
    <row r="232" spans="1:5" ht="12.75">
      <c r="A232" s="1"/>
      <c r="B232" s="1"/>
      <c r="C232" s="1"/>
      <c r="D232" s="1"/>
      <c r="E232" s="1"/>
    </row>
    <row r="233" spans="1:5" ht="12.75">
      <c r="A233" s="1"/>
      <c r="B233" s="1"/>
      <c r="C233" s="1"/>
      <c r="D233" s="1"/>
      <c r="E233" s="1"/>
    </row>
    <row r="234" spans="1:5" ht="12.75">
      <c r="A234" s="1"/>
      <c r="B234" s="1"/>
      <c r="C234" s="1"/>
      <c r="D234" s="1"/>
      <c r="E234" s="1"/>
    </row>
    <row r="235" spans="1:5" ht="12.75">
      <c r="A235" s="1"/>
      <c r="B235" s="1"/>
      <c r="C235" s="1"/>
      <c r="D235" s="1"/>
      <c r="E235" s="1"/>
    </row>
    <row r="236" spans="1:5" ht="12.75">
      <c r="A236" s="1"/>
      <c r="B236" s="1"/>
      <c r="C236" s="1"/>
      <c r="D236" s="1"/>
      <c r="E236" s="1"/>
    </row>
    <row r="237" spans="1:5" ht="12.75">
      <c r="A237" s="1"/>
      <c r="B237" s="1"/>
      <c r="C237" s="1"/>
      <c r="D237" s="1"/>
      <c r="E237" s="1"/>
    </row>
    <row r="238" spans="1:5" ht="12.75">
      <c r="A238" s="1"/>
      <c r="B238" s="1"/>
      <c r="C238" s="1"/>
      <c r="D238" s="1"/>
      <c r="E238" s="1"/>
    </row>
    <row r="239" spans="1:5" ht="12.75">
      <c r="A239" s="1"/>
      <c r="B239" s="1"/>
      <c r="C239" s="1"/>
      <c r="D239" s="1"/>
      <c r="E239" s="1"/>
    </row>
    <row r="240" spans="1:5" ht="12.75">
      <c r="A240" s="1"/>
      <c r="B240" s="1"/>
      <c r="C240" s="1"/>
      <c r="D240" s="1"/>
      <c r="E240" s="1"/>
    </row>
    <row r="241" spans="1:5" ht="12.75">
      <c r="A241" s="1"/>
      <c r="B241" s="1"/>
      <c r="C241" s="1"/>
      <c r="D241" s="1"/>
      <c r="E241" s="1"/>
    </row>
    <row r="242" spans="1:5" ht="12.75">
      <c r="A242" s="1"/>
      <c r="B242" s="1"/>
      <c r="C242" s="1"/>
      <c r="D242" s="1"/>
      <c r="E242" s="1"/>
    </row>
    <row r="243" spans="1:5" ht="12.75">
      <c r="A243" s="1"/>
      <c r="B243" s="1"/>
      <c r="C243" s="1"/>
      <c r="D243" s="1"/>
      <c r="E243" s="1"/>
    </row>
    <row r="244" spans="1:5" ht="12.75">
      <c r="A244" s="1"/>
      <c r="B244" s="1"/>
      <c r="C244" s="1"/>
      <c r="D244" s="1"/>
      <c r="E244" s="1"/>
    </row>
    <row r="245" spans="1:5" ht="12.75">
      <c r="A245" s="1"/>
      <c r="B245" s="1"/>
      <c r="C245" s="1"/>
      <c r="D245" s="1"/>
      <c r="E245" s="1"/>
    </row>
    <row r="246" spans="1:5" ht="12.75">
      <c r="A246" s="1"/>
      <c r="B246" s="1"/>
      <c r="C246" s="1"/>
      <c r="D246" s="1"/>
      <c r="E246" s="1"/>
    </row>
    <row r="247" spans="1:5" ht="12.75">
      <c r="A247" s="1"/>
      <c r="B247" s="1"/>
      <c r="C247" s="1"/>
      <c r="D247" s="1"/>
      <c r="E247" s="1"/>
    </row>
    <row r="248" spans="1:5" ht="12.75">
      <c r="A248" s="1"/>
      <c r="B248" s="1"/>
      <c r="C248" s="1"/>
      <c r="D248" s="1"/>
      <c r="E248" s="1"/>
    </row>
    <row r="249" spans="1:5" ht="12.75">
      <c r="A249" s="1"/>
      <c r="B249" s="1"/>
      <c r="C249" s="1"/>
      <c r="D249" s="1"/>
      <c r="E249" s="1"/>
    </row>
    <row r="250" spans="1:5" ht="12.75">
      <c r="A250" s="1"/>
      <c r="B250" s="1"/>
      <c r="C250" s="1"/>
      <c r="D250" s="1"/>
      <c r="E250" s="1"/>
    </row>
    <row r="251" spans="1:5" ht="12.75">
      <c r="A251" s="1"/>
      <c r="B251" s="1"/>
      <c r="C251" s="1"/>
      <c r="D251" s="1"/>
      <c r="E251" s="1"/>
    </row>
    <row r="252" spans="1:5" ht="12.75">
      <c r="A252" s="1"/>
      <c r="B252" s="1"/>
      <c r="C252" s="1"/>
      <c r="D252" s="1"/>
      <c r="E252" s="1"/>
    </row>
    <row r="253" spans="1:5" ht="12.75">
      <c r="A253" s="1"/>
      <c r="B253" s="1"/>
      <c r="C253" s="1"/>
      <c r="D253" s="1"/>
      <c r="E253" s="1"/>
    </row>
    <row r="254" spans="1:5" ht="12.75">
      <c r="A254" s="1"/>
      <c r="B254" s="1"/>
      <c r="C254" s="1"/>
      <c r="D254" s="1"/>
      <c r="E254" s="1"/>
    </row>
    <row r="255" spans="1:5" ht="12.75">
      <c r="A255" s="1"/>
      <c r="B255" s="1"/>
      <c r="C255" s="1"/>
      <c r="D255" s="1"/>
      <c r="E255" s="1"/>
    </row>
    <row r="256" spans="1:5" ht="12.75">
      <c r="A256" s="1"/>
      <c r="B256" s="1"/>
      <c r="C256" s="1"/>
      <c r="D256" s="1"/>
      <c r="E256" s="1"/>
    </row>
    <row r="257" spans="1:5" ht="12.75">
      <c r="A257" s="1"/>
      <c r="B257" s="1"/>
      <c r="C257" s="1"/>
      <c r="D257" s="1"/>
      <c r="E257" s="1"/>
    </row>
    <row r="258" spans="1:5" ht="12.75">
      <c r="A258" s="1"/>
      <c r="B258" s="1"/>
      <c r="C258" s="1"/>
      <c r="D258" s="1"/>
      <c r="E258" s="1"/>
    </row>
    <row r="259" spans="1:5" ht="12.75">
      <c r="A259" s="1"/>
      <c r="B259" s="1"/>
      <c r="C259" s="1"/>
      <c r="D259" s="1"/>
      <c r="E259" s="1"/>
    </row>
    <row r="260" spans="1:5" ht="12.75">
      <c r="A260" s="1"/>
      <c r="B260" s="1"/>
      <c r="C260" s="1"/>
      <c r="D260" s="1"/>
      <c r="E260" s="1"/>
    </row>
    <row r="261" spans="1:5" ht="12.75">
      <c r="A261" s="1"/>
      <c r="B261" s="1"/>
      <c r="C261" s="1"/>
      <c r="D261" s="1"/>
      <c r="E261" s="1"/>
    </row>
    <row r="262" spans="1:5" ht="12.75">
      <c r="A262" s="1"/>
      <c r="B262" s="1"/>
      <c r="C262" s="1"/>
      <c r="D262" s="1"/>
      <c r="E262" s="1"/>
    </row>
    <row r="263" spans="1:5" ht="12.75">
      <c r="A263" s="1"/>
      <c r="B263" s="1"/>
      <c r="C263" s="1"/>
      <c r="D263" s="1"/>
      <c r="E263" s="1"/>
    </row>
    <row r="264" spans="1:5" ht="12.75">
      <c r="A264" s="1"/>
      <c r="B264" s="1"/>
      <c r="C264" s="1"/>
      <c r="D264" s="1"/>
      <c r="E264" s="1"/>
    </row>
    <row r="265" spans="1:5" ht="12.75">
      <c r="A265" s="1"/>
      <c r="B265" s="1"/>
      <c r="C265" s="1"/>
      <c r="D265" s="1"/>
      <c r="E265" s="1"/>
    </row>
    <row r="266" spans="1:5" ht="12.75">
      <c r="A266" s="1"/>
      <c r="B266" s="1"/>
      <c r="C266" s="1"/>
      <c r="D266" s="1"/>
      <c r="E266" s="1"/>
    </row>
    <row r="267" spans="1:5" ht="12.75">
      <c r="A267" s="1"/>
      <c r="B267" s="1"/>
      <c r="C267" s="1"/>
      <c r="D267" s="1"/>
      <c r="E267" s="1"/>
    </row>
    <row r="268" spans="1:5" ht="12.75">
      <c r="A268" s="1"/>
      <c r="B268" s="1"/>
      <c r="C268" s="1"/>
      <c r="D268" s="1"/>
      <c r="E268" s="1"/>
    </row>
    <row r="269" spans="1:5" ht="12.75">
      <c r="A269" s="1"/>
      <c r="B269" s="1"/>
      <c r="C269" s="1"/>
      <c r="D269" s="1"/>
      <c r="E269" s="1"/>
    </row>
    <row r="270" spans="1:5" ht="12.75">
      <c r="A270" s="1"/>
      <c r="B270" s="1"/>
      <c r="C270" s="1"/>
      <c r="D270" s="1"/>
      <c r="E270" s="1"/>
    </row>
    <row r="271" spans="1:5" ht="12.75">
      <c r="A271" s="1"/>
      <c r="B271" s="1"/>
      <c r="C271" s="1"/>
      <c r="D271" s="1"/>
      <c r="E271" s="1"/>
    </row>
    <row r="272" spans="1:5" ht="12.75">
      <c r="A272" s="1"/>
      <c r="B272" s="1"/>
      <c r="C272" s="1"/>
      <c r="D272" s="1"/>
      <c r="E272" s="1"/>
    </row>
    <row r="273" spans="1:5" ht="12.75">
      <c r="A273" s="1"/>
      <c r="B273" s="1"/>
      <c r="C273" s="1"/>
      <c r="D273" s="1"/>
      <c r="E273" s="1"/>
    </row>
    <row r="274" spans="1:5" ht="12.75">
      <c r="A274" s="1"/>
      <c r="B274" s="1"/>
      <c r="C274" s="1"/>
      <c r="D274" s="1"/>
      <c r="E274" s="1"/>
    </row>
    <row r="275" spans="1:5" ht="12.75">
      <c r="A275" s="1"/>
      <c r="B275" s="1"/>
      <c r="C275" s="1"/>
      <c r="D275" s="1"/>
      <c r="E275" s="1"/>
    </row>
    <row r="276" spans="1:5" ht="12.75">
      <c r="A276" s="1"/>
      <c r="B276" s="1"/>
      <c r="C276" s="1"/>
      <c r="D276" s="1"/>
      <c r="E276" s="1"/>
    </row>
    <row r="277" spans="1:5" ht="12.75">
      <c r="A277" s="1"/>
      <c r="B277" s="1"/>
      <c r="C277" s="1"/>
      <c r="D277" s="1"/>
      <c r="E277" s="1"/>
    </row>
    <row r="278" spans="1:5" ht="12.75">
      <c r="A278" s="1"/>
      <c r="B278" s="1"/>
      <c r="C278" s="1"/>
      <c r="D278" s="1"/>
      <c r="E278" s="1"/>
    </row>
    <row r="279" spans="1:5" ht="12.75">
      <c r="A279" s="1"/>
      <c r="B279" s="1"/>
      <c r="C279" s="1"/>
      <c r="D279" s="1"/>
      <c r="E279" s="1"/>
    </row>
    <row r="280" spans="1:5" ht="12.75">
      <c r="A280" s="1"/>
      <c r="B280" s="1"/>
      <c r="C280" s="1"/>
      <c r="D280" s="1"/>
      <c r="E280" s="1"/>
    </row>
    <row r="281" spans="1:5" ht="12.75">
      <c r="A281" s="1"/>
      <c r="B281" s="1"/>
      <c r="C281" s="1"/>
      <c r="D281" s="1"/>
      <c r="E281" s="1"/>
    </row>
    <row r="282" spans="1:5" ht="12.75">
      <c r="A282" s="1"/>
      <c r="B282" s="1"/>
      <c r="C282" s="1"/>
      <c r="D282" s="1"/>
      <c r="E282" s="1"/>
    </row>
    <row r="283" spans="1:5" ht="12.75">
      <c r="A283" s="1"/>
      <c r="B283" s="1"/>
      <c r="C283" s="1"/>
      <c r="D283" s="1"/>
      <c r="E283" s="1"/>
    </row>
    <row r="284" spans="1:5" ht="12.75">
      <c r="A284" s="1"/>
      <c r="B284" s="1"/>
      <c r="C284" s="1"/>
      <c r="D284" s="1"/>
      <c r="E284" s="1"/>
    </row>
    <row r="285" spans="1:5" ht="12.75">
      <c r="A285" s="1"/>
      <c r="B285" s="1"/>
      <c r="C285" s="1"/>
      <c r="D285" s="1"/>
      <c r="E285" s="1"/>
    </row>
    <row r="286" spans="1:5" ht="12.75">
      <c r="A286" s="1"/>
      <c r="B286" s="1"/>
      <c r="C286" s="1"/>
      <c r="D286" s="1"/>
      <c r="E286" s="1"/>
    </row>
    <row r="287" spans="1:5" ht="12.75">
      <c r="A287" s="1"/>
      <c r="B287" s="1"/>
      <c r="C287" s="1"/>
      <c r="D287" s="1"/>
      <c r="E287" s="1"/>
    </row>
    <row r="288" spans="1:5" ht="12.75">
      <c r="A288" s="1"/>
      <c r="B288" s="1"/>
      <c r="C288" s="1"/>
      <c r="D288" s="1"/>
      <c r="E288" s="1"/>
    </row>
    <row r="289" spans="1:5" ht="12.75">
      <c r="A289" s="1"/>
      <c r="B289" s="1"/>
      <c r="C289" s="1"/>
      <c r="D289" s="1"/>
      <c r="E289" s="1"/>
    </row>
    <row r="290" spans="1:5" ht="12.75">
      <c r="A290" s="1"/>
      <c r="B290" s="1"/>
      <c r="C290" s="1"/>
      <c r="D290" s="1"/>
      <c r="E290" s="1"/>
    </row>
    <row r="291" spans="1:5" ht="12.75">
      <c r="A291" s="1"/>
      <c r="B291" s="1"/>
      <c r="C291" s="1"/>
      <c r="D291" s="1"/>
      <c r="E291" s="1"/>
    </row>
    <row r="292" spans="1:5" ht="12.75">
      <c r="A292" s="1"/>
      <c r="B292" s="1"/>
      <c r="C292" s="1"/>
      <c r="D292" s="1"/>
      <c r="E292" s="1"/>
    </row>
    <row r="293" spans="1:5" ht="12.75">
      <c r="A293" s="1"/>
      <c r="B293" s="1"/>
      <c r="C293" s="1"/>
      <c r="D293" s="1"/>
      <c r="E293" s="1"/>
    </row>
    <row r="294" spans="1:5" ht="12.75">
      <c r="A294" s="1"/>
      <c r="B294" s="1"/>
      <c r="C294" s="1"/>
      <c r="D294" s="1"/>
      <c r="E294" s="1"/>
    </row>
    <row r="295" spans="1:5" ht="12.75">
      <c r="A295" s="1"/>
      <c r="B295" s="1"/>
      <c r="C295" s="1"/>
      <c r="D295" s="1"/>
      <c r="E295" s="1"/>
    </row>
    <row r="296" spans="1:5" ht="12.75">
      <c r="A296" s="1"/>
      <c r="B296" s="1"/>
      <c r="C296" s="1"/>
      <c r="D296" s="1"/>
      <c r="E296" s="1"/>
    </row>
    <row r="297" spans="1:5" ht="12.75">
      <c r="A297" s="1"/>
      <c r="B297" s="1"/>
      <c r="C297" s="1"/>
      <c r="D297" s="1"/>
      <c r="E297" s="1"/>
    </row>
    <row r="298" spans="1:5" ht="12.75">
      <c r="A298" s="1"/>
      <c r="B298" s="1"/>
      <c r="C298" s="1"/>
      <c r="D298" s="1"/>
      <c r="E298" s="1"/>
    </row>
    <row r="299" spans="1:5" ht="12.75">
      <c r="A299" s="1"/>
      <c r="B299" s="1"/>
      <c r="C299" s="1"/>
      <c r="D299" s="1"/>
      <c r="E299" s="1"/>
    </row>
    <row r="300" spans="1:5" ht="12.75">
      <c r="A300" s="1"/>
      <c r="B300" s="1"/>
      <c r="C300" s="1"/>
      <c r="D300" s="1"/>
      <c r="E300" s="1"/>
    </row>
    <row r="301" spans="1:5" ht="12.75">
      <c r="A301" s="1"/>
      <c r="B301" s="1"/>
      <c r="C301" s="1"/>
      <c r="D301" s="1"/>
      <c r="E301" s="1"/>
    </row>
    <row r="302" spans="1:5" ht="12.75">
      <c r="A302" s="1"/>
      <c r="B302" s="1"/>
      <c r="C302" s="1"/>
      <c r="D302" s="1"/>
      <c r="E302" s="1"/>
    </row>
    <row r="303" spans="1:5" ht="12.75">
      <c r="A303" s="1"/>
      <c r="B303" s="1"/>
      <c r="C303" s="1"/>
      <c r="D303" s="1"/>
      <c r="E303" s="1"/>
    </row>
    <row r="304" spans="1:5" ht="12.75">
      <c r="A304" s="1"/>
      <c r="B304" s="1"/>
      <c r="C304" s="1"/>
      <c r="D304" s="1"/>
      <c r="E304" s="1"/>
    </row>
    <row r="305" spans="1:5" ht="12.75">
      <c r="A305" s="1"/>
      <c r="B305" s="1"/>
      <c r="C305" s="1"/>
      <c r="D305" s="1"/>
      <c r="E305" s="1"/>
    </row>
    <row r="306" spans="1:5" ht="12.75">
      <c r="A306" s="1"/>
      <c r="B306" s="1"/>
      <c r="C306" s="1"/>
      <c r="D306" s="1"/>
      <c r="E306" s="1"/>
    </row>
    <row r="307" spans="1:5" ht="12.75">
      <c r="A307" s="1"/>
      <c r="B307" s="1"/>
      <c r="C307" s="1"/>
      <c r="D307" s="1"/>
      <c r="E307" s="1"/>
    </row>
    <row r="308" spans="1:5" ht="12.75">
      <c r="A308" s="1"/>
      <c r="B308" s="1"/>
      <c r="C308" s="1"/>
      <c r="D308" s="1"/>
      <c r="E308" s="1"/>
    </row>
    <row r="309" spans="1:5" ht="12.75">
      <c r="A309" s="1"/>
      <c r="B309" s="1"/>
      <c r="C309" s="1"/>
      <c r="D309" s="1"/>
      <c r="E309" s="1"/>
    </row>
    <row r="310" spans="1:5" ht="12.75">
      <c r="A310" s="1"/>
      <c r="B310" s="1"/>
      <c r="C310" s="1"/>
      <c r="D310" s="1"/>
      <c r="E310" s="1"/>
    </row>
    <row r="311" spans="1:5" ht="12.75">
      <c r="A311" s="1"/>
      <c r="B311" s="1"/>
      <c r="C311" s="1"/>
      <c r="D311" s="1"/>
      <c r="E311" s="1"/>
    </row>
    <row r="312" spans="1:5" ht="12.75">
      <c r="A312" s="1"/>
      <c r="B312" s="1"/>
      <c r="C312" s="1"/>
      <c r="D312" s="1"/>
      <c r="E312" s="1"/>
    </row>
    <row r="313" spans="1:5" ht="12.75">
      <c r="A313" s="1"/>
      <c r="B313" s="1"/>
      <c r="C313" s="1"/>
      <c r="D313" s="1"/>
      <c r="E313" s="1"/>
    </row>
    <row r="314" spans="1:5" ht="12.75">
      <c r="A314" s="1"/>
      <c r="B314" s="1"/>
      <c r="C314" s="1"/>
      <c r="D314" s="1"/>
      <c r="E314" s="1"/>
    </row>
    <row r="315" spans="1:5" ht="12.75">
      <c r="A315" s="1"/>
      <c r="B315" s="1"/>
      <c r="C315" s="1"/>
      <c r="D315" s="1"/>
      <c r="E315" s="1"/>
    </row>
    <row r="316" spans="1:5" ht="12.75">
      <c r="A316" s="1"/>
      <c r="B316" s="1"/>
      <c r="C316" s="1"/>
      <c r="D316" s="1"/>
      <c r="E316" s="1"/>
    </row>
    <row r="317" spans="1:5" ht="12.75">
      <c r="A317" s="1"/>
      <c r="B317" s="1"/>
      <c r="C317" s="1"/>
      <c r="D317" s="1"/>
      <c r="E317" s="1"/>
    </row>
    <row r="318" spans="1:5" ht="12.75">
      <c r="A318" s="1"/>
      <c r="B318" s="1"/>
      <c r="C318" s="1"/>
      <c r="D318" s="1"/>
      <c r="E318" s="1"/>
    </row>
    <row r="319" spans="1:5" ht="12.75">
      <c r="A319" s="1"/>
      <c r="B319" s="1"/>
      <c r="C319" s="1"/>
      <c r="D319" s="1"/>
      <c r="E319" s="1"/>
    </row>
    <row r="320" spans="1:5" ht="12.75">
      <c r="A320" s="1"/>
      <c r="B320" s="1"/>
      <c r="C320" s="1"/>
      <c r="D320" s="1"/>
      <c r="E320" s="1"/>
    </row>
    <row r="321" spans="1:5" ht="12.75">
      <c r="A321" s="1"/>
      <c r="B321" s="1"/>
      <c r="C321" s="1"/>
      <c r="D321" s="1"/>
      <c r="E321" s="1"/>
    </row>
    <row r="322" spans="1:5" ht="12.75">
      <c r="A322" s="1"/>
      <c r="B322" s="1"/>
      <c r="C322" s="1"/>
      <c r="D322" s="1"/>
      <c r="E322" s="1"/>
    </row>
    <row r="323" spans="1:5" ht="12.75">
      <c r="A323" s="1"/>
      <c r="B323" s="1"/>
      <c r="C323" s="1"/>
      <c r="D323" s="1"/>
      <c r="E323" s="1"/>
    </row>
    <row r="324" spans="1:5" ht="12.75">
      <c r="A324" s="1"/>
      <c r="B324" s="1"/>
      <c r="C324" s="1"/>
      <c r="D324" s="1"/>
      <c r="E324" s="1"/>
    </row>
    <row r="325" spans="1:5" ht="12.75">
      <c r="A325" s="1"/>
      <c r="B325" s="1"/>
      <c r="C325" s="1"/>
      <c r="D325" s="1"/>
      <c r="E325" s="1"/>
    </row>
    <row r="326" spans="1:5" ht="12.75">
      <c r="A326" s="1"/>
      <c r="B326" s="1"/>
      <c r="C326" s="1"/>
      <c r="D326" s="1"/>
      <c r="E326" s="1"/>
    </row>
    <row r="327" spans="1:5" ht="12.75">
      <c r="A327" s="1"/>
      <c r="B327" s="1"/>
      <c r="C327" s="1"/>
      <c r="D327" s="1"/>
      <c r="E327" s="1"/>
    </row>
    <row r="328" spans="1:5" ht="12.75">
      <c r="A328" s="1"/>
      <c r="B328" s="1"/>
      <c r="C328" s="1"/>
      <c r="D328" s="1"/>
      <c r="E328" s="1"/>
    </row>
    <row r="329" spans="1:5" ht="12.75">
      <c r="A329" s="1"/>
      <c r="B329" s="1"/>
      <c r="C329" s="1"/>
      <c r="D329" s="1"/>
      <c r="E329" s="1"/>
    </row>
    <row r="330" spans="1:5" ht="12.75">
      <c r="A330" s="1"/>
      <c r="B330" s="1"/>
      <c r="C330" s="1"/>
      <c r="D330" s="1"/>
      <c r="E330" s="1"/>
    </row>
    <row r="331" spans="1:5" ht="12.75">
      <c r="A331" s="1"/>
      <c r="B331" s="1"/>
      <c r="C331" s="1"/>
      <c r="D331" s="1"/>
      <c r="E331" s="1"/>
    </row>
    <row r="332" spans="1:5" ht="12.75">
      <c r="A332" s="1"/>
      <c r="B332" s="1"/>
      <c r="C332" s="1"/>
      <c r="D332" s="1"/>
      <c r="E332" s="1"/>
    </row>
    <row r="333" spans="1:5" ht="12.75">
      <c r="A333" s="1"/>
      <c r="B333" s="1"/>
      <c r="C333" s="1"/>
      <c r="D333" s="1"/>
      <c r="E333" s="1"/>
    </row>
    <row r="334" spans="1:5" ht="12.75">
      <c r="A334" s="1"/>
      <c r="B334" s="1"/>
      <c r="C334" s="1"/>
      <c r="D334" s="1"/>
      <c r="E334" s="1"/>
    </row>
    <row r="335" spans="1:5" ht="12.75">
      <c r="A335" s="1"/>
      <c r="B335" s="1"/>
      <c r="C335" s="1"/>
      <c r="D335" s="1"/>
      <c r="E335" s="1"/>
    </row>
    <row r="336" spans="1:5" ht="12.75">
      <c r="A336" s="1"/>
      <c r="B336" s="1"/>
      <c r="C336" s="1"/>
      <c r="D336" s="1"/>
      <c r="E336" s="1"/>
    </row>
    <row r="337" spans="1:5" ht="12.75">
      <c r="A337" s="1"/>
      <c r="B337" s="1"/>
      <c r="C337" s="1"/>
      <c r="D337" s="1"/>
      <c r="E337" s="1"/>
    </row>
    <row r="338" spans="1:5" ht="12.75">
      <c r="A338" s="1"/>
      <c r="B338" s="1"/>
      <c r="C338" s="1"/>
      <c r="D338" s="1"/>
      <c r="E338" s="1"/>
    </row>
    <row r="339" spans="1:5" ht="12.75">
      <c r="A339" s="1"/>
      <c r="B339" s="1"/>
      <c r="C339" s="1"/>
      <c r="D339" s="1"/>
      <c r="E339" s="1"/>
    </row>
    <row r="340" spans="1:5" ht="12.75">
      <c r="A340" s="1"/>
      <c r="B340" s="1"/>
      <c r="C340" s="1"/>
      <c r="D340" s="1"/>
      <c r="E340" s="1"/>
    </row>
    <row r="341" spans="1:5" ht="12.75">
      <c r="A341" s="1"/>
      <c r="B341" s="1"/>
      <c r="C341" s="1"/>
      <c r="D341" s="1"/>
      <c r="E341" s="1"/>
    </row>
    <row r="342" spans="1:5" ht="12.75">
      <c r="A342" s="1"/>
      <c r="B342" s="1"/>
      <c r="C342" s="1"/>
      <c r="D342" s="1"/>
      <c r="E342" s="1"/>
    </row>
    <row r="343" spans="1:5" ht="12.75">
      <c r="A343" s="1"/>
      <c r="B343" s="1"/>
      <c r="C343" s="1"/>
      <c r="D343" s="1"/>
      <c r="E343" s="1"/>
    </row>
    <row r="344" spans="1:5" ht="12.75">
      <c r="A344" s="1"/>
      <c r="B344" s="1"/>
      <c r="C344" s="1"/>
      <c r="D344" s="1"/>
      <c r="E344" s="1"/>
    </row>
    <row r="345" spans="1:5" ht="12.75">
      <c r="A345" s="1"/>
      <c r="B345" s="1"/>
      <c r="C345" s="1"/>
      <c r="D345" s="1"/>
      <c r="E345" s="1"/>
    </row>
    <row r="346" spans="1:5" ht="12.75">
      <c r="A346" s="1"/>
      <c r="B346" s="1"/>
      <c r="C346" s="1"/>
      <c r="D346" s="1"/>
      <c r="E346" s="1"/>
    </row>
    <row r="347" spans="1:5" ht="12.75">
      <c r="A347" s="1"/>
      <c r="B347" s="1"/>
      <c r="C347" s="1"/>
      <c r="D347" s="1"/>
      <c r="E347" s="1"/>
    </row>
    <row r="348" spans="1:5" ht="12.75">
      <c r="A348" s="1"/>
      <c r="B348" s="1"/>
      <c r="C348" s="1"/>
      <c r="D348" s="1"/>
      <c r="E348" s="1"/>
    </row>
    <row r="349" spans="1:5" ht="12.75">
      <c r="A349" s="1"/>
      <c r="B349" s="1"/>
      <c r="C349" s="1"/>
      <c r="D349" s="1"/>
      <c r="E349" s="1"/>
    </row>
    <row r="350" spans="1:5" ht="12.75">
      <c r="A350" s="1"/>
      <c r="B350" s="1"/>
      <c r="C350" s="1"/>
      <c r="D350" s="1"/>
      <c r="E350" s="1"/>
    </row>
    <row r="351" spans="1:5" ht="12.75">
      <c r="A351" s="1"/>
      <c r="B351" s="1"/>
      <c r="C351" s="1"/>
      <c r="D351" s="1"/>
      <c r="E351" s="1"/>
    </row>
    <row r="352" spans="1:5" ht="12.75">
      <c r="A352" s="1"/>
      <c r="B352" s="1"/>
      <c r="C352" s="1"/>
      <c r="D352" s="1"/>
      <c r="E352" s="1"/>
    </row>
    <row r="353" spans="1:5" ht="12.75">
      <c r="A353" s="1"/>
      <c r="B353" s="1"/>
      <c r="C353" s="1"/>
      <c r="D353" s="1"/>
      <c r="E353" s="1"/>
    </row>
    <row r="354" spans="1:5" ht="12.75">
      <c r="A354" s="1"/>
      <c r="B354" s="1"/>
      <c r="C354" s="1"/>
      <c r="D354" s="1"/>
      <c r="E354" s="1"/>
    </row>
    <row r="355" spans="1:5" ht="12.75">
      <c r="A355" s="1"/>
      <c r="B355" s="1"/>
      <c r="C355" s="1"/>
      <c r="D355" s="1"/>
      <c r="E355" s="1"/>
    </row>
    <row r="356" spans="1:5" ht="12.75">
      <c r="A356" s="1"/>
      <c r="B356" s="1"/>
      <c r="C356" s="1"/>
      <c r="D356" s="1"/>
      <c r="E356" s="1"/>
    </row>
    <row r="357" spans="1:5" ht="12.75">
      <c r="A357" s="1"/>
      <c r="B357" s="1"/>
      <c r="C357" s="1"/>
      <c r="D357" s="1"/>
      <c r="E357" s="1"/>
    </row>
    <row r="358" spans="1:5" ht="12.75">
      <c r="A358" s="1"/>
      <c r="B358" s="1"/>
      <c r="C358" s="1"/>
      <c r="D358" s="1"/>
      <c r="E358" s="1"/>
    </row>
    <row r="359" spans="1:5" ht="12.75">
      <c r="A359" s="1"/>
      <c r="B359" s="1"/>
      <c r="C359" s="1"/>
      <c r="D359" s="1"/>
      <c r="E359" s="1"/>
    </row>
    <row r="360" spans="1:5" ht="12.75">
      <c r="A360" s="1"/>
      <c r="B360" s="1"/>
      <c r="C360" s="1"/>
      <c r="D360" s="1"/>
      <c r="E360" s="1"/>
    </row>
    <row r="361" spans="1:5" ht="12.75">
      <c r="A361" s="1"/>
      <c r="B361" s="1"/>
      <c r="C361" s="1"/>
      <c r="D361" s="1"/>
      <c r="E361" s="1"/>
    </row>
    <row r="362" spans="1:5" ht="12.75">
      <c r="A362" s="1"/>
      <c r="B362" s="1"/>
      <c r="C362" s="1"/>
      <c r="D362" s="1"/>
      <c r="E362" s="1"/>
    </row>
    <row r="363" spans="1:5" ht="12.75">
      <c r="A363" s="1"/>
      <c r="B363" s="1"/>
      <c r="C363" s="1"/>
      <c r="D363" s="1"/>
      <c r="E363" s="1"/>
    </row>
    <row r="364" spans="1:5" ht="12.75">
      <c r="A364" s="1"/>
      <c r="B364" s="1"/>
      <c r="C364" s="1"/>
      <c r="D364" s="1"/>
      <c r="E364" s="1"/>
    </row>
    <row r="365" spans="1:5" ht="12.75">
      <c r="A365" s="1"/>
      <c r="B365" s="1"/>
      <c r="C365" s="1"/>
      <c r="D365" s="1"/>
      <c r="E365" s="1"/>
    </row>
    <row r="366" spans="1:5" ht="12.75">
      <c r="A366" s="1"/>
      <c r="B366" s="1"/>
      <c r="C366" s="1"/>
      <c r="D366" s="1"/>
      <c r="E366" s="1"/>
    </row>
    <row r="367" spans="1:5" ht="12.75">
      <c r="A367" s="1"/>
      <c r="B367" s="1"/>
      <c r="C367" s="1"/>
      <c r="D367" s="1"/>
      <c r="E367" s="1"/>
    </row>
    <row r="368" spans="1:5" ht="12.75">
      <c r="A368" s="1"/>
      <c r="B368" s="1"/>
      <c r="C368" s="1"/>
      <c r="D368" s="1"/>
      <c r="E368" s="1"/>
    </row>
    <row r="369" spans="1:5" ht="12.75">
      <c r="A369" s="1"/>
      <c r="B369" s="1"/>
      <c r="C369" s="1"/>
      <c r="D369" s="1"/>
      <c r="E369" s="1"/>
    </row>
    <row r="370" spans="1:5" ht="12.75">
      <c r="A370" s="1"/>
      <c r="B370" s="1"/>
      <c r="C370" s="1"/>
      <c r="D370" s="1"/>
      <c r="E370" s="1"/>
    </row>
    <row r="371" spans="1:5" ht="12.75">
      <c r="A371" s="1"/>
      <c r="B371" s="1"/>
      <c r="C371" s="1"/>
      <c r="D371" s="1"/>
      <c r="E371" s="1"/>
    </row>
    <row r="372" spans="1:5" ht="12.75">
      <c r="A372" s="1"/>
      <c r="B372" s="1"/>
      <c r="C372" s="1"/>
      <c r="D372" s="1"/>
      <c r="E372" s="1"/>
    </row>
    <row r="373" spans="1:5" ht="12.75">
      <c r="A373" s="1"/>
      <c r="B373" s="1"/>
      <c r="C373" s="1"/>
      <c r="D373" s="1"/>
      <c r="E373" s="1"/>
    </row>
    <row r="374" spans="1:5" ht="12.75">
      <c r="A374" s="1"/>
      <c r="B374" s="1"/>
      <c r="C374" s="1"/>
      <c r="D374" s="1"/>
      <c r="E374" s="1"/>
    </row>
    <row r="375" spans="1:5" ht="12.75">
      <c r="A375" s="1"/>
      <c r="B375" s="1"/>
      <c r="C375" s="1"/>
      <c r="D375" s="1"/>
      <c r="E375" s="1"/>
    </row>
    <row r="376" spans="1:5" ht="12.75">
      <c r="A376" s="1"/>
      <c r="B376" s="1"/>
      <c r="C376" s="1"/>
      <c r="D376" s="1"/>
      <c r="E376" s="1"/>
    </row>
    <row r="377" spans="1:5" ht="12.75">
      <c r="A377" s="1"/>
      <c r="B377" s="1"/>
      <c r="C377" s="1"/>
      <c r="D377" s="1"/>
      <c r="E377" s="1"/>
    </row>
    <row r="378" spans="1:5" ht="12.75">
      <c r="A378" s="1"/>
      <c r="B378" s="1"/>
      <c r="C378" s="1"/>
      <c r="D378" s="1"/>
      <c r="E378" s="1"/>
    </row>
    <row r="379" spans="1:5" ht="12.75">
      <c r="A379" s="1"/>
      <c r="B379" s="1"/>
      <c r="C379" s="1"/>
      <c r="D379" s="1"/>
      <c r="E379" s="1"/>
    </row>
    <row r="380" spans="1:5" ht="12.75">
      <c r="A380" s="1"/>
      <c r="B380" s="1"/>
      <c r="C380" s="1"/>
      <c r="D380" s="1"/>
      <c r="E380" s="1"/>
    </row>
    <row r="381" spans="1:5" ht="12.75">
      <c r="A381" s="1"/>
      <c r="B381" s="1"/>
      <c r="C381" s="1"/>
      <c r="D381" s="1"/>
      <c r="E381" s="1"/>
    </row>
    <row r="382" spans="1:5" ht="12.75">
      <c r="A382" s="1"/>
      <c r="B382" s="1"/>
      <c r="C382" s="1"/>
      <c r="D382" s="1"/>
      <c r="E382" s="1"/>
    </row>
    <row r="383" spans="1:5" ht="12.75">
      <c r="A383" s="1"/>
      <c r="B383" s="1"/>
      <c r="C383" s="1"/>
      <c r="D383" s="1"/>
      <c r="E383" s="1"/>
    </row>
    <row r="384" spans="1:5" ht="12.75">
      <c r="A384" s="1"/>
      <c r="B384" s="1"/>
      <c r="C384" s="1"/>
      <c r="D384" s="1"/>
      <c r="E384" s="1"/>
    </row>
    <row r="385" spans="1:5" ht="12.75">
      <c r="A385" s="1"/>
      <c r="B385" s="1"/>
      <c r="C385" s="1"/>
      <c r="D385" s="1"/>
      <c r="E385" s="1"/>
    </row>
    <row r="386" spans="1:5" ht="12.75">
      <c r="A386" s="1"/>
      <c r="B386" s="1"/>
      <c r="C386" s="1"/>
      <c r="D386" s="1"/>
      <c r="E386" s="1"/>
    </row>
    <row r="387" spans="1:5" ht="12.75">
      <c r="A387" s="1"/>
      <c r="B387" s="1"/>
      <c r="C387" s="1"/>
      <c r="D387" s="1"/>
      <c r="E387" s="1"/>
    </row>
    <row r="388" spans="1:5" ht="12.75">
      <c r="A388" s="1"/>
      <c r="B388" s="1"/>
      <c r="C388" s="1"/>
      <c r="D388" s="1"/>
      <c r="E388" s="1"/>
    </row>
    <row r="389" spans="1:5" ht="12.75">
      <c r="A389" s="1"/>
      <c r="B389" s="1"/>
      <c r="C389" s="1"/>
      <c r="D389" s="1"/>
      <c r="E389" s="1"/>
    </row>
    <row r="390" spans="1:5" ht="12.75">
      <c r="A390" s="1"/>
      <c r="B390" s="1"/>
      <c r="C390" s="1"/>
      <c r="D390" s="1"/>
      <c r="E390" s="1"/>
    </row>
    <row r="391" spans="1:5" ht="12.75">
      <c r="A391" s="1"/>
      <c r="B391" s="1"/>
      <c r="C391" s="1"/>
      <c r="D391" s="1"/>
      <c r="E391" s="1"/>
    </row>
    <row r="392" spans="1:5" ht="12.75">
      <c r="A392" s="1"/>
      <c r="B392" s="1"/>
      <c r="C392" s="1"/>
      <c r="D392" s="1"/>
      <c r="E392" s="1"/>
    </row>
    <row r="393" spans="1:5" ht="12.75">
      <c r="A393" s="1"/>
      <c r="B393" s="1"/>
      <c r="C393" s="1"/>
      <c r="D393" s="1"/>
      <c r="E393" s="1"/>
    </row>
    <row r="394" spans="1:5" ht="12.75">
      <c r="A394" s="1"/>
      <c r="B394" s="1"/>
      <c r="C394" s="1"/>
      <c r="D394" s="1"/>
      <c r="E394" s="1"/>
    </row>
    <row r="395" spans="1:5" ht="12.75">
      <c r="A395" s="1"/>
      <c r="B395" s="1"/>
      <c r="C395" s="1"/>
      <c r="D395" s="1"/>
      <c r="E395" s="1"/>
    </row>
    <row r="396" spans="1:5" ht="12.75">
      <c r="A396" s="1"/>
      <c r="B396" s="1"/>
      <c r="C396" s="1"/>
      <c r="D396" s="1"/>
      <c r="E396" s="1"/>
    </row>
    <row r="397" spans="1:5" ht="12.75">
      <c r="A397" s="1"/>
      <c r="B397" s="1"/>
      <c r="C397" s="1"/>
      <c r="D397" s="1"/>
      <c r="E397" s="1"/>
    </row>
    <row r="398" spans="1:5" ht="12.75">
      <c r="A398" s="1"/>
      <c r="B398" s="1"/>
      <c r="C398" s="1"/>
      <c r="D398" s="1"/>
      <c r="E398" s="1"/>
    </row>
    <row r="399" spans="1:5" ht="12.75">
      <c r="A399" s="1"/>
      <c r="B399" s="1"/>
      <c r="C399" s="1"/>
      <c r="D399" s="1"/>
      <c r="E399" s="1"/>
    </row>
    <row r="400" spans="1:5" ht="12.75">
      <c r="A400" s="1"/>
      <c r="B400" s="1"/>
      <c r="C400" s="1"/>
      <c r="D400" s="1"/>
      <c r="E400" s="1"/>
    </row>
    <row r="401" spans="1:5" ht="12.75">
      <c r="A401" s="1"/>
      <c r="B401" s="1"/>
      <c r="C401" s="1"/>
      <c r="D401" s="1"/>
      <c r="E401" s="1"/>
    </row>
    <row r="402" spans="1:5" ht="12.75">
      <c r="A402" s="1"/>
      <c r="B402" s="1"/>
      <c r="C402" s="1"/>
      <c r="D402" s="1"/>
      <c r="E402" s="1"/>
    </row>
    <row r="403" spans="1:5" ht="12.75">
      <c r="A403" s="1"/>
      <c r="B403" s="1"/>
      <c r="C403" s="1"/>
      <c r="D403" s="1"/>
      <c r="E403" s="1"/>
    </row>
    <row r="404" spans="1:5" ht="12.75">
      <c r="A404" s="1"/>
      <c r="B404" s="1"/>
      <c r="C404" s="1"/>
      <c r="D404" s="1"/>
      <c r="E404" s="1"/>
    </row>
    <row r="405" spans="1:5" ht="12.75">
      <c r="A405" s="1"/>
      <c r="B405" s="1"/>
      <c r="C405" s="1"/>
      <c r="D405" s="1"/>
      <c r="E405" s="1"/>
    </row>
    <row r="406" spans="1:5" ht="12.75">
      <c r="A406" s="1"/>
      <c r="B406" s="1"/>
      <c r="C406" s="1"/>
      <c r="D406" s="1"/>
      <c r="E406" s="1"/>
    </row>
    <row r="407" spans="1:5" ht="12.75">
      <c r="A407" s="1"/>
      <c r="B407" s="1"/>
      <c r="C407" s="1"/>
      <c r="D407" s="1"/>
      <c r="E407" s="1"/>
    </row>
    <row r="408" spans="1:5" ht="12.75">
      <c r="A408" s="1"/>
      <c r="B408" s="1"/>
      <c r="C408" s="1"/>
      <c r="D408" s="1"/>
      <c r="E408" s="1"/>
    </row>
    <row r="409" spans="1:5" ht="12.75">
      <c r="A409" s="1"/>
      <c r="B409" s="1"/>
      <c r="C409" s="1"/>
      <c r="D409" s="1"/>
      <c r="E409" s="1"/>
    </row>
    <row r="410" spans="1:5" ht="12.75">
      <c r="A410" s="1"/>
      <c r="B410" s="1"/>
      <c r="C410" s="1"/>
      <c r="D410" s="1"/>
      <c r="E410" s="1"/>
    </row>
    <row r="411" spans="1:5" ht="12.75">
      <c r="A411" s="1"/>
      <c r="B411" s="1"/>
      <c r="C411" s="1"/>
      <c r="D411" s="1"/>
      <c r="E411" s="1"/>
    </row>
    <row r="412" spans="1:5" ht="12.75">
      <c r="A412" s="1"/>
      <c r="B412" s="1"/>
      <c r="C412" s="1"/>
      <c r="D412" s="1"/>
      <c r="E412" s="1"/>
    </row>
    <row r="413" spans="1:5" ht="12.75">
      <c r="A413" s="1"/>
      <c r="B413" s="1"/>
      <c r="C413" s="1"/>
      <c r="D413" s="1"/>
      <c r="E413" s="1"/>
    </row>
    <row r="414" spans="1:5" ht="12.75">
      <c r="A414" s="1"/>
      <c r="B414" s="1"/>
      <c r="C414" s="1"/>
      <c r="D414" s="1"/>
      <c r="E414" s="1"/>
    </row>
    <row r="415" spans="1:5" ht="12.75">
      <c r="A415" s="1"/>
      <c r="B415" s="1"/>
      <c r="C415" s="1"/>
      <c r="D415" s="1"/>
      <c r="E415" s="1"/>
    </row>
    <row r="416" spans="1:5" ht="12.75">
      <c r="A416" s="1"/>
      <c r="B416" s="1"/>
      <c r="C416" s="1"/>
      <c r="D416" s="1"/>
      <c r="E416" s="1"/>
    </row>
    <row r="417" spans="1:5" ht="12.75">
      <c r="A417" s="1"/>
      <c r="B417" s="1"/>
      <c r="C417" s="1"/>
      <c r="D417" s="1"/>
      <c r="E417" s="1"/>
    </row>
    <row r="418" spans="1:5" ht="12.75">
      <c r="A418" s="1"/>
      <c r="B418" s="1"/>
      <c r="C418" s="1"/>
      <c r="D418" s="1"/>
      <c r="E418" s="1"/>
    </row>
    <row r="419" spans="1:5" ht="12.75">
      <c r="A419" s="1"/>
      <c r="B419" s="1"/>
      <c r="C419" s="1"/>
      <c r="D419" s="1"/>
      <c r="E419" s="1"/>
    </row>
    <row r="420" spans="1:5" ht="12.75">
      <c r="A420" s="1"/>
      <c r="B420" s="1"/>
      <c r="C420" s="1"/>
      <c r="D420" s="1"/>
      <c r="E420" s="1"/>
    </row>
    <row r="421" spans="1:5" ht="12.75">
      <c r="A421" s="1"/>
      <c r="B421" s="1"/>
      <c r="C421" s="1"/>
      <c r="D421" s="1"/>
      <c r="E421" s="1"/>
    </row>
    <row r="422" spans="1:5" ht="12.75">
      <c r="A422" s="1"/>
      <c r="B422" s="1"/>
      <c r="C422" s="1"/>
      <c r="D422" s="1"/>
      <c r="E422" s="1"/>
    </row>
    <row r="423" spans="1:5" ht="12.75">
      <c r="A423" s="1"/>
      <c r="B423" s="1"/>
      <c r="C423" s="1"/>
      <c r="D423" s="1"/>
      <c r="E423" s="1"/>
    </row>
    <row r="424" spans="1:5" ht="12.75">
      <c r="A424" s="1"/>
      <c r="B424" s="1"/>
      <c r="C424" s="1"/>
      <c r="D424" s="1"/>
      <c r="E424" s="1"/>
    </row>
    <row r="425" spans="1:5" ht="12.75">
      <c r="A425" s="1"/>
      <c r="B425" s="1"/>
      <c r="C425" s="1"/>
      <c r="D425" s="1"/>
      <c r="E425" s="1"/>
    </row>
    <row r="426" spans="1:5" ht="12.75">
      <c r="A426" s="1"/>
      <c r="B426" s="1"/>
      <c r="C426" s="1"/>
      <c r="D426" s="1"/>
      <c r="E426" s="1"/>
    </row>
    <row r="427" spans="1:5" ht="12.75">
      <c r="A427" s="1"/>
      <c r="B427" s="1"/>
      <c r="C427" s="1"/>
      <c r="D427" s="1"/>
      <c r="E427" s="1"/>
    </row>
    <row r="428" spans="1:5" ht="12.75">
      <c r="A428" s="1"/>
      <c r="B428" s="1"/>
      <c r="C428" s="1"/>
      <c r="D428" s="1"/>
      <c r="E428" s="1"/>
    </row>
  </sheetData>
  <mergeCells count="2">
    <mergeCell ref="A108:AD118"/>
    <mergeCell ref="AK3:AL3"/>
  </mergeCells>
  <conditionalFormatting sqref="AI4:AI104">
    <cfRule type="cellIs" priority="1" dxfId="0" operator="lessThan" stopIfTrue="1">
      <formula>$AI$36</formula>
    </cfRule>
  </conditionalFormatting>
  <printOptions/>
  <pageMargins left="0.75" right="0.75" top="1" bottom="1" header="0.4921259845" footer="0.4921259845"/>
  <pageSetup horizontalDpi="600" verticalDpi="600" orientation="portrait" paperSize="8" scale="36" r:id="rId1"/>
  <rowBreaks count="1" manualBreakCount="1">
    <brk id="52" max="37" man="1"/>
  </rowBreaks>
</worksheet>
</file>

<file path=xl/worksheets/sheet2.xml><?xml version="1.0" encoding="utf-8"?>
<worksheet xmlns="http://schemas.openxmlformats.org/spreadsheetml/2006/main" xmlns:r="http://schemas.openxmlformats.org/officeDocument/2006/relationships">
  <dimension ref="A2:H13"/>
  <sheetViews>
    <sheetView workbookViewId="0" topLeftCell="A1">
      <selection activeCell="A12" sqref="A12:G13"/>
    </sheetView>
  </sheetViews>
  <sheetFormatPr defaultColWidth="9.140625" defaultRowHeight="12.75"/>
  <cols>
    <col min="1" max="1" width="26.8515625" style="0" customWidth="1"/>
    <col min="2" max="2" width="13.7109375" style="0" customWidth="1"/>
    <col min="3" max="3" width="6.7109375" style="0" customWidth="1"/>
    <col min="4" max="4" width="7.7109375" style="0" customWidth="1"/>
    <col min="6" max="6" width="12.00390625" style="0" customWidth="1"/>
    <col min="8" max="8" width="16.140625" style="0" customWidth="1"/>
  </cols>
  <sheetData>
    <row r="2" spans="1:2" ht="18.75" thickBot="1">
      <c r="A2" s="55" t="s">
        <v>239</v>
      </c>
      <c r="B2" s="56"/>
    </row>
    <row r="3" spans="1:8" ht="12.75">
      <c r="A3" s="151" t="s">
        <v>0</v>
      </c>
      <c r="B3" s="149" t="s">
        <v>213</v>
      </c>
      <c r="C3" s="149" t="s">
        <v>214</v>
      </c>
      <c r="D3" s="154"/>
      <c r="E3" s="149" t="s">
        <v>227</v>
      </c>
      <c r="F3" s="149" t="s">
        <v>226</v>
      </c>
      <c r="G3" s="149" t="s">
        <v>215</v>
      </c>
      <c r="H3" s="143" t="s">
        <v>207</v>
      </c>
    </row>
    <row r="4" spans="1:8" ht="25.5">
      <c r="A4" s="152"/>
      <c r="B4" s="153"/>
      <c r="C4" s="57" t="s">
        <v>216</v>
      </c>
      <c r="D4" s="57" t="s">
        <v>217</v>
      </c>
      <c r="E4" s="150"/>
      <c r="F4" s="150"/>
      <c r="G4" s="150"/>
      <c r="H4" s="144"/>
    </row>
    <row r="5" spans="1:8" ht="12.75">
      <c r="A5" s="145" t="s">
        <v>218</v>
      </c>
      <c r="B5" s="146"/>
      <c r="C5" s="146"/>
      <c r="D5" s="146"/>
      <c r="E5" s="59">
        <v>10000</v>
      </c>
      <c r="F5" s="59">
        <v>6000</v>
      </c>
      <c r="G5" s="58"/>
      <c r="H5" s="60"/>
    </row>
    <row r="6" spans="1:8" ht="38.25">
      <c r="A6" s="61" t="s">
        <v>219</v>
      </c>
      <c r="B6" s="62" t="s">
        <v>220</v>
      </c>
      <c r="C6" s="63">
        <v>30</v>
      </c>
      <c r="D6" s="63">
        <v>28</v>
      </c>
      <c r="E6" s="64">
        <f>+D6*E5</f>
        <v>280000</v>
      </c>
      <c r="F6" s="64">
        <f>+C6*F5</f>
        <v>180000</v>
      </c>
      <c r="G6" s="64">
        <f>+E6+F6</f>
        <v>460000</v>
      </c>
      <c r="H6" s="65" t="s">
        <v>225</v>
      </c>
    </row>
    <row r="7" spans="1:8" ht="25.5">
      <c r="A7" s="61" t="s">
        <v>221</v>
      </c>
      <c r="B7" s="62" t="s">
        <v>87</v>
      </c>
      <c r="C7" s="63">
        <v>18</v>
      </c>
      <c r="D7" s="63">
        <v>0</v>
      </c>
      <c r="E7" s="64">
        <v>0</v>
      </c>
      <c r="F7" s="64">
        <f>+C7*F5</f>
        <v>108000</v>
      </c>
      <c r="G7" s="64">
        <f>+E7+F7</f>
        <v>108000</v>
      </c>
      <c r="H7" s="65" t="s">
        <v>225</v>
      </c>
    </row>
    <row r="8" spans="1:8" ht="25.5">
      <c r="A8" s="61" t="s">
        <v>222</v>
      </c>
      <c r="B8" s="62" t="s">
        <v>27</v>
      </c>
      <c r="C8" s="63">
        <v>18</v>
      </c>
      <c r="D8" s="63">
        <v>0</v>
      </c>
      <c r="E8" s="64">
        <v>0</v>
      </c>
      <c r="F8" s="64">
        <f>+C8*F5</f>
        <v>108000</v>
      </c>
      <c r="G8" s="64">
        <f>+E8+F8</f>
        <v>108000</v>
      </c>
      <c r="H8" s="65" t="s">
        <v>225</v>
      </c>
    </row>
    <row r="9" spans="1:8" ht="25.5">
      <c r="A9" s="61" t="s">
        <v>223</v>
      </c>
      <c r="B9" s="62" t="s">
        <v>224</v>
      </c>
      <c r="C9" s="63">
        <v>20</v>
      </c>
      <c r="D9" s="63">
        <v>0</v>
      </c>
      <c r="E9" s="64">
        <v>0</v>
      </c>
      <c r="F9" s="64">
        <f>+C9*F5</f>
        <v>120000</v>
      </c>
      <c r="G9" s="64">
        <f>+E9+F9</f>
        <v>120000</v>
      </c>
      <c r="H9" s="65" t="s">
        <v>225</v>
      </c>
    </row>
    <row r="10" spans="1:8" ht="13.5" thickBot="1">
      <c r="A10" s="147" t="s">
        <v>182</v>
      </c>
      <c r="B10" s="148"/>
      <c r="C10" s="148"/>
      <c r="D10" s="148"/>
      <c r="E10" s="66">
        <f>SUM(E6:E9)</f>
        <v>280000</v>
      </c>
      <c r="F10" s="66">
        <f>SUM(F6:F9)</f>
        <v>516000</v>
      </c>
      <c r="G10" s="66">
        <f>+E10+F10</f>
        <v>796000</v>
      </c>
      <c r="H10" s="67"/>
    </row>
    <row r="12" spans="1:7" ht="12.75">
      <c r="A12" s="142" t="s">
        <v>241</v>
      </c>
      <c r="B12" s="142"/>
      <c r="C12" s="142"/>
      <c r="D12" s="142"/>
      <c r="E12" s="142"/>
      <c r="F12" s="142"/>
      <c r="G12" s="142"/>
    </row>
    <row r="13" spans="1:7" ht="12.75">
      <c r="A13" s="142"/>
      <c r="B13" s="142"/>
      <c r="C13" s="142"/>
      <c r="D13" s="142"/>
      <c r="E13" s="142"/>
      <c r="F13" s="142"/>
      <c r="G13" s="142"/>
    </row>
  </sheetData>
  <mergeCells count="10">
    <mergeCell ref="A12:G13"/>
    <mergeCell ref="H3:H4"/>
    <mergeCell ref="A5:D5"/>
    <mergeCell ref="A10:D10"/>
    <mergeCell ref="E3:E4"/>
    <mergeCell ref="F3:F4"/>
    <mergeCell ref="G3:G4"/>
    <mergeCell ref="A3:A4"/>
    <mergeCell ref="B3:B4"/>
    <mergeCell ref="C3:D3"/>
  </mergeCells>
  <printOptions/>
  <pageMargins left="0.75" right="0.75" top="1" bottom="1" header="0.4921259845" footer="0.492125984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jihlava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sykora</dc:creator>
  <cp:keywords/>
  <dc:description>Verze 2 je upravena ve způsobu výpočtu ve sloupci AC, kdy je oproti původní verzi do výpočtu zahrnut i příjem od RVKPP pro rok 2007</dc:description>
  <cp:lastModifiedBy>chrastova</cp:lastModifiedBy>
  <cp:lastPrinted>2007-04-27T06:37:03Z</cp:lastPrinted>
  <dcterms:created xsi:type="dcterms:W3CDTF">2006-09-05T19:43:39Z</dcterms:created>
  <dcterms:modified xsi:type="dcterms:W3CDTF">2007-04-27T06:45:05Z</dcterms:modified>
  <cp:category/>
  <cp:version/>
  <cp:contentType/>
  <cp:contentStatus/>
</cp:coreProperties>
</file>