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10740" activeTab="0"/>
  </bookViews>
  <sheets>
    <sheet name="RK-16-2007-20, př. 3" sheetId="1" r:id="rId1"/>
  </sheets>
  <definedNames>
    <definedName name="_xlnm.Print_Titles" localSheetId="0">'RK-16-2007-20, př. 3'!$3:$3</definedName>
    <definedName name="_xlnm.Print_Area" localSheetId="0">'RK-16-2007-20, př. 3'!$A$1:$AO$86</definedName>
  </definedNames>
  <calcPr fullCalcOnLoad="1"/>
</workbook>
</file>

<file path=xl/sharedStrings.xml><?xml version="1.0" encoding="utf-8"?>
<sst xmlns="http://schemas.openxmlformats.org/spreadsheetml/2006/main" count="408" uniqueCount="154">
  <si>
    <t>Rozpis dotací pro konkrétní poskytovatele pečovatelské služby</t>
  </si>
  <si>
    <t>V roce 2006 neměly obce přístup ke státním dotacím, zatímco nestátní neziskové organizace získaly na jeden úvazek pečovatelské služby až 133 tis. Kč na jeden úvazek. Kraj Vysočina ze svého rozpočtu zmírnil tuto disproporci dotací z vlastního rozpočtu, kterou ve výši 50 tis. Kč na úvazek poskytl pouze obcím. Vzhledem k tomu, že obce i NNO měly pro rok 2007 stejnou možnost získat dotace MPSV na pečovatelskou službu, považujeme za potřebné dotovat obě skupiny poskytovatelů stejným způsobem. Při rozpočítání částky 11 496 125 Kč na všechny pracovní úvazky pečovatelské služby v roce 2006 připadá na jeden pracovní úvazek po zaokrouhlení částka 37 000 Kč. Tímto způsobem klesne podpora obcí z rozpočtu kraje, ale na druhé straně obce získaly v průměru 24 tis. Kč na úvazek z dotací MPSV, zatímco podpora NNO klesla v průměru na 54 tis. Kč na úvazek při nárůstu nových 37 tis. Kč z rozpočtu kraje. Tento rozsah pomoci bude vyžadovat vyšší podporu obcí, ve kterých NNO působí.
Významný problém však při tomto vyrovnání představuje otázka zabezpečení nově vzniklých projektů pečovatelské služby a otázka nárůstu jejího objemu u některých stávajících poskytovatelů. Celkově nové pracovní poměry a dohody o pracovní činnosti vyplývající z této skutečnosti představují 42 nových pracovních úvazků. Abychom i tuto část 
pečovatelské služby mohli podpořit částkou 37 000 Kč na úvazek, navrhujeme ve variantě A zvýšení rozpočtu o 1 560 176 Kč pro pečovatelskou službu. S ohledem na 
důležitost pečovatelské služby navrhujeme ve variantě B použití částky 40 000 na úvazek, což představuje navýšení výdajů kraje pro pečovatelskou službu o 2 618 725 Kč.
Ve variantě C je zpracováno pouze zvýšení celkového objemu pro podporu pečovatelské služby o 5 % oproti roku 2006 o částku 572 306 Kč, přičemž lze na každý úvazek 
pečovatelské služby poskytnout 39 059 Kč.
Ke každé z variant je zároveň uveden objem finančně nekryté části rozpočtu uvedeného v žádosti o dotaci - tento údaj dává obrázek o tom v jakém objemu musejí poskytovatelé
přijmout opatření k zajištění vyrovnaného financování pečovatelské služby, tj. zvýšit výdaje obce na pečovatelskou službu, v rámci výše regulovaných úhrad zvýšit příjmy od 
uživatelů, případně omezit náklady nebo rozsah služby.
Pomoc kraje sehrává důležitou roli u nestátních neziskových organizací, u nichž došlo k výraznému poklesu příjmů ze státního rozpočtu a u některých obcí, které neobdržely 
dotaci z MPSV a dotace z kraje pro ně bude i při variantě B o 10 tis. Kč na úvazek nižší než v roce 2006.
Pro úplnost je třeba dodat, že pečovatelská služba představuje pomoc pro více než 3 300 obyvatel kraje, přičemž část z nich nemůže bez této služby zůstat v domácím prostředí
 a musela by být umístěna v domově pro seniory, pokud by jim nebyla pečovatelská služba dostupná.</t>
  </si>
  <si>
    <t>Objem finančně nekryté části rozpočtu uvedeného v žádosti o dotaci při variantě A</t>
  </si>
  <si>
    <t>Objem finančně nekryté části rozpočtu uvedeného v žádosti o dotaci při variantě B</t>
  </si>
  <si>
    <t>Objem finančně nekryté části rozpočtu uvedeného v žádosti o dotaci při variantě C</t>
  </si>
  <si>
    <t>Celková dotace  kraje na pečovatelskou službu v roce 2007 při navýšení dotace roku 2006 o 5% a rozdělení na jednotlivé úvazky - varianta C</t>
  </si>
  <si>
    <t>Částka potřebná k navýšení rozpočtu kraje na financování pečovatelské služby pro rok 2007 podle varianty C</t>
  </si>
  <si>
    <t>Výše dotace od kraje Vysočina - varianta C</t>
  </si>
  <si>
    <t>Celková dotace  kraje na pečovatelskou službu v roce 2007 při navýšení dotace roku 2006 o 5% a při zaokrouhlení výše dotace na úvazek - varianta C /po zaokrouhlení/</t>
  </si>
  <si>
    <t>Částka potřebná k navýšení rozpočtu kraje na financování pečovatelské služby pro rok 2007 podle varianty C /po zaokrouhlení/</t>
  </si>
  <si>
    <t>Kappitola Sociální věci: § a položka</t>
  </si>
  <si>
    <t>§ 4351 pol. 5321</t>
  </si>
  <si>
    <t>§ 4351 pol. 5212</t>
  </si>
  <si>
    <t>§ 4351 pol. 5221</t>
  </si>
  <si>
    <t>§ 4351 pol. 5223</t>
  </si>
  <si>
    <t>Výše dotace od kraje Vysočina - varianta C             /po zaokrouhlení/ - 34 059 Kč na úvazek</t>
  </si>
  <si>
    <t>Výše dotace od kraje Vysočina - varianta A - 37 000 Kč na úvazek</t>
  </si>
  <si>
    <t>Výše dotace od kraje Vysočina - varianta B - 40 000 Kč na úvazek</t>
  </si>
  <si>
    <t>Název organizace</t>
  </si>
  <si>
    <t>Název služby</t>
  </si>
  <si>
    <t>druh služby</t>
  </si>
  <si>
    <t>Cílová skupina</t>
  </si>
  <si>
    <t>senioři</t>
  </si>
  <si>
    <t>osoby se zdravotním postižením</t>
  </si>
  <si>
    <t>Farní charita Pacov</t>
  </si>
  <si>
    <t>Sociální služby města Žďár nad Sázavou</t>
  </si>
  <si>
    <t>Sociální služby města Havlíčkova Brodu</t>
  </si>
  <si>
    <t>Pečovatelská služba Jihlava</t>
  </si>
  <si>
    <t>DCH Brno-Oblastní charita Jihlava</t>
  </si>
  <si>
    <t>Oblastní charita Havlíčkův Brod</t>
  </si>
  <si>
    <t>DCH Brno-Oblastní charita Třebíč</t>
  </si>
  <si>
    <t>DCH Brno-Oblastní charita Žďár nad Sázavou</t>
  </si>
  <si>
    <t>Oblastní charita Pelhřimov</t>
  </si>
  <si>
    <t>Rozpočet 2006</t>
  </si>
  <si>
    <t>Rozpočet 2007</t>
  </si>
  <si>
    <t>okres</t>
  </si>
  <si>
    <t>HB</t>
  </si>
  <si>
    <t>ZR</t>
  </si>
  <si>
    <t>JI</t>
  </si>
  <si>
    <t>PE</t>
  </si>
  <si>
    <t>TR</t>
  </si>
  <si>
    <t>MPSV 2006</t>
  </si>
  <si>
    <t>Kraj Vysočina 2006</t>
  </si>
  <si>
    <t>RVKPP 2006</t>
  </si>
  <si>
    <t>Jiná státní správa 2006</t>
  </si>
  <si>
    <t>MPSV 2007</t>
  </si>
  <si>
    <t>Jiná státní správa 2007</t>
  </si>
  <si>
    <t>RVKPP 2007</t>
  </si>
  <si>
    <t xml:space="preserve">Kraj Vysočina 2007 </t>
  </si>
  <si>
    <t>Celkem</t>
  </si>
  <si>
    <t>Uživatel 2006</t>
  </si>
  <si>
    <t>Uživatel 2007</t>
  </si>
  <si>
    <t>Zřizovatel 2006</t>
  </si>
  <si>
    <t>Fondy EU 2006</t>
  </si>
  <si>
    <t>Ostatní příjmy  2006</t>
  </si>
  <si>
    <t>Zřizovatel 2007</t>
  </si>
  <si>
    <t>Fondy EU 2007</t>
  </si>
  <si>
    <t>Ostatní příjmy     2007</t>
  </si>
  <si>
    <t>Poliklinika Velká Bíteš</t>
  </si>
  <si>
    <t>Dům seniorů-Domov důchodců Pacov</t>
  </si>
  <si>
    <t>Sociální centrum města Světlá nad Sázavou</t>
  </si>
  <si>
    <t>Město Brtnice</t>
  </si>
  <si>
    <t>Pečovatelská služba</t>
  </si>
  <si>
    <t>pečovatelská služba</t>
  </si>
  <si>
    <t>Město Horní Cerekev</t>
  </si>
  <si>
    <t>Město Chotěboř</t>
  </si>
  <si>
    <t>Město Jemnice</t>
  </si>
  <si>
    <t>Město Ledeč nad Sázavou</t>
  </si>
  <si>
    <t>Město Moravské Budějovice</t>
  </si>
  <si>
    <t>Město Náměšť nad Oslavou</t>
  </si>
  <si>
    <t>Pečovatelská služba města Náměšť nad Oslavou</t>
  </si>
  <si>
    <t>Město Pelhřimov</t>
  </si>
  <si>
    <t>Pečovatelská služba  Pelhřimov</t>
  </si>
  <si>
    <t>Město Počátky</t>
  </si>
  <si>
    <t>Město Přibyslav</t>
  </si>
  <si>
    <t>Město Polná</t>
  </si>
  <si>
    <t>Pečovatelská služba Polná</t>
  </si>
  <si>
    <t>Město Třešť</t>
  </si>
  <si>
    <t>Pečovatelská služba Třešť</t>
  </si>
  <si>
    <t>Město Ždírec nad Doubravou</t>
  </si>
  <si>
    <t>Pečovatelská služba Ždírec nad Doubravou</t>
  </si>
  <si>
    <t>Novoměstské sociální služby</t>
  </si>
  <si>
    <t>Obec Bobrová</t>
  </si>
  <si>
    <t>Pečovatelská služba Bobrová</t>
  </si>
  <si>
    <t>Obec Častrov</t>
  </si>
  <si>
    <t>Dům s pečovatelskou službou Častrov</t>
  </si>
  <si>
    <t>Obec Štoky</t>
  </si>
  <si>
    <t xml:space="preserve">Dům s pečovatelskou službou </t>
  </si>
  <si>
    <t>Obec Úsobí</t>
  </si>
  <si>
    <t>Dům s pečovatelskou službou</t>
  </si>
  <si>
    <t>Obec Věcov</t>
  </si>
  <si>
    <t>Obec Vír</t>
  </si>
  <si>
    <t>Pečovatelská služba obce Vír</t>
  </si>
  <si>
    <t>Obec Moravec</t>
  </si>
  <si>
    <t>terénní sociální služby</t>
  </si>
  <si>
    <t xml:space="preserve">Obec Pohled </t>
  </si>
  <si>
    <t>Obec Slavíkov</t>
  </si>
  <si>
    <t>Obec Sněžné</t>
  </si>
  <si>
    <t>Obec Jimramov</t>
  </si>
  <si>
    <t>Obec Krucemburk</t>
  </si>
  <si>
    <t>Obec Křižanov</t>
  </si>
  <si>
    <t>Sociální služby v domě s pečovatelskou  službou</t>
  </si>
  <si>
    <t>Obec Měřín</t>
  </si>
  <si>
    <t>Obec Želiv</t>
  </si>
  <si>
    <t>obec Želiv-Pečovatelská služba</t>
  </si>
  <si>
    <t>Subregion Velké Dářko-dobrovolný svazek obcí</t>
  </si>
  <si>
    <t>Pečovatelská služba poskytovaná v Domě s pečovatelskou službou</t>
  </si>
  <si>
    <t>DPS Dolní Rožínka, příspěvková organizace</t>
  </si>
  <si>
    <t>Diana Třebíč, o.p.s.</t>
  </si>
  <si>
    <t>Pečovatelská služba v domácím prostředí uživatelů</t>
  </si>
  <si>
    <t>Dagmar Urbanová-poskytování služeb pro rodinu a domácnost</t>
  </si>
  <si>
    <t>JUDr. Božena Dolejská</t>
  </si>
  <si>
    <t>Farní charita Počátky</t>
  </si>
  <si>
    <t>Charitní pečovatelská a ošetřovatelská služba při FCH Počátky</t>
  </si>
  <si>
    <t>Farní charita Kamenice nad Lipou</t>
  </si>
  <si>
    <t>Charitní pečovatelská služba Kamenice nad Lipou</t>
  </si>
  <si>
    <t>Sociální služby města Velké Meziříčí</t>
  </si>
  <si>
    <t>Pečovatelská služba v domech s pečovatelskou službou a domácnostech klientů</t>
  </si>
  <si>
    <t>Charitní pečovatelská služba Pacov</t>
  </si>
  <si>
    <t>sociální centrum města Světlá nad Sázavou - pečovatelská služba</t>
  </si>
  <si>
    <t>Pečovatelská služba města Žďár nad Sázavou</t>
  </si>
  <si>
    <t xml:space="preserve">Charitní pečovatelská služba Kamenice  </t>
  </si>
  <si>
    <t>Charitní pečovatelská služba Luka nad Jihlavou</t>
  </si>
  <si>
    <t>Charitní pečovatelská služba Telč</t>
  </si>
  <si>
    <t>Charitní pečovatelská služba Nová Říše</t>
  </si>
  <si>
    <t>Charitní pečovatelská služba Kostelec</t>
  </si>
  <si>
    <t>Charitní pečovatelská služba Janštejn</t>
  </si>
  <si>
    <t>Charitní pečovatelská služba Jihlava</t>
  </si>
  <si>
    <t>Charitní pečovatelská služba Havlíčkův Brod</t>
  </si>
  <si>
    <t>Charitní pečovatelská služba Humpolec</t>
  </si>
  <si>
    <t>Charitní pečovatelská služba Lipnice nad Sázavou</t>
  </si>
  <si>
    <t>Charitní pečovatelská služba Kněžice</t>
  </si>
  <si>
    <t>Charitní pečovatelská služba v rodinách Třebíč</t>
  </si>
  <si>
    <t>Charitní pečovatelská služba Hrotovice</t>
  </si>
  <si>
    <t>Charitní pečovatelská služba</t>
  </si>
  <si>
    <t>Částka navržená k dofinancování služby z prostředků MPSV</t>
  </si>
  <si>
    <t>Počet přepočtených úvazků na službu v roce 2007</t>
  </si>
  <si>
    <t>Počet přepočtených úvazků na službu v roce 2006</t>
  </si>
  <si>
    <t>Celkový počet přepočtených úvazků na službu v roce 2006</t>
  </si>
  <si>
    <t>Celkový počet přepočtených úvazků na službu v roce 2007 /včetně DPČ/</t>
  </si>
  <si>
    <t>Výše dotace  kraje na pečovatelskou službu v roce 2006</t>
  </si>
  <si>
    <t>Výše dotace kraje na jeden přepočtený úvazek na službu v roce 2006</t>
  </si>
  <si>
    <t>Navržená dotace od MPSV 2007</t>
  </si>
  <si>
    <t>Přidělená dotace MPSV  2007</t>
  </si>
  <si>
    <t>Celková dotace od MPSV pro rok 2007</t>
  </si>
  <si>
    <t>Rozdíl v počtu úvazků oproti roku 2006</t>
  </si>
  <si>
    <t>Podbarvený řádek označuje nově založenou službu v průběhu roku 2006, která nebyla podpořena z rozpočtu kraje Vysočina</t>
  </si>
  <si>
    <t>Celková dotace  kraje na pečovatelskou službu v roce 2007 při výši 37 000 Kč na úvazek podle varianty A</t>
  </si>
  <si>
    <t>Částka potřebná k navýšení rozpočtu kraje na financování pečovatelské služby pro rok 2007 podle varianty A</t>
  </si>
  <si>
    <t>Celková dotace  kraje na pečovatelskou službu v roce 2007 při výši 40 000 Kč na úvazek podle varianty B</t>
  </si>
  <si>
    <t>Částka potřebná k navýšení rozpočtu kraje na financování pečovatelské služby pro rok 2007 podle varianty B</t>
  </si>
  <si>
    <t>§ 4351 pol. 5329</t>
  </si>
  <si>
    <t>RK-16-2007-20, př. 3</t>
  </si>
  <si>
    <t>počet stran: 2</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</si>
</sst>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0"/>
    <numFmt numFmtId="168" formatCode="0.000"/>
  </numFmts>
  <fonts count="7">
    <font>
      <sz val="10"/>
      <name val="Arial"/>
      <family val="0"/>
    </font>
    <font>
      <b/>
      <sz val="10"/>
      <name val="Arial"/>
      <family val="2"/>
    </font>
    <font>
      <sz val="11"/>
      <name val="Arial"/>
      <family val="2"/>
    </font>
    <font>
      <b/>
      <sz val="12"/>
      <name val="Arial"/>
      <family val="2"/>
    </font>
    <font>
      <b/>
      <u val="single"/>
      <sz val="10"/>
      <name val="Arial"/>
      <family val="2"/>
    </font>
    <font>
      <sz val="12"/>
      <name val="Arial"/>
      <family val="2"/>
    </font>
    <font>
      <b/>
      <sz val="11"/>
      <name val="Arial"/>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5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top style="medium"/>
      <bottom style="double"/>
    </border>
    <border>
      <left>
        <color indexed="63"/>
      </left>
      <right style="thin"/>
      <top style="thin"/>
      <bottom style="thin"/>
    </border>
    <border>
      <left style="medium"/>
      <right style="medium"/>
      <top style="medium"/>
      <bottom style="double"/>
    </border>
    <border>
      <left style="medium"/>
      <right style="medium"/>
      <top>
        <color indexed="63"/>
      </top>
      <bottom style="thin"/>
    </border>
    <border>
      <left style="medium"/>
      <right style="medium"/>
      <top>
        <color indexed="63"/>
      </top>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style="medium"/>
      <bottom style="double"/>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style="medium"/>
    </border>
    <border>
      <left style="medium"/>
      <right style="medium"/>
      <top style="double"/>
      <bottom>
        <color indexed="63"/>
      </bottom>
    </border>
    <border>
      <left style="medium"/>
      <right>
        <color indexed="63"/>
      </right>
      <top style="medium"/>
      <bottom style="double"/>
    </border>
    <border>
      <left style="medium"/>
      <right>
        <color indexed="63"/>
      </right>
      <top style="double"/>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medium"/>
      <bottom style="double"/>
    </border>
    <border>
      <left style="thin"/>
      <right>
        <color indexed="63"/>
      </right>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color indexed="63"/>
      </left>
      <right style="thin"/>
      <top style="thin"/>
      <bottom style="medium"/>
    </border>
    <border>
      <left style="medium"/>
      <right>
        <color indexed="63"/>
      </right>
      <top>
        <color indexed="63"/>
      </top>
      <bottom style="thin"/>
    </border>
    <border>
      <left style="medium"/>
      <right style="medium"/>
      <top style="double"/>
      <bottom style="thin"/>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0" xfId="0" applyBorder="1" applyAlignment="1">
      <alignment wrapText="1"/>
    </xf>
    <xf numFmtId="0" fontId="0" fillId="0" borderId="0" xfId="0" applyBorder="1" applyAlignment="1">
      <alignment/>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xf>
    <xf numFmtId="0" fontId="0" fillId="0" borderId="8" xfId="0" applyBorder="1" applyAlignment="1">
      <alignment wrapText="1"/>
    </xf>
    <xf numFmtId="0" fontId="0" fillId="0" borderId="0" xfId="0" applyFill="1" applyBorder="1" applyAlignment="1">
      <alignment/>
    </xf>
    <xf numFmtId="0" fontId="1" fillId="0" borderId="0" xfId="0" applyFont="1" applyFill="1" applyBorder="1" applyAlignment="1">
      <alignment horizontal="center" vertical="center" wrapText="1"/>
    </xf>
    <xf numFmtId="3" fontId="2" fillId="0" borderId="0" xfId="0" applyNumberFormat="1" applyFont="1" applyFill="1" applyBorder="1" applyAlignment="1">
      <alignment/>
    </xf>
    <xf numFmtId="3" fontId="0" fillId="0" borderId="0" xfId="0" applyNumberFormat="1" applyFill="1" applyBorder="1" applyAlignment="1">
      <alignment/>
    </xf>
    <xf numFmtId="10" fontId="0" fillId="0" borderId="0" xfId="0" applyNumberFormat="1" applyAlignment="1">
      <alignment/>
    </xf>
    <xf numFmtId="4" fontId="2" fillId="0" borderId="0" xfId="0" applyNumberFormat="1" applyFont="1" applyFill="1" applyBorder="1" applyAlignment="1">
      <alignment/>
    </xf>
    <xf numFmtId="0" fontId="0" fillId="0" borderId="0" xfId="0" applyAlignment="1">
      <alignment/>
    </xf>
    <xf numFmtId="0" fontId="0" fillId="0" borderId="0" xfId="0" applyBorder="1" applyAlignment="1">
      <alignment/>
    </xf>
    <xf numFmtId="10" fontId="0" fillId="0" borderId="0" xfId="0" applyNumberFormat="1" applyBorder="1" applyAlignment="1">
      <alignment/>
    </xf>
    <xf numFmtId="167" fontId="2" fillId="0" borderId="0" xfId="0" applyNumberFormat="1" applyFont="1" applyFill="1" applyBorder="1" applyAlignment="1">
      <alignment/>
    </xf>
    <xf numFmtId="0" fontId="1" fillId="3" borderId="9" xfId="0" applyFont="1" applyFill="1" applyBorder="1" applyAlignment="1">
      <alignment horizontal="center" vertical="center" wrapText="1"/>
    </xf>
    <xf numFmtId="3" fontId="0" fillId="3" borderId="10" xfId="0" applyNumberFormat="1" applyFill="1" applyBorder="1" applyAlignment="1">
      <alignment/>
    </xf>
    <xf numFmtId="3" fontId="0" fillId="3" borderId="11" xfId="0" applyNumberFormat="1" applyFill="1" applyBorder="1" applyAlignment="1">
      <alignment/>
    </xf>
    <xf numFmtId="0" fontId="0" fillId="0" borderId="0" xfId="0" applyFill="1" applyAlignment="1">
      <alignment/>
    </xf>
    <xf numFmtId="3" fontId="0" fillId="0" borderId="1" xfId="0" applyNumberFormat="1" applyFill="1" applyBorder="1" applyAlignment="1">
      <alignment/>
    </xf>
    <xf numFmtId="3" fontId="0" fillId="0" borderId="12" xfId="0" applyNumberFormat="1" applyFill="1" applyBorder="1" applyAlignment="1">
      <alignment/>
    </xf>
    <xf numFmtId="3" fontId="0" fillId="0" borderId="13" xfId="0" applyNumberFormat="1" applyFill="1" applyBorder="1" applyAlignment="1">
      <alignment/>
    </xf>
    <xf numFmtId="3" fontId="0" fillId="0" borderId="10" xfId="0" applyNumberFormat="1" applyFill="1" applyBorder="1" applyAlignment="1">
      <alignment/>
    </xf>
    <xf numFmtId="3" fontId="0" fillId="0" borderId="8" xfId="0" applyNumberFormat="1" applyFill="1" applyBorder="1" applyAlignment="1">
      <alignment/>
    </xf>
    <xf numFmtId="3" fontId="0" fillId="0" borderId="3" xfId="0" applyNumberFormat="1" applyFill="1" applyBorder="1" applyAlignment="1">
      <alignment/>
    </xf>
    <xf numFmtId="3" fontId="0" fillId="0" borderId="2" xfId="0" applyNumberFormat="1" applyFill="1" applyBorder="1" applyAlignment="1">
      <alignment/>
    </xf>
    <xf numFmtId="3" fontId="0" fillId="0" borderId="12" xfId="0" applyNumberFormat="1" applyFont="1" applyFill="1" applyBorder="1" applyAlignment="1">
      <alignment/>
    </xf>
    <xf numFmtId="3" fontId="0" fillId="0" borderId="14" xfId="0" applyNumberFormat="1" applyFill="1" applyBorder="1" applyAlignment="1">
      <alignment/>
    </xf>
    <xf numFmtId="167" fontId="0" fillId="0" borderId="12" xfId="0" applyNumberFormat="1" applyFill="1" applyBorder="1" applyAlignment="1">
      <alignment/>
    </xf>
    <xf numFmtId="167" fontId="0" fillId="0" borderId="15" xfId="0" applyNumberFormat="1" applyFill="1" applyBorder="1" applyAlignment="1">
      <alignment/>
    </xf>
    <xf numFmtId="3" fontId="0" fillId="0" borderId="13" xfId="0" applyNumberFormat="1" applyFont="1" applyFill="1" applyBorder="1" applyAlignment="1">
      <alignment/>
    </xf>
    <xf numFmtId="3" fontId="0" fillId="0" borderId="16" xfId="0" applyNumberFormat="1" applyFill="1" applyBorder="1" applyAlignment="1">
      <alignment/>
    </xf>
    <xf numFmtId="167" fontId="0" fillId="0" borderId="13" xfId="0" applyNumberFormat="1" applyFill="1" applyBorder="1" applyAlignment="1">
      <alignment/>
    </xf>
    <xf numFmtId="167" fontId="0" fillId="0" borderId="17" xfId="0" applyNumberFormat="1" applyFill="1" applyBorder="1" applyAlignment="1">
      <alignment/>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8" xfId="0" applyFont="1" applyFill="1" applyBorder="1" applyAlignment="1">
      <alignment horizontal="center" vertical="center" wrapText="1"/>
    </xf>
    <xf numFmtId="3" fontId="2" fillId="0" borderId="19" xfId="0" applyNumberFormat="1" applyFont="1" applyFill="1" applyBorder="1" applyAlignment="1">
      <alignment/>
    </xf>
    <xf numFmtId="3" fontId="2" fillId="0" borderId="20" xfId="0" applyNumberFormat="1" applyFont="1" applyFill="1" applyBorder="1" applyAlignment="1">
      <alignment/>
    </xf>
    <xf numFmtId="3" fontId="2" fillId="0" borderId="21" xfId="0" applyNumberFormat="1" applyFont="1" applyFill="1" applyBorder="1" applyAlignment="1">
      <alignment/>
    </xf>
    <xf numFmtId="0" fontId="0" fillId="4" borderId="2" xfId="0" applyFill="1" applyBorder="1" applyAlignment="1">
      <alignment wrapText="1"/>
    </xf>
    <xf numFmtId="0" fontId="0" fillId="4" borderId="1" xfId="0" applyFill="1" applyBorder="1" applyAlignment="1">
      <alignment wrapText="1"/>
    </xf>
    <xf numFmtId="0" fontId="0" fillId="4" borderId="3" xfId="0" applyFill="1" applyBorder="1" applyAlignment="1">
      <alignment wrapText="1"/>
    </xf>
    <xf numFmtId="0" fontId="0" fillId="4" borderId="8" xfId="0" applyFill="1" applyBorder="1" applyAlignment="1">
      <alignment wrapText="1"/>
    </xf>
    <xf numFmtId="3" fontId="0" fillId="4" borderId="8" xfId="0" applyNumberFormat="1" applyFill="1" applyBorder="1" applyAlignment="1">
      <alignment/>
    </xf>
    <xf numFmtId="3" fontId="0" fillId="4" borderId="1" xfId="0" applyNumberFormat="1" applyFill="1" applyBorder="1" applyAlignment="1">
      <alignment/>
    </xf>
    <xf numFmtId="3" fontId="0" fillId="4" borderId="3" xfId="0" applyNumberFormat="1" applyFill="1" applyBorder="1" applyAlignment="1">
      <alignment/>
    </xf>
    <xf numFmtId="3" fontId="0" fillId="4" borderId="2" xfId="0" applyNumberFormat="1" applyFill="1" applyBorder="1" applyAlignment="1">
      <alignment/>
    </xf>
    <xf numFmtId="3" fontId="0" fillId="4" borderId="12" xfId="0" applyNumberFormat="1" applyFont="1" applyFill="1" applyBorder="1" applyAlignment="1">
      <alignment/>
    </xf>
    <xf numFmtId="3" fontId="0" fillId="4" borderId="12" xfId="0" applyNumberFormat="1" applyFill="1" applyBorder="1" applyAlignment="1">
      <alignment/>
    </xf>
    <xf numFmtId="3" fontId="0" fillId="4" borderId="14" xfId="0" applyNumberFormat="1" applyFill="1" applyBorder="1" applyAlignment="1">
      <alignment/>
    </xf>
    <xf numFmtId="167" fontId="0" fillId="4" borderId="12" xfId="0" applyNumberFormat="1" applyFill="1" applyBorder="1" applyAlignment="1">
      <alignment/>
    </xf>
    <xf numFmtId="167" fontId="0" fillId="4" borderId="15" xfId="0" applyNumberFormat="1" applyFill="1" applyBorder="1" applyAlignment="1">
      <alignment/>
    </xf>
    <xf numFmtId="10" fontId="0" fillId="0" borderId="0" xfId="0" applyNumberFormat="1" applyFill="1" applyAlignment="1">
      <alignment/>
    </xf>
    <xf numFmtId="3" fontId="0" fillId="3" borderId="12" xfId="0" applyNumberFormat="1" applyFill="1" applyBorder="1" applyAlignment="1">
      <alignment/>
    </xf>
    <xf numFmtId="3" fontId="0" fillId="3" borderId="13" xfId="0" applyNumberFormat="1" applyFill="1" applyBorder="1" applyAlignment="1">
      <alignment/>
    </xf>
    <xf numFmtId="0" fontId="0" fillId="0" borderId="0" xfId="0" applyFill="1" applyBorder="1" applyAlignment="1">
      <alignment wrapText="1"/>
    </xf>
    <xf numFmtId="0" fontId="0" fillId="0" borderId="0" xfId="0" applyFill="1" applyBorder="1" applyAlignment="1">
      <alignment/>
    </xf>
    <xf numFmtId="168" fontId="0" fillId="0" borderId="0" xfId="0" applyNumberFormat="1" applyBorder="1" applyAlignment="1">
      <alignment/>
    </xf>
    <xf numFmtId="3" fontId="0" fillId="3" borderId="22" xfId="0" applyNumberFormat="1" applyFill="1" applyBorder="1" applyAlignment="1">
      <alignment/>
    </xf>
    <xf numFmtId="3" fontId="0" fillId="3" borderId="23" xfId="0" applyNumberFormat="1" applyFill="1" applyBorder="1" applyAlignment="1">
      <alignment/>
    </xf>
    <xf numFmtId="4" fontId="0" fillId="3" borderId="24" xfId="0" applyNumberFormat="1" applyFill="1" applyBorder="1" applyAlignment="1">
      <alignment/>
    </xf>
    <xf numFmtId="0" fontId="1" fillId="3" borderId="25" xfId="0" applyFont="1" applyFill="1" applyBorder="1" applyAlignment="1">
      <alignment horizontal="center" vertical="center" wrapText="1"/>
    </xf>
    <xf numFmtId="3" fontId="0" fillId="3" borderId="26" xfId="0" applyNumberFormat="1" applyFill="1" applyBorder="1" applyAlignment="1">
      <alignment/>
    </xf>
    <xf numFmtId="4" fontId="0" fillId="3" borderId="12" xfId="0" applyNumberFormat="1" applyFill="1" applyBorder="1" applyAlignment="1">
      <alignment/>
    </xf>
    <xf numFmtId="4" fontId="0" fillId="3" borderId="13" xfId="0" applyNumberFormat="1" applyFill="1" applyBorder="1" applyAlignment="1">
      <alignment/>
    </xf>
    <xf numFmtId="3" fontId="3" fillId="0" borderId="0" xfId="0" applyNumberFormat="1" applyFont="1" applyFill="1" applyBorder="1" applyAlignment="1">
      <alignment/>
    </xf>
    <xf numFmtId="49" fontId="0" fillId="0" borderId="12" xfId="0" applyNumberFormat="1" applyFill="1" applyBorder="1" applyAlignment="1">
      <alignment/>
    </xf>
    <xf numFmtId="3" fontId="2" fillId="0" borderId="27" xfId="0" applyNumberFormat="1" applyFont="1" applyFill="1" applyBorder="1" applyAlignment="1">
      <alignment/>
    </xf>
    <xf numFmtId="3" fontId="2" fillId="0" borderId="28" xfId="0" applyNumberFormat="1" applyFont="1" applyFill="1" applyBorder="1" applyAlignment="1">
      <alignment/>
    </xf>
    <xf numFmtId="3" fontId="2" fillId="0" borderId="29" xfId="0" applyNumberFormat="1" applyFont="1" applyFill="1" applyBorder="1" applyAlignment="1">
      <alignment/>
    </xf>
    <xf numFmtId="3" fontId="2" fillId="0" borderId="30" xfId="0" applyNumberFormat="1" applyFont="1" applyFill="1" applyBorder="1" applyAlignment="1">
      <alignment/>
    </xf>
    <xf numFmtId="3" fontId="2" fillId="0" borderId="31" xfId="0" applyNumberFormat="1" applyFont="1" applyFill="1" applyBorder="1" applyAlignment="1">
      <alignment/>
    </xf>
    <xf numFmtId="167" fontId="2" fillId="0" borderId="30" xfId="0" applyNumberFormat="1" applyFont="1" applyFill="1" applyBorder="1" applyAlignment="1">
      <alignment/>
    </xf>
    <xf numFmtId="3" fontId="2" fillId="3" borderId="30" xfId="0" applyNumberFormat="1" applyFont="1" applyFill="1" applyBorder="1" applyAlignment="1">
      <alignment/>
    </xf>
    <xf numFmtId="4" fontId="2" fillId="3" borderId="30" xfId="0" applyNumberFormat="1" applyFont="1" applyFill="1" applyBorder="1" applyAlignment="1">
      <alignment/>
    </xf>
    <xf numFmtId="0" fontId="3" fillId="0" borderId="0" xfId="0" applyFont="1" applyBorder="1" applyAlignment="1">
      <alignment wrapText="1"/>
    </xf>
    <xf numFmtId="3" fontId="2" fillId="0" borderId="32" xfId="0" applyNumberFormat="1" applyFont="1" applyFill="1" applyBorder="1" applyAlignment="1">
      <alignment/>
    </xf>
    <xf numFmtId="0" fontId="1" fillId="2" borderId="33" xfId="0" applyFont="1" applyFill="1" applyBorder="1" applyAlignment="1">
      <alignment horizontal="center" vertical="center" wrapText="1"/>
    </xf>
    <xf numFmtId="3" fontId="0" fillId="0" borderId="34" xfId="0" applyNumberFormat="1" applyFill="1" applyBorder="1" applyAlignment="1">
      <alignment/>
    </xf>
    <xf numFmtId="3" fontId="0" fillId="4" borderId="34" xfId="0" applyNumberFormat="1" applyFill="1" applyBorder="1" applyAlignment="1">
      <alignment/>
    </xf>
    <xf numFmtId="3" fontId="0" fillId="0" borderId="35" xfId="0" applyNumberFormat="1" applyFill="1" applyBorder="1" applyAlignment="1">
      <alignment/>
    </xf>
    <xf numFmtId="3" fontId="0" fillId="0" borderId="36" xfId="0" applyNumberFormat="1" applyFill="1" applyBorder="1" applyAlignment="1">
      <alignment/>
    </xf>
    <xf numFmtId="3" fontId="0" fillId="0" borderId="37" xfId="0" applyNumberFormat="1" applyFill="1" applyBorder="1" applyAlignment="1">
      <alignment/>
    </xf>
    <xf numFmtId="0" fontId="0" fillId="0" borderId="35" xfId="0" applyBorder="1" applyAlignment="1">
      <alignment wrapText="1"/>
    </xf>
    <xf numFmtId="0" fontId="0" fillId="0" borderId="37" xfId="0" applyBorder="1" applyAlignment="1">
      <alignment wrapText="1"/>
    </xf>
    <xf numFmtId="0" fontId="0" fillId="0" borderId="36" xfId="0" applyBorder="1" applyAlignment="1">
      <alignment wrapText="1"/>
    </xf>
    <xf numFmtId="0" fontId="0" fillId="0" borderId="38" xfId="0" applyBorder="1" applyAlignment="1">
      <alignment wrapText="1"/>
    </xf>
    <xf numFmtId="3" fontId="0" fillId="3" borderId="39" xfId="0" applyNumberFormat="1" applyFill="1" applyBorder="1" applyAlignment="1">
      <alignment/>
    </xf>
    <xf numFmtId="3" fontId="0" fillId="3" borderId="40" xfId="0" applyNumberFormat="1" applyFill="1" applyBorder="1" applyAlignment="1">
      <alignment/>
    </xf>
    <xf numFmtId="0" fontId="6" fillId="0" borderId="0" xfId="0" applyFont="1" applyFill="1" applyAlignment="1">
      <alignment/>
    </xf>
    <xf numFmtId="0" fontId="6" fillId="0" borderId="0" xfId="0" applyFont="1" applyAlignment="1">
      <alignment/>
    </xf>
    <xf numFmtId="0" fontId="6" fillId="0" borderId="0" xfId="0" applyFont="1" applyAlignment="1">
      <alignment horizontal="right"/>
    </xf>
    <xf numFmtId="0" fontId="0" fillId="3" borderId="32" xfId="0" applyFill="1" applyBorder="1" applyAlignment="1">
      <alignment wrapText="1"/>
    </xf>
    <xf numFmtId="0" fontId="0" fillId="3" borderId="41" xfId="0" applyFill="1" applyBorder="1" applyAlignment="1">
      <alignment/>
    </xf>
    <xf numFmtId="3" fontId="3" fillId="3" borderId="32" xfId="0" applyNumberFormat="1" applyFont="1" applyFill="1" applyBorder="1" applyAlignment="1">
      <alignment/>
    </xf>
    <xf numFmtId="0" fontId="3" fillId="3" borderId="31" xfId="0" applyFont="1" applyFill="1" applyBorder="1" applyAlignment="1">
      <alignment/>
    </xf>
    <xf numFmtId="0" fontId="0" fillId="0" borderId="32" xfId="0" applyFill="1" applyBorder="1" applyAlignment="1">
      <alignment wrapText="1"/>
    </xf>
    <xf numFmtId="0" fontId="0" fillId="0" borderId="42" xfId="0" applyFill="1" applyBorder="1" applyAlignment="1">
      <alignment/>
    </xf>
    <xf numFmtId="168" fontId="0" fillId="0" borderId="28" xfId="0" applyNumberFormat="1" applyBorder="1" applyAlignment="1">
      <alignment/>
    </xf>
    <xf numFmtId="168" fontId="0" fillId="0" borderId="29" xfId="0" applyNumberFormat="1" applyBorder="1" applyAlignment="1">
      <alignment/>
    </xf>
    <xf numFmtId="3" fontId="0" fillId="4" borderId="28" xfId="0" applyNumberFormat="1" applyFill="1" applyBorder="1" applyAlignment="1">
      <alignment/>
    </xf>
    <xf numFmtId="3" fontId="0" fillId="4" borderId="29" xfId="0" applyNumberFormat="1" applyFill="1" applyBorder="1" applyAlignment="1">
      <alignment/>
    </xf>
    <xf numFmtId="0" fontId="0" fillId="4" borderId="32" xfId="0" applyFill="1" applyBorder="1" applyAlignment="1">
      <alignment wrapText="1"/>
    </xf>
    <xf numFmtId="0" fontId="0" fillId="4" borderId="42" xfId="0" applyFill="1" applyBorder="1" applyAlignment="1">
      <alignment/>
    </xf>
    <xf numFmtId="0" fontId="0" fillId="0" borderId="43" xfId="0" applyFill="1" applyBorder="1" applyAlignment="1">
      <alignment wrapText="1"/>
    </xf>
    <xf numFmtId="0" fontId="0" fillId="0" borderId="44" xfId="0" applyFill="1" applyBorder="1" applyAlignment="1">
      <alignment/>
    </xf>
    <xf numFmtId="0" fontId="0" fillId="0" borderId="45" xfId="0" applyFill="1" applyBorder="1" applyAlignment="1">
      <alignment wrapText="1"/>
    </xf>
    <xf numFmtId="0" fontId="0" fillId="0" borderId="46" xfId="0" applyFill="1" applyBorder="1" applyAlignment="1">
      <alignment/>
    </xf>
    <xf numFmtId="167" fontId="0" fillId="0" borderId="47" xfId="0" applyNumberFormat="1" applyBorder="1" applyAlignment="1">
      <alignment/>
    </xf>
    <xf numFmtId="167" fontId="0" fillId="0" borderId="48" xfId="0" applyNumberFormat="1" applyBorder="1" applyAlignment="1">
      <alignment/>
    </xf>
    <xf numFmtId="4" fontId="0" fillId="0" borderId="37" xfId="0" applyNumberFormat="1" applyBorder="1" applyAlignment="1">
      <alignment/>
    </xf>
    <xf numFmtId="4" fontId="0" fillId="0" borderId="36" xfId="0" applyNumberFormat="1" applyBorder="1" applyAlignment="1">
      <alignment/>
    </xf>
    <xf numFmtId="168" fontId="0" fillId="0" borderId="49" xfId="0" applyNumberFormat="1" applyBorder="1" applyAlignment="1">
      <alignment/>
    </xf>
    <xf numFmtId="168" fontId="0" fillId="0" borderId="50" xfId="0" applyNumberFormat="1" applyBorder="1" applyAlignment="1">
      <alignment/>
    </xf>
    <xf numFmtId="0" fontId="0" fillId="3" borderId="31" xfId="0" applyFill="1" applyBorder="1" applyAlignment="1">
      <alignment wrapText="1"/>
    </xf>
    <xf numFmtId="3" fontId="3" fillId="3" borderId="31" xfId="0" applyNumberFormat="1" applyFont="1" applyFill="1" applyBorder="1" applyAlignment="1">
      <alignment/>
    </xf>
    <xf numFmtId="4" fontId="0" fillId="4" borderId="28" xfId="0" applyNumberFormat="1" applyFill="1" applyBorder="1" applyAlignment="1">
      <alignment/>
    </xf>
    <xf numFmtId="4" fontId="0" fillId="4" borderId="29" xfId="0" applyNumberFormat="1" applyFill="1" applyBorder="1" applyAlignment="1">
      <alignment/>
    </xf>
    <xf numFmtId="4" fontId="3" fillId="3" borderId="32" xfId="0" applyNumberFormat="1" applyFont="1" applyFill="1" applyBorder="1" applyAlignment="1">
      <alignment/>
    </xf>
    <xf numFmtId="4" fontId="3" fillId="3" borderId="31" xfId="0" applyNumberFormat="1" applyFont="1" applyFill="1" applyBorder="1" applyAlignment="1">
      <alignment/>
    </xf>
    <xf numFmtId="0" fontId="4" fillId="0" borderId="51" xfId="0" applyFont="1" applyFill="1" applyBorder="1" applyAlignment="1">
      <alignment wrapText="1"/>
    </xf>
    <xf numFmtId="0" fontId="4" fillId="0" borderId="0" xfId="0" applyFont="1" applyBorder="1" applyAlignment="1">
      <alignment/>
    </xf>
    <xf numFmtId="3" fontId="5" fillId="0" borderId="0" xfId="0" applyNumberFormat="1" applyFont="1" applyFill="1" applyBorder="1" applyAlignment="1">
      <alignment vertical="top" wrapText="1"/>
    </xf>
    <xf numFmtId="0" fontId="5" fillId="0" borderId="0" xfId="0" applyFont="1" applyAlignment="1">
      <alignment vertical="top" wrapText="1"/>
    </xf>
    <xf numFmtId="0" fontId="0" fillId="0" borderId="0" xfId="0" applyAlignment="1">
      <alignment/>
    </xf>
    <xf numFmtId="3" fontId="0" fillId="4" borderId="32" xfId="0" applyNumberFormat="1" applyFill="1" applyBorder="1" applyAlignment="1">
      <alignment wrapText="1"/>
    </xf>
    <xf numFmtId="3" fontId="0" fillId="5" borderId="28" xfId="0" applyNumberFormat="1" applyFill="1" applyBorder="1" applyAlignment="1">
      <alignment wrapText="1"/>
    </xf>
    <xf numFmtId="3" fontId="0" fillId="5" borderId="29" xfId="0" applyNumberFormat="1" applyFill="1" applyBorder="1" applyAlignment="1">
      <alignment wrapText="1"/>
    </xf>
    <xf numFmtId="0" fontId="0" fillId="4" borderId="27" xfId="0" applyFill="1" applyBorder="1" applyAlignment="1">
      <alignment wrapText="1"/>
    </xf>
    <xf numFmtId="0" fontId="0" fillId="4" borderId="28" xfId="0" applyFill="1" applyBorder="1" applyAlignment="1">
      <alignment/>
    </xf>
    <xf numFmtId="3" fontId="3" fillId="3" borderId="30" xfId="0" applyNumberFormat="1" applyFont="1" applyFill="1" applyBorder="1" applyAlignment="1">
      <alignment wrapText="1"/>
    </xf>
    <xf numFmtId="0" fontId="3" fillId="3" borderId="30" xfId="0" applyFont="1" applyFill="1" applyBorder="1" applyAlignment="1">
      <alignment wrapText="1"/>
    </xf>
    <xf numFmtId="0" fontId="0" fillId="3" borderId="30" xfId="0" applyFill="1" applyBorder="1" applyAlignment="1">
      <alignment wrapText="1"/>
    </xf>
    <xf numFmtId="0" fontId="0" fillId="3" borderId="30" xfId="0" applyFill="1" applyBorder="1" applyAlignment="1">
      <alignment/>
    </xf>
    <xf numFmtId="3" fontId="0" fillId="6" borderId="28" xfId="0" applyNumberFormat="1" applyFill="1" applyBorder="1" applyAlignment="1">
      <alignment/>
    </xf>
    <xf numFmtId="3" fontId="0" fillId="6" borderId="29" xfId="0" applyNumberFormat="1" applyFill="1" applyBorder="1" applyAlignment="1">
      <alignment/>
    </xf>
    <xf numFmtId="0" fontId="0" fillId="6" borderId="32" xfId="0" applyFill="1" applyBorder="1" applyAlignment="1">
      <alignment wrapText="1"/>
    </xf>
    <xf numFmtId="0" fontId="0" fillId="0" borderId="42" xfId="0" applyBorder="1" applyAlignment="1">
      <alignment/>
    </xf>
  </cellXfs>
  <cellStyles count="6">
    <cellStyle name="Normal" xfId="0"/>
    <cellStyle name="Currency [0]" xfId="15"/>
    <cellStyle name="Comma" xfId="16"/>
    <cellStyle name="Comma [0]" xfId="17"/>
    <cellStyle name="Currency"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88"/>
  <sheetViews>
    <sheetView tabSelected="1" view="pageBreakPreview" zoomScale="75" zoomScaleNormal="75" zoomScaleSheetLayoutView="75" workbookViewId="0" topLeftCell="AB1">
      <selection activeCell="AL11" sqref="AL11"/>
    </sheetView>
  </sheetViews>
  <sheetFormatPr defaultColWidth="9.140625" defaultRowHeight="12.75"/>
  <cols>
    <col min="1" max="1" width="30.140625" style="0" customWidth="1"/>
    <col min="2" max="2" width="28.57421875" style="0" customWidth="1"/>
    <col min="3" max="3" width="19.421875" style="0" customWidth="1"/>
    <col min="4" max="4" width="15.140625" style="0" customWidth="1"/>
    <col min="6" max="6" width="13.28125" style="0" customWidth="1"/>
    <col min="7" max="7" width="12.8515625" style="0" hidden="1" customWidth="1"/>
    <col min="8" max="8" width="12.28125" style="0" hidden="1" customWidth="1"/>
    <col min="9" max="9" width="12.421875" style="0" hidden="1" customWidth="1"/>
    <col min="10" max="10" width="13.7109375" style="0" hidden="1" customWidth="1"/>
    <col min="11" max="11" width="13.140625" style="0" hidden="1" customWidth="1"/>
    <col min="12" max="12" width="13.00390625" style="0" hidden="1" customWidth="1"/>
    <col min="13" max="13" width="12.28125" style="0" customWidth="1"/>
    <col min="14" max="14" width="13.7109375" style="0" customWidth="1"/>
    <col min="15" max="15" width="12.140625" style="0" hidden="1" customWidth="1"/>
    <col min="16" max="16" width="10.140625" style="0" hidden="1" customWidth="1"/>
    <col min="17" max="17" width="11.421875" style="0" hidden="1" customWidth="1"/>
    <col min="18" max="18" width="12.7109375" style="0" hidden="1" customWidth="1"/>
    <col min="19" max="19" width="13.00390625" style="0" hidden="1" customWidth="1"/>
    <col min="20" max="20" width="13.421875" style="0" hidden="1" customWidth="1"/>
    <col min="21" max="21" width="13.8515625" style="0" hidden="1" customWidth="1"/>
    <col min="22" max="22" width="13.57421875" style="0" hidden="1" customWidth="1"/>
    <col min="23" max="23" width="13.7109375" style="0" customWidth="1"/>
    <col min="24" max="24" width="3.8515625" style="14" customWidth="1"/>
    <col min="25" max="25" width="12.7109375" style="0" customWidth="1"/>
    <col min="26" max="26" width="14.421875" style="0" customWidth="1"/>
    <col min="27" max="27" width="13.8515625" style="17" customWidth="1"/>
    <col min="28" max="28" width="11.8515625" style="17" customWidth="1"/>
    <col min="29" max="29" width="4.421875" style="17" customWidth="1"/>
    <col min="30" max="31" width="15.421875" style="0" customWidth="1"/>
    <col min="32" max="32" width="4.140625" style="0" customWidth="1"/>
    <col min="33" max="36" width="14.28125" style="0" customWidth="1"/>
    <col min="37" max="37" width="15.421875" style="0" customWidth="1"/>
    <col min="38" max="38" width="17.7109375" style="0" customWidth="1"/>
    <col min="39" max="39" width="14.8515625" style="0" customWidth="1"/>
    <col min="40" max="40" width="3.28125" style="0" customWidth="1"/>
    <col min="41" max="41" width="17.7109375" style="0" customWidth="1"/>
    <col min="42" max="16384" width="19.421875" style="0" customWidth="1"/>
  </cols>
  <sheetData>
    <row r="1" spans="1:41" ht="15">
      <c r="A1" s="99" t="s">
        <v>0</v>
      </c>
      <c r="B1" s="100"/>
      <c r="AO1" s="101" t="s">
        <v>152</v>
      </c>
    </row>
    <row r="2" spans="1:41" ht="15.75" thickBot="1">
      <c r="A2" s="99"/>
      <c r="B2" s="100"/>
      <c r="AO2" s="101" t="s">
        <v>153</v>
      </c>
    </row>
    <row r="3" spans="1:41" ht="108.75" customHeight="1" thickBot="1">
      <c r="A3" s="7" t="s">
        <v>18</v>
      </c>
      <c r="B3" s="8" t="s">
        <v>19</v>
      </c>
      <c r="C3" s="9" t="s">
        <v>20</v>
      </c>
      <c r="D3" s="12" t="s">
        <v>21</v>
      </c>
      <c r="E3" s="9" t="s">
        <v>35</v>
      </c>
      <c r="F3" s="12" t="s">
        <v>41</v>
      </c>
      <c r="G3" s="10" t="s">
        <v>44</v>
      </c>
      <c r="H3" s="10" t="s">
        <v>43</v>
      </c>
      <c r="I3" s="10" t="s">
        <v>52</v>
      </c>
      <c r="J3" s="10" t="s">
        <v>50</v>
      </c>
      <c r="K3" s="10" t="s">
        <v>53</v>
      </c>
      <c r="L3" s="87" t="s">
        <v>54</v>
      </c>
      <c r="M3" s="11" t="s">
        <v>42</v>
      </c>
      <c r="N3" s="43" t="s">
        <v>33</v>
      </c>
      <c r="O3" s="11" t="s">
        <v>45</v>
      </c>
      <c r="P3" s="10" t="s">
        <v>46</v>
      </c>
      <c r="Q3" s="10" t="s">
        <v>47</v>
      </c>
      <c r="R3" s="10" t="s">
        <v>55</v>
      </c>
      <c r="S3" s="10" t="s">
        <v>51</v>
      </c>
      <c r="T3" s="10" t="s">
        <v>56</v>
      </c>
      <c r="U3" s="10" t="s">
        <v>57</v>
      </c>
      <c r="V3" s="10" t="s">
        <v>48</v>
      </c>
      <c r="W3" s="43" t="s">
        <v>34</v>
      </c>
      <c r="X3" s="15"/>
      <c r="Y3" s="44" t="s">
        <v>142</v>
      </c>
      <c r="Z3" s="44" t="s">
        <v>143</v>
      </c>
      <c r="AA3" s="44" t="s">
        <v>135</v>
      </c>
      <c r="AB3" s="44" t="s">
        <v>144</v>
      </c>
      <c r="AC3" s="15"/>
      <c r="AD3" s="44" t="s">
        <v>136</v>
      </c>
      <c r="AE3" s="45" t="s">
        <v>137</v>
      </c>
      <c r="AF3" s="15"/>
      <c r="AG3" s="24" t="s">
        <v>16</v>
      </c>
      <c r="AH3" s="71" t="s">
        <v>2</v>
      </c>
      <c r="AI3" s="71" t="s">
        <v>17</v>
      </c>
      <c r="AJ3" s="71" t="s">
        <v>3</v>
      </c>
      <c r="AK3" s="24" t="s">
        <v>7</v>
      </c>
      <c r="AL3" s="24" t="s">
        <v>15</v>
      </c>
      <c r="AM3" s="71" t="s">
        <v>4</v>
      </c>
      <c r="AO3" s="44" t="s">
        <v>10</v>
      </c>
    </row>
    <row r="4" spans="1:41" ht="13.5" thickTop="1">
      <c r="A4" s="3" t="s">
        <v>61</v>
      </c>
      <c r="B4" s="2" t="s">
        <v>62</v>
      </c>
      <c r="C4" s="4" t="s">
        <v>63</v>
      </c>
      <c r="D4" s="13" t="s">
        <v>22</v>
      </c>
      <c r="E4" s="4" t="s">
        <v>38</v>
      </c>
      <c r="F4" s="32">
        <v>0</v>
      </c>
      <c r="G4" s="28">
        <v>0</v>
      </c>
      <c r="H4" s="28">
        <v>0</v>
      </c>
      <c r="I4" s="28">
        <v>688600</v>
      </c>
      <c r="J4" s="28">
        <v>0</v>
      </c>
      <c r="K4" s="28">
        <v>0</v>
      </c>
      <c r="L4" s="88">
        <v>0</v>
      </c>
      <c r="M4" s="34">
        <v>150000</v>
      </c>
      <c r="N4" s="33">
        <v>838600</v>
      </c>
      <c r="O4" s="34">
        <v>752800</v>
      </c>
      <c r="P4" s="28">
        <v>0</v>
      </c>
      <c r="Q4" s="28">
        <v>0</v>
      </c>
      <c r="R4" s="28">
        <v>0</v>
      </c>
      <c r="S4" s="28">
        <v>0</v>
      </c>
      <c r="T4" s="28">
        <v>0</v>
      </c>
      <c r="U4" s="28">
        <v>0</v>
      </c>
      <c r="V4" s="28">
        <v>120000</v>
      </c>
      <c r="W4" s="33">
        <v>872800</v>
      </c>
      <c r="X4" s="17"/>
      <c r="Y4" s="35">
        <v>436000</v>
      </c>
      <c r="Z4" s="29">
        <v>0</v>
      </c>
      <c r="AA4" s="36">
        <v>0</v>
      </c>
      <c r="AB4" s="31">
        <f>Z4+AA4</f>
        <v>0</v>
      </c>
      <c r="AD4" s="37">
        <v>3</v>
      </c>
      <c r="AE4" s="38">
        <v>3</v>
      </c>
      <c r="AF4" s="27"/>
      <c r="AG4" s="25">
        <f>37000*AD4</f>
        <v>111000</v>
      </c>
      <c r="AH4" s="97">
        <f>+W4-(+AB4+AG4+U4+T4+S4+R4+Q4+P4)</f>
        <v>761800</v>
      </c>
      <c r="AI4" s="72">
        <f>40000*AD4</f>
        <v>120000</v>
      </c>
      <c r="AJ4" s="98">
        <f>+W4-(+AI4+AB4+U4+T4+S4+R4+Q4+P4)</f>
        <v>752800</v>
      </c>
      <c r="AK4" s="70">
        <f>($C$80/$C$69)*AD4</f>
        <v>102176.40270012157</v>
      </c>
      <c r="AL4" s="63">
        <f aca="true" t="shared" si="0" ref="AL4:AL35">ROUND(AK4,0)</f>
        <v>102176</v>
      </c>
      <c r="AM4" s="98">
        <f>+W4-(+AL4+AB4+U4+T4+S4+R4+Q4+P4)</f>
        <v>770624</v>
      </c>
      <c r="AO4" s="76" t="s">
        <v>11</v>
      </c>
    </row>
    <row r="5" spans="1:41" ht="12.75">
      <c r="A5" s="3" t="s">
        <v>64</v>
      </c>
      <c r="B5" s="2" t="s">
        <v>62</v>
      </c>
      <c r="C5" s="4" t="s">
        <v>63</v>
      </c>
      <c r="D5" s="13" t="s">
        <v>22</v>
      </c>
      <c r="E5" s="4" t="s">
        <v>39</v>
      </c>
      <c r="F5" s="32">
        <v>0</v>
      </c>
      <c r="G5" s="28">
        <v>0</v>
      </c>
      <c r="H5" s="28">
        <v>0</v>
      </c>
      <c r="I5" s="28">
        <v>147500</v>
      </c>
      <c r="J5" s="28">
        <v>160000</v>
      </c>
      <c r="K5" s="28">
        <v>0</v>
      </c>
      <c r="L5" s="88">
        <v>0</v>
      </c>
      <c r="M5" s="34">
        <v>137500</v>
      </c>
      <c r="N5" s="33">
        <v>445000</v>
      </c>
      <c r="O5" s="34">
        <v>120000</v>
      </c>
      <c r="P5" s="28">
        <v>0</v>
      </c>
      <c r="Q5" s="28">
        <v>0</v>
      </c>
      <c r="R5" s="28">
        <v>260000</v>
      </c>
      <c r="S5" s="28">
        <v>190000</v>
      </c>
      <c r="T5" s="28">
        <v>0</v>
      </c>
      <c r="U5" s="28">
        <v>0</v>
      </c>
      <c r="V5" s="28">
        <v>110000</v>
      </c>
      <c r="W5" s="33">
        <v>680000</v>
      </c>
      <c r="X5" s="17"/>
      <c r="Y5" s="35">
        <v>120000</v>
      </c>
      <c r="Z5" s="29">
        <v>0</v>
      </c>
      <c r="AA5" s="36">
        <v>0</v>
      </c>
      <c r="AB5" s="29">
        <f aca="true" t="shared" si="1" ref="AB5:AB62">Z5+AA5</f>
        <v>0</v>
      </c>
      <c r="AD5" s="37">
        <v>3</v>
      </c>
      <c r="AE5" s="38">
        <v>2.75</v>
      </c>
      <c r="AF5" s="27"/>
      <c r="AG5" s="25">
        <f aca="true" t="shared" si="2" ref="AG5:AG62">37000*AD5</f>
        <v>111000</v>
      </c>
      <c r="AH5" s="97">
        <f aca="true" t="shared" si="3" ref="AH5:AH62">+W5-(+AB5+AG5+U5+T5+S5+R5+Q5+P5)</f>
        <v>119000</v>
      </c>
      <c r="AI5" s="68">
        <f aca="true" t="shared" si="4" ref="AI5:AI62">40000*AD5</f>
        <v>120000</v>
      </c>
      <c r="AJ5" s="63">
        <f aca="true" t="shared" si="5" ref="AJ5:AJ62">+W5-(+AI5+AB5+U5+T5+S5+R5+Q5+P5)</f>
        <v>110000</v>
      </c>
      <c r="AK5" s="73">
        <f aca="true" t="shared" si="6" ref="AK5:AK62">($C$80/$C$69)*AD5</f>
        <v>102176.40270012157</v>
      </c>
      <c r="AL5" s="63">
        <f t="shared" si="0"/>
        <v>102176</v>
      </c>
      <c r="AM5" s="63">
        <f aca="true" t="shared" si="7" ref="AM5:AM62">+W5-(+AL5+AB5+U5+T5+S5+R5+Q5+P5)</f>
        <v>127824</v>
      </c>
      <c r="AO5" s="76" t="s">
        <v>11</v>
      </c>
    </row>
    <row r="6" spans="1:41" ht="12.75">
      <c r="A6" s="3" t="s">
        <v>65</v>
      </c>
      <c r="B6" s="2" t="s">
        <v>62</v>
      </c>
      <c r="C6" s="4" t="s">
        <v>63</v>
      </c>
      <c r="D6" s="13" t="s">
        <v>22</v>
      </c>
      <c r="E6" s="4" t="s">
        <v>36</v>
      </c>
      <c r="F6" s="32">
        <v>0</v>
      </c>
      <c r="G6" s="28">
        <v>0</v>
      </c>
      <c r="H6" s="28">
        <v>0</v>
      </c>
      <c r="I6" s="28">
        <v>2422000</v>
      </c>
      <c r="J6" s="28">
        <v>300000</v>
      </c>
      <c r="K6" s="28">
        <v>0</v>
      </c>
      <c r="L6" s="88">
        <v>0</v>
      </c>
      <c r="M6" s="34">
        <v>550000</v>
      </c>
      <c r="N6" s="33">
        <v>3272000</v>
      </c>
      <c r="O6" s="34">
        <v>1353600</v>
      </c>
      <c r="P6" s="28">
        <v>0</v>
      </c>
      <c r="Q6" s="28">
        <v>0</v>
      </c>
      <c r="R6" s="28">
        <v>1937600</v>
      </c>
      <c r="S6" s="28">
        <v>320000</v>
      </c>
      <c r="T6" s="28">
        <v>0</v>
      </c>
      <c r="U6" s="28">
        <v>0</v>
      </c>
      <c r="V6" s="28">
        <v>440000</v>
      </c>
      <c r="W6" s="33">
        <v>4051200</v>
      </c>
      <c r="X6" s="17"/>
      <c r="Y6" s="35">
        <v>1353600</v>
      </c>
      <c r="Z6" s="29">
        <v>173000</v>
      </c>
      <c r="AA6" s="36">
        <v>0</v>
      </c>
      <c r="AB6" s="29">
        <f t="shared" si="1"/>
        <v>173000</v>
      </c>
      <c r="AD6" s="37">
        <v>11</v>
      </c>
      <c r="AE6" s="38">
        <v>11</v>
      </c>
      <c r="AF6" s="27"/>
      <c r="AG6" s="25">
        <f t="shared" si="2"/>
        <v>407000</v>
      </c>
      <c r="AH6" s="97">
        <f t="shared" si="3"/>
        <v>1213600</v>
      </c>
      <c r="AI6" s="68">
        <f t="shared" si="4"/>
        <v>440000</v>
      </c>
      <c r="AJ6" s="63">
        <f t="shared" si="5"/>
        <v>1180600</v>
      </c>
      <c r="AK6" s="73">
        <f t="shared" si="6"/>
        <v>374646.80990044575</v>
      </c>
      <c r="AL6" s="63">
        <f t="shared" si="0"/>
        <v>374647</v>
      </c>
      <c r="AM6" s="63">
        <f t="shared" si="7"/>
        <v>1245953</v>
      </c>
      <c r="AO6" s="76" t="s">
        <v>11</v>
      </c>
    </row>
    <row r="7" spans="1:41" ht="12.75">
      <c r="A7" s="3" t="s">
        <v>66</v>
      </c>
      <c r="B7" s="2" t="s">
        <v>62</v>
      </c>
      <c r="C7" s="4" t="s">
        <v>63</v>
      </c>
      <c r="D7" s="13" t="s">
        <v>22</v>
      </c>
      <c r="E7" s="4" t="s">
        <v>40</v>
      </c>
      <c r="F7" s="32">
        <v>0</v>
      </c>
      <c r="G7" s="28">
        <v>0</v>
      </c>
      <c r="H7" s="28">
        <v>0</v>
      </c>
      <c r="I7" s="28">
        <v>380000</v>
      </c>
      <c r="J7" s="28">
        <v>120000</v>
      </c>
      <c r="K7" s="28">
        <v>0</v>
      </c>
      <c r="L7" s="88">
        <v>0</v>
      </c>
      <c r="M7" s="34">
        <v>150000</v>
      </c>
      <c r="N7" s="33">
        <v>650000</v>
      </c>
      <c r="O7" s="34">
        <v>440000</v>
      </c>
      <c r="P7" s="28">
        <v>0</v>
      </c>
      <c r="Q7" s="28">
        <v>0</v>
      </c>
      <c r="R7" s="28">
        <v>270154</v>
      </c>
      <c r="S7" s="28">
        <v>130000</v>
      </c>
      <c r="T7" s="28">
        <v>0</v>
      </c>
      <c r="U7" s="28">
        <v>0</v>
      </c>
      <c r="V7" s="28">
        <v>120000</v>
      </c>
      <c r="W7" s="33">
        <v>960154</v>
      </c>
      <c r="X7" s="17"/>
      <c r="Y7" s="35">
        <v>357000</v>
      </c>
      <c r="Z7" s="29">
        <v>96000</v>
      </c>
      <c r="AA7" s="36">
        <v>0</v>
      </c>
      <c r="AB7" s="29">
        <f t="shared" si="1"/>
        <v>96000</v>
      </c>
      <c r="AD7" s="37">
        <v>3</v>
      </c>
      <c r="AE7" s="38">
        <v>3</v>
      </c>
      <c r="AF7" s="27"/>
      <c r="AG7" s="25">
        <f t="shared" si="2"/>
        <v>111000</v>
      </c>
      <c r="AH7" s="97">
        <f t="shared" si="3"/>
        <v>353000</v>
      </c>
      <c r="AI7" s="68">
        <f t="shared" si="4"/>
        <v>120000</v>
      </c>
      <c r="AJ7" s="63">
        <f t="shared" si="5"/>
        <v>344000</v>
      </c>
      <c r="AK7" s="73">
        <f t="shared" si="6"/>
        <v>102176.40270012157</v>
      </c>
      <c r="AL7" s="63">
        <f t="shared" si="0"/>
        <v>102176</v>
      </c>
      <c r="AM7" s="63">
        <f t="shared" si="7"/>
        <v>361824</v>
      </c>
      <c r="AO7" s="76" t="s">
        <v>11</v>
      </c>
    </row>
    <row r="8" spans="1:41" ht="12.75">
      <c r="A8" s="3" t="s">
        <v>67</v>
      </c>
      <c r="B8" s="2" t="s">
        <v>62</v>
      </c>
      <c r="C8" s="4" t="s">
        <v>63</v>
      </c>
      <c r="D8" s="13" t="s">
        <v>22</v>
      </c>
      <c r="E8" s="4" t="s">
        <v>36</v>
      </c>
      <c r="F8" s="32">
        <v>0</v>
      </c>
      <c r="G8" s="28">
        <v>0</v>
      </c>
      <c r="H8" s="28">
        <v>0</v>
      </c>
      <c r="I8" s="28">
        <v>1742400</v>
      </c>
      <c r="J8" s="28">
        <v>225000</v>
      </c>
      <c r="K8" s="28">
        <v>0</v>
      </c>
      <c r="L8" s="88">
        <v>0</v>
      </c>
      <c r="M8" s="34">
        <v>447000</v>
      </c>
      <c r="N8" s="33">
        <v>2414400</v>
      </c>
      <c r="O8" s="34">
        <v>1696800</v>
      </c>
      <c r="P8" s="28">
        <v>0</v>
      </c>
      <c r="Q8" s="28">
        <v>0</v>
      </c>
      <c r="R8" s="28">
        <v>171000</v>
      </c>
      <c r="S8" s="28">
        <v>345000</v>
      </c>
      <c r="T8" s="28">
        <v>0</v>
      </c>
      <c r="U8" s="28">
        <v>0</v>
      </c>
      <c r="V8" s="28">
        <v>357600</v>
      </c>
      <c r="W8" s="33">
        <v>2570400</v>
      </c>
      <c r="X8" s="17"/>
      <c r="Y8" s="35">
        <v>1285000</v>
      </c>
      <c r="Z8" s="29">
        <v>257000</v>
      </c>
      <c r="AA8" s="36">
        <v>0</v>
      </c>
      <c r="AB8" s="29">
        <f t="shared" si="1"/>
        <v>257000</v>
      </c>
      <c r="AD8" s="37">
        <v>9.4</v>
      </c>
      <c r="AE8" s="38">
        <v>8.94</v>
      </c>
      <c r="AF8" s="27"/>
      <c r="AG8" s="25">
        <f t="shared" si="2"/>
        <v>347800</v>
      </c>
      <c r="AH8" s="97">
        <f t="shared" si="3"/>
        <v>1449600</v>
      </c>
      <c r="AI8" s="68">
        <f t="shared" si="4"/>
        <v>376000</v>
      </c>
      <c r="AJ8" s="63">
        <f t="shared" si="5"/>
        <v>1421400</v>
      </c>
      <c r="AK8" s="73">
        <f t="shared" si="6"/>
        <v>320152.7284603809</v>
      </c>
      <c r="AL8" s="63">
        <f t="shared" si="0"/>
        <v>320153</v>
      </c>
      <c r="AM8" s="63">
        <f t="shared" si="7"/>
        <v>1477247</v>
      </c>
      <c r="AO8" s="76" t="s">
        <v>11</v>
      </c>
    </row>
    <row r="9" spans="1:41" ht="12.75">
      <c r="A9" s="3" t="s">
        <v>68</v>
      </c>
      <c r="B9" s="2" t="s">
        <v>62</v>
      </c>
      <c r="C9" s="4" t="s">
        <v>63</v>
      </c>
      <c r="D9" s="13" t="s">
        <v>22</v>
      </c>
      <c r="E9" s="4" t="s">
        <v>40</v>
      </c>
      <c r="F9" s="32">
        <v>0</v>
      </c>
      <c r="G9" s="28">
        <v>0</v>
      </c>
      <c r="H9" s="28">
        <v>0</v>
      </c>
      <c r="I9" s="28">
        <v>412000</v>
      </c>
      <c r="J9" s="28">
        <v>120000</v>
      </c>
      <c r="K9" s="28">
        <v>0</v>
      </c>
      <c r="L9" s="88">
        <v>0</v>
      </c>
      <c r="M9" s="34">
        <v>150000</v>
      </c>
      <c r="N9" s="33">
        <v>682000</v>
      </c>
      <c r="O9" s="34">
        <v>623565</v>
      </c>
      <c r="P9" s="28">
        <v>0</v>
      </c>
      <c r="Q9" s="28">
        <v>0</v>
      </c>
      <c r="R9" s="28">
        <v>50000</v>
      </c>
      <c r="S9" s="28">
        <v>120000</v>
      </c>
      <c r="T9" s="28">
        <v>0</v>
      </c>
      <c r="U9" s="28">
        <v>0</v>
      </c>
      <c r="V9" s="28">
        <v>120000</v>
      </c>
      <c r="W9" s="33">
        <v>913565</v>
      </c>
      <c r="X9" s="17"/>
      <c r="Y9" s="35">
        <v>375000</v>
      </c>
      <c r="Z9" s="29">
        <v>0</v>
      </c>
      <c r="AA9" s="36">
        <v>0</v>
      </c>
      <c r="AB9" s="29">
        <f t="shared" si="1"/>
        <v>0</v>
      </c>
      <c r="AD9" s="37">
        <v>3.3</v>
      </c>
      <c r="AE9" s="38">
        <v>3</v>
      </c>
      <c r="AF9" s="27"/>
      <c r="AG9" s="25">
        <f t="shared" si="2"/>
        <v>122100</v>
      </c>
      <c r="AH9" s="97">
        <f t="shared" si="3"/>
        <v>621465</v>
      </c>
      <c r="AI9" s="68">
        <f t="shared" si="4"/>
        <v>132000</v>
      </c>
      <c r="AJ9" s="63">
        <f t="shared" si="5"/>
        <v>611565</v>
      </c>
      <c r="AK9" s="73">
        <f t="shared" si="6"/>
        <v>112394.04297013371</v>
      </c>
      <c r="AL9" s="63">
        <f t="shared" si="0"/>
        <v>112394</v>
      </c>
      <c r="AM9" s="63">
        <f t="shared" si="7"/>
        <v>631171</v>
      </c>
      <c r="AO9" s="76" t="s">
        <v>11</v>
      </c>
    </row>
    <row r="10" spans="1:41" ht="25.5">
      <c r="A10" s="3" t="s">
        <v>69</v>
      </c>
      <c r="B10" s="2" t="s">
        <v>70</v>
      </c>
      <c r="C10" s="4" t="s">
        <v>63</v>
      </c>
      <c r="D10" s="13" t="s">
        <v>22</v>
      </c>
      <c r="E10" s="4" t="s">
        <v>40</v>
      </c>
      <c r="F10" s="32">
        <v>0</v>
      </c>
      <c r="G10" s="28">
        <v>0</v>
      </c>
      <c r="H10" s="28">
        <v>0</v>
      </c>
      <c r="I10" s="28">
        <v>80000</v>
      </c>
      <c r="J10" s="28">
        <v>135000</v>
      </c>
      <c r="K10" s="28">
        <v>0</v>
      </c>
      <c r="L10" s="88">
        <v>0</v>
      </c>
      <c r="M10" s="34">
        <v>125000</v>
      </c>
      <c r="N10" s="33">
        <v>340000</v>
      </c>
      <c r="O10" s="34">
        <v>300000</v>
      </c>
      <c r="P10" s="28">
        <v>0</v>
      </c>
      <c r="Q10" s="28">
        <v>0</v>
      </c>
      <c r="R10" s="28">
        <v>80388</v>
      </c>
      <c r="S10" s="28">
        <v>150000</v>
      </c>
      <c r="T10" s="28">
        <v>0</v>
      </c>
      <c r="U10" s="28">
        <v>0</v>
      </c>
      <c r="V10" s="28">
        <v>100000</v>
      </c>
      <c r="W10" s="33">
        <v>630388</v>
      </c>
      <c r="X10" s="17"/>
      <c r="Y10" s="35">
        <v>187000</v>
      </c>
      <c r="Z10" s="29">
        <v>0</v>
      </c>
      <c r="AA10" s="36">
        <v>0</v>
      </c>
      <c r="AB10" s="29">
        <f t="shared" si="1"/>
        <v>0</v>
      </c>
      <c r="AD10" s="37">
        <v>2.54</v>
      </c>
      <c r="AE10" s="38">
        <v>2.5</v>
      </c>
      <c r="AF10" s="27"/>
      <c r="AG10" s="25">
        <f t="shared" si="2"/>
        <v>93980</v>
      </c>
      <c r="AH10" s="97">
        <f t="shared" si="3"/>
        <v>306020</v>
      </c>
      <c r="AI10" s="68">
        <f t="shared" si="4"/>
        <v>101600</v>
      </c>
      <c r="AJ10" s="63">
        <f t="shared" si="5"/>
        <v>298400</v>
      </c>
      <c r="AK10" s="73">
        <f t="shared" si="6"/>
        <v>86509.35428610293</v>
      </c>
      <c r="AL10" s="63">
        <f t="shared" si="0"/>
        <v>86509</v>
      </c>
      <c r="AM10" s="63">
        <f t="shared" si="7"/>
        <v>313491</v>
      </c>
      <c r="AO10" s="76" t="s">
        <v>11</v>
      </c>
    </row>
    <row r="11" spans="1:41" ht="12.75">
      <c r="A11" s="3" t="s">
        <v>71</v>
      </c>
      <c r="B11" s="2" t="s">
        <v>72</v>
      </c>
      <c r="C11" s="4" t="s">
        <v>63</v>
      </c>
      <c r="D11" s="13" t="s">
        <v>22</v>
      </c>
      <c r="E11" s="4" t="s">
        <v>39</v>
      </c>
      <c r="F11" s="32">
        <v>0</v>
      </c>
      <c r="G11" s="28">
        <v>0</v>
      </c>
      <c r="H11" s="28">
        <v>0</v>
      </c>
      <c r="I11" s="28">
        <v>3076000</v>
      </c>
      <c r="J11" s="28">
        <v>400000</v>
      </c>
      <c r="K11" s="28">
        <v>0</v>
      </c>
      <c r="L11" s="88">
        <v>0</v>
      </c>
      <c r="M11" s="34">
        <v>450000</v>
      </c>
      <c r="N11" s="33">
        <v>3926000</v>
      </c>
      <c r="O11" s="34">
        <v>1884000</v>
      </c>
      <c r="P11" s="28">
        <v>0</v>
      </c>
      <c r="Q11" s="28">
        <v>0</v>
      </c>
      <c r="R11" s="28">
        <v>684000</v>
      </c>
      <c r="S11" s="28">
        <v>500000</v>
      </c>
      <c r="T11" s="28">
        <v>0</v>
      </c>
      <c r="U11" s="28">
        <v>0</v>
      </c>
      <c r="V11" s="28">
        <v>360000</v>
      </c>
      <c r="W11" s="33">
        <v>3428000</v>
      </c>
      <c r="X11" s="17"/>
      <c r="Y11" s="35">
        <v>1714000</v>
      </c>
      <c r="Z11" s="29">
        <v>342000</v>
      </c>
      <c r="AA11" s="36">
        <v>0</v>
      </c>
      <c r="AB11" s="29">
        <f t="shared" si="1"/>
        <v>342000</v>
      </c>
      <c r="AD11" s="37">
        <v>10</v>
      </c>
      <c r="AE11" s="38">
        <v>9</v>
      </c>
      <c r="AF11" s="27"/>
      <c r="AG11" s="25">
        <f t="shared" si="2"/>
        <v>370000</v>
      </c>
      <c r="AH11" s="97">
        <f t="shared" si="3"/>
        <v>1532000</v>
      </c>
      <c r="AI11" s="68">
        <f t="shared" si="4"/>
        <v>400000</v>
      </c>
      <c r="AJ11" s="63">
        <f t="shared" si="5"/>
        <v>1502000</v>
      </c>
      <c r="AK11" s="73">
        <f t="shared" si="6"/>
        <v>340588.0090004052</v>
      </c>
      <c r="AL11" s="63">
        <f t="shared" si="0"/>
        <v>340588</v>
      </c>
      <c r="AM11" s="63">
        <f t="shared" si="7"/>
        <v>1561412</v>
      </c>
      <c r="AO11" s="76" t="s">
        <v>11</v>
      </c>
    </row>
    <row r="12" spans="1:41" ht="12.75">
      <c r="A12" s="3" t="s">
        <v>73</v>
      </c>
      <c r="B12" s="2" t="s">
        <v>62</v>
      </c>
      <c r="C12" s="4" t="s">
        <v>63</v>
      </c>
      <c r="D12" s="13" t="s">
        <v>22</v>
      </c>
      <c r="E12" s="4" t="s">
        <v>39</v>
      </c>
      <c r="F12" s="32">
        <v>0</v>
      </c>
      <c r="G12" s="28">
        <v>0</v>
      </c>
      <c r="H12" s="28">
        <v>0</v>
      </c>
      <c r="I12" s="28">
        <v>991100</v>
      </c>
      <c r="J12" s="28">
        <v>120000</v>
      </c>
      <c r="K12" s="28">
        <v>0</v>
      </c>
      <c r="L12" s="88">
        <v>0</v>
      </c>
      <c r="M12" s="34">
        <v>250000</v>
      </c>
      <c r="N12" s="33">
        <v>1361100</v>
      </c>
      <c r="O12" s="34">
        <v>1000000</v>
      </c>
      <c r="P12" s="28">
        <v>0</v>
      </c>
      <c r="Q12" s="28">
        <v>0</v>
      </c>
      <c r="R12" s="28">
        <v>59000</v>
      </c>
      <c r="S12" s="28">
        <v>120000</v>
      </c>
      <c r="T12" s="28">
        <v>0</v>
      </c>
      <c r="U12" s="28">
        <v>0</v>
      </c>
      <c r="V12" s="28">
        <v>200000</v>
      </c>
      <c r="W12" s="33">
        <v>1379000</v>
      </c>
      <c r="X12" s="17"/>
      <c r="Y12" s="35">
        <v>689000</v>
      </c>
      <c r="Z12" s="29">
        <v>137000</v>
      </c>
      <c r="AA12" s="36">
        <v>0</v>
      </c>
      <c r="AB12" s="29">
        <f t="shared" si="1"/>
        <v>137000</v>
      </c>
      <c r="AD12" s="37">
        <v>5</v>
      </c>
      <c r="AE12" s="38">
        <v>5</v>
      </c>
      <c r="AF12" s="27"/>
      <c r="AG12" s="25">
        <f t="shared" si="2"/>
        <v>185000</v>
      </c>
      <c r="AH12" s="97">
        <f t="shared" si="3"/>
        <v>878000</v>
      </c>
      <c r="AI12" s="68">
        <f t="shared" si="4"/>
        <v>200000</v>
      </c>
      <c r="AJ12" s="63">
        <f t="shared" si="5"/>
        <v>863000</v>
      </c>
      <c r="AK12" s="73">
        <f t="shared" si="6"/>
        <v>170294.0045002026</v>
      </c>
      <c r="AL12" s="63">
        <f t="shared" si="0"/>
        <v>170294</v>
      </c>
      <c r="AM12" s="63">
        <f t="shared" si="7"/>
        <v>892706</v>
      </c>
      <c r="AO12" s="76" t="s">
        <v>11</v>
      </c>
    </row>
    <row r="13" spans="1:41" ht="12.75">
      <c r="A13" s="3" t="s">
        <v>74</v>
      </c>
      <c r="B13" s="2" t="s">
        <v>62</v>
      </c>
      <c r="C13" s="4" t="s">
        <v>63</v>
      </c>
      <c r="D13" s="13" t="s">
        <v>22</v>
      </c>
      <c r="E13" s="4" t="s">
        <v>36</v>
      </c>
      <c r="F13" s="32">
        <v>0</v>
      </c>
      <c r="G13" s="28">
        <v>0</v>
      </c>
      <c r="H13" s="28">
        <v>0</v>
      </c>
      <c r="I13" s="28">
        <v>1122500</v>
      </c>
      <c r="J13" s="28">
        <v>180300</v>
      </c>
      <c r="K13" s="28">
        <v>0</v>
      </c>
      <c r="L13" s="88">
        <v>88800</v>
      </c>
      <c r="M13" s="34">
        <v>200000</v>
      </c>
      <c r="N13" s="33">
        <v>1591600</v>
      </c>
      <c r="O13" s="34">
        <v>572727</v>
      </c>
      <c r="P13" s="28">
        <v>0</v>
      </c>
      <c r="Q13" s="28">
        <v>0</v>
      </c>
      <c r="R13" s="28">
        <v>739192</v>
      </c>
      <c r="S13" s="28">
        <v>200000</v>
      </c>
      <c r="T13" s="28">
        <v>0</v>
      </c>
      <c r="U13" s="28">
        <v>81400</v>
      </c>
      <c r="V13" s="28">
        <v>160000</v>
      </c>
      <c r="W13" s="33">
        <v>1753319</v>
      </c>
      <c r="X13" s="17"/>
      <c r="Y13" s="35">
        <v>572727</v>
      </c>
      <c r="Z13" s="29">
        <v>0</v>
      </c>
      <c r="AA13" s="36">
        <v>0</v>
      </c>
      <c r="AB13" s="29">
        <f t="shared" si="1"/>
        <v>0</v>
      </c>
      <c r="AD13" s="37">
        <v>5</v>
      </c>
      <c r="AE13" s="38">
        <v>4</v>
      </c>
      <c r="AF13" s="27"/>
      <c r="AG13" s="25">
        <f t="shared" si="2"/>
        <v>185000</v>
      </c>
      <c r="AH13" s="97">
        <f t="shared" si="3"/>
        <v>547727</v>
      </c>
      <c r="AI13" s="68">
        <f t="shared" si="4"/>
        <v>200000</v>
      </c>
      <c r="AJ13" s="63">
        <f t="shared" si="5"/>
        <v>532727</v>
      </c>
      <c r="AK13" s="73">
        <f t="shared" si="6"/>
        <v>170294.0045002026</v>
      </c>
      <c r="AL13" s="63">
        <f t="shared" si="0"/>
        <v>170294</v>
      </c>
      <c r="AM13" s="63">
        <f t="shared" si="7"/>
        <v>562433</v>
      </c>
      <c r="AO13" s="76" t="s">
        <v>11</v>
      </c>
    </row>
    <row r="14" spans="1:41" ht="12.75">
      <c r="A14" s="3" t="s">
        <v>75</v>
      </c>
      <c r="B14" s="2" t="s">
        <v>76</v>
      </c>
      <c r="C14" s="4" t="s">
        <v>63</v>
      </c>
      <c r="D14" s="13" t="s">
        <v>22</v>
      </c>
      <c r="E14" s="4" t="s">
        <v>38</v>
      </c>
      <c r="F14" s="32">
        <v>0</v>
      </c>
      <c r="G14" s="28">
        <v>0</v>
      </c>
      <c r="H14" s="28">
        <v>0</v>
      </c>
      <c r="I14" s="28">
        <v>1446000</v>
      </c>
      <c r="J14" s="28">
        <v>110000</v>
      </c>
      <c r="K14" s="28">
        <v>0</v>
      </c>
      <c r="L14" s="88">
        <v>13000</v>
      </c>
      <c r="M14" s="34">
        <v>300000</v>
      </c>
      <c r="N14" s="33">
        <v>1869000</v>
      </c>
      <c r="O14" s="34">
        <v>386000</v>
      </c>
      <c r="P14" s="28">
        <v>0</v>
      </c>
      <c r="Q14" s="28">
        <v>0</v>
      </c>
      <c r="R14" s="28">
        <v>1250000</v>
      </c>
      <c r="S14" s="28">
        <v>110000</v>
      </c>
      <c r="T14" s="28">
        <v>0</v>
      </c>
      <c r="U14" s="28">
        <v>14000</v>
      </c>
      <c r="V14" s="28">
        <v>240000</v>
      </c>
      <c r="W14" s="33">
        <v>2000000</v>
      </c>
      <c r="X14" s="17"/>
      <c r="Y14" s="35">
        <v>386000</v>
      </c>
      <c r="Z14" s="29">
        <v>0</v>
      </c>
      <c r="AA14" s="36">
        <v>0</v>
      </c>
      <c r="AB14" s="29">
        <f t="shared" si="1"/>
        <v>0</v>
      </c>
      <c r="AD14" s="37">
        <v>6</v>
      </c>
      <c r="AE14" s="38">
        <v>6</v>
      </c>
      <c r="AF14" s="27"/>
      <c r="AG14" s="25">
        <f t="shared" si="2"/>
        <v>222000</v>
      </c>
      <c r="AH14" s="97">
        <f t="shared" si="3"/>
        <v>404000</v>
      </c>
      <c r="AI14" s="68">
        <f t="shared" si="4"/>
        <v>240000</v>
      </c>
      <c r="AJ14" s="63">
        <f t="shared" si="5"/>
        <v>386000</v>
      </c>
      <c r="AK14" s="73">
        <f t="shared" si="6"/>
        <v>204352.80540024315</v>
      </c>
      <c r="AL14" s="63">
        <f t="shared" si="0"/>
        <v>204353</v>
      </c>
      <c r="AM14" s="63">
        <f t="shared" si="7"/>
        <v>421647</v>
      </c>
      <c r="AO14" s="76" t="s">
        <v>11</v>
      </c>
    </row>
    <row r="15" spans="1:41" ht="12.75">
      <c r="A15" s="3" t="s">
        <v>77</v>
      </c>
      <c r="B15" s="2" t="s">
        <v>78</v>
      </c>
      <c r="C15" s="4" t="s">
        <v>63</v>
      </c>
      <c r="D15" s="13" t="s">
        <v>22</v>
      </c>
      <c r="E15" s="4" t="s">
        <v>38</v>
      </c>
      <c r="F15" s="32">
        <v>0</v>
      </c>
      <c r="G15" s="28">
        <v>0</v>
      </c>
      <c r="H15" s="28">
        <v>0</v>
      </c>
      <c r="I15" s="28">
        <v>1355000</v>
      </c>
      <c r="J15" s="28">
        <v>230000</v>
      </c>
      <c r="K15" s="28">
        <v>0</v>
      </c>
      <c r="L15" s="88">
        <v>0</v>
      </c>
      <c r="M15" s="34">
        <v>300000</v>
      </c>
      <c r="N15" s="33">
        <v>1885000</v>
      </c>
      <c r="O15" s="34">
        <v>467000</v>
      </c>
      <c r="P15" s="28">
        <v>0</v>
      </c>
      <c r="Q15" s="28">
        <v>0</v>
      </c>
      <c r="R15" s="28">
        <v>1084000</v>
      </c>
      <c r="S15" s="28">
        <v>235000</v>
      </c>
      <c r="T15" s="28">
        <v>0</v>
      </c>
      <c r="U15" s="28">
        <v>0</v>
      </c>
      <c r="V15" s="28">
        <v>240000</v>
      </c>
      <c r="W15" s="33">
        <v>2026000</v>
      </c>
      <c r="X15" s="17"/>
      <c r="Y15" s="35">
        <v>467000</v>
      </c>
      <c r="Z15" s="29">
        <v>0</v>
      </c>
      <c r="AA15" s="36">
        <v>0</v>
      </c>
      <c r="AB15" s="29">
        <f t="shared" si="1"/>
        <v>0</v>
      </c>
      <c r="AD15" s="37">
        <v>7.6</v>
      </c>
      <c r="AE15" s="38">
        <v>6</v>
      </c>
      <c r="AF15" s="27"/>
      <c r="AG15" s="25">
        <f t="shared" si="2"/>
        <v>281200</v>
      </c>
      <c r="AH15" s="97">
        <f t="shared" si="3"/>
        <v>425800</v>
      </c>
      <c r="AI15" s="68">
        <f t="shared" si="4"/>
        <v>304000</v>
      </c>
      <c r="AJ15" s="63">
        <f t="shared" si="5"/>
        <v>403000</v>
      </c>
      <c r="AK15" s="73">
        <f t="shared" si="6"/>
        <v>258846.88684030794</v>
      </c>
      <c r="AL15" s="63">
        <f t="shared" si="0"/>
        <v>258847</v>
      </c>
      <c r="AM15" s="63">
        <f t="shared" si="7"/>
        <v>448153</v>
      </c>
      <c r="AO15" s="76" t="s">
        <v>11</v>
      </c>
    </row>
    <row r="16" spans="1:41" ht="25.5">
      <c r="A16" s="3" t="s">
        <v>79</v>
      </c>
      <c r="B16" s="2" t="s">
        <v>80</v>
      </c>
      <c r="C16" s="4" t="s">
        <v>63</v>
      </c>
      <c r="D16" s="13" t="s">
        <v>22</v>
      </c>
      <c r="E16" s="4" t="s">
        <v>36</v>
      </c>
      <c r="F16" s="32">
        <v>0</v>
      </c>
      <c r="G16" s="28">
        <v>0</v>
      </c>
      <c r="H16" s="28">
        <v>0</v>
      </c>
      <c r="I16" s="28">
        <v>1214000</v>
      </c>
      <c r="J16" s="28">
        <v>210000</v>
      </c>
      <c r="K16" s="28">
        <v>0</v>
      </c>
      <c r="L16" s="88">
        <v>0</v>
      </c>
      <c r="M16" s="34">
        <v>150000</v>
      </c>
      <c r="N16" s="33">
        <v>1574000</v>
      </c>
      <c r="O16" s="34">
        <v>214250</v>
      </c>
      <c r="P16" s="28">
        <v>0</v>
      </c>
      <c r="Q16" s="28">
        <v>0</v>
      </c>
      <c r="R16" s="28">
        <v>830000</v>
      </c>
      <c r="S16" s="28">
        <v>200000</v>
      </c>
      <c r="T16" s="28">
        <v>0</v>
      </c>
      <c r="U16" s="28">
        <v>0</v>
      </c>
      <c r="V16" s="28">
        <v>120000</v>
      </c>
      <c r="W16" s="33">
        <v>1364250</v>
      </c>
      <c r="X16" s="17"/>
      <c r="Y16" s="35">
        <v>214250</v>
      </c>
      <c r="Z16" s="29">
        <v>0</v>
      </c>
      <c r="AA16" s="36">
        <v>0</v>
      </c>
      <c r="AB16" s="29">
        <f t="shared" si="1"/>
        <v>0</v>
      </c>
      <c r="AD16" s="37">
        <v>3</v>
      </c>
      <c r="AE16" s="38">
        <v>3</v>
      </c>
      <c r="AF16" s="27"/>
      <c r="AG16" s="25">
        <f t="shared" si="2"/>
        <v>111000</v>
      </c>
      <c r="AH16" s="97">
        <f t="shared" si="3"/>
        <v>223250</v>
      </c>
      <c r="AI16" s="68">
        <f t="shared" si="4"/>
        <v>120000</v>
      </c>
      <c r="AJ16" s="63">
        <f t="shared" si="5"/>
        <v>214250</v>
      </c>
      <c r="AK16" s="73">
        <f t="shared" si="6"/>
        <v>102176.40270012157</v>
      </c>
      <c r="AL16" s="63">
        <f t="shared" si="0"/>
        <v>102176</v>
      </c>
      <c r="AM16" s="63">
        <f t="shared" si="7"/>
        <v>232074</v>
      </c>
      <c r="AO16" s="76" t="s">
        <v>11</v>
      </c>
    </row>
    <row r="17" spans="1:41" ht="12.75">
      <c r="A17" s="3" t="s">
        <v>81</v>
      </c>
      <c r="B17" s="2" t="s">
        <v>62</v>
      </c>
      <c r="C17" s="4" t="s">
        <v>63</v>
      </c>
      <c r="D17" s="13" t="s">
        <v>22</v>
      </c>
      <c r="E17" s="4" t="s">
        <v>37</v>
      </c>
      <c r="F17" s="32">
        <v>0</v>
      </c>
      <c r="G17" s="28">
        <v>0</v>
      </c>
      <c r="H17" s="28">
        <v>0</v>
      </c>
      <c r="I17" s="28">
        <v>5809700</v>
      </c>
      <c r="J17" s="28">
        <v>878000</v>
      </c>
      <c r="K17" s="28">
        <v>0</v>
      </c>
      <c r="L17" s="88">
        <v>177000</v>
      </c>
      <c r="M17" s="34">
        <v>1250000</v>
      </c>
      <c r="N17" s="33">
        <v>8114700</v>
      </c>
      <c r="O17" s="34">
        <v>3788995</v>
      </c>
      <c r="P17" s="28">
        <v>0</v>
      </c>
      <c r="Q17" s="28">
        <v>0</v>
      </c>
      <c r="R17" s="28">
        <v>2708535</v>
      </c>
      <c r="S17" s="28">
        <v>900000</v>
      </c>
      <c r="T17" s="28">
        <v>0</v>
      </c>
      <c r="U17" s="28">
        <v>100000</v>
      </c>
      <c r="V17" s="28">
        <v>1000000</v>
      </c>
      <c r="W17" s="33">
        <v>8497530</v>
      </c>
      <c r="X17" s="17"/>
      <c r="Y17" s="35">
        <v>3788995</v>
      </c>
      <c r="Z17" s="29">
        <v>849000</v>
      </c>
      <c r="AA17" s="36">
        <v>0</v>
      </c>
      <c r="AB17" s="29">
        <f t="shared" si="1"/>
        <v>849000</v>
      </c>
      <c r="AD17" s="37">
        <v>25</v>
      </c>
      <c r="AE17" s="38">
        <v>25</v>
      </c>
      <c r="AF17" s="27"/>
      <c r="AG17" s="25">
        <f t="shared" si="2"/>
        <v>925000</v>
      </c>
      <c r="AH17" s="97">
        <f t="shared" si="3"/>
        <v>3014995</v>
      </c>
      <c r="AI17" s="68">
        <f t="shared" si="4"/>
        <v>1000000</v>
      </c>
      <c r="AJ17" s="63">
        <f t="shared" si="5"/>
        <v>2939995</v>
      </c>
      <c r="AK17" s="73">
        <f t="shared" si="6"/>
        <v>851470.022501013</v>
      </c>
      <c r="AL17" s="63">
        <f t="shared" si="0"/>
        <v>851470</v>
      </c>
      <c r="AM17" s="63">
        <f t="shared" si="7"/>
        <v>3088525</v>
      </c>
      <c r="AO17" s="76" t="s">
        <v>11</v>
      </c>
    </row>
    <row r="18" spans="1:41" ht="12.75">
      <c r="A18" s="3" t="s">
        <v>82</v>
      </c>
      <c r="B18" s="2" t="s">
        <v>83</v>
      </c>
      <c r="C18" s="4" t="s">
        <v>63</v>
      </c>
      <c r="D18" s="13" t="s">
        <v>22</v>
      </c>
      <c r="E18" s="4" t="s">
        <v>37</v>
      </c>
      <c r="F18" s="32">
        <v>0</v>
      </c>
      <c r="G18" s="28">
        <v>0</v>
      </c>
      <c r="H18" s="28">
        <v>0</v>
      </c>
      <c r="I18" s="28">
        <v>229000</v>
      </c>
      <c r="J18" s="28">
        <v>60000</v>
      </c>
      <c r="K18" s="28">
        <v>0</v>
      </c>
      <c r="L18" s="88">
        <v>0</v>
      </c>
      <c r="M18" s="34">
        <v>50000</v>
      </c>
      <c r="N18" s="33">
        <v>339000</v>
      </c>
      <c r="O18" s="34">
        <v>214100</v>
      </c>
      <c r="P18" s="28">
        <v>0</v>
      </c>
      <c r="Q18" s="28">
        <v>0</v>
      </c>
      <c r="R18" s="28">
        <v>35900</v>
      </c>
      <c r="S18" s="28">
        <v>60000</v>
      </c>
      <c r="T18" s="28">
        <v>0</v>
      </c>
      <c r="U18" s="28">
        <v>0</v>
      </c>
      <c r="V18" s="28">
        <v>40000</v>
      </c>
      <c r="W18" s="33">
        <v>350000</v>
      </c>
      <c r="X18" s="17"/>
      <c r="Y18" s="35">
        <v>175000</v>
      </c>
      <c r="Z18" s="29">
        <v>0</v>
      </c>
      <c r="AA18" s="36">
        <v>0</v>
      </c>
      <c r="AB18" s="29">
        <f t="shared" si="1"/>
        <v>0</v>
      </c>
      <c r="AD18" s="37">
        <v>1</v>
      </c>
      <c r="AE18" s="38">
        <v>1</v>
      </c>
      <c r="AF18" s="27"/>
      <c r="AG18" s="25">
        <f t="shared" si="2"/>
        <v>37000</v>
      </c>
      <c r="AH18" s="97">
        <f t="shared" si="3"/>
        <v>217100</v>
      </c>
      <c r="AI18" s="68">
        <f t="shared" si="4"/>
        <v>40000</v>
      </c>
      <c r="AJ18" s="63">
        <f t="shared" si="5"/>
        <v>214100</v>
      </c>
      <c r="AK18" s="73">
        <f t="shared" si="6"/>
        <v>34058.80090004052</v>
      </c>
      <c r="AL18" s="63">
        <f t="shared" si="0"/>
        <v>34059</v>
      </c>
      <c r="AM18" s="63">
        <f t="shared" si="7"/>
        <v>220041</v>
      </c>
      <c r="AO18" s="76" t="s">
        <v>11</v>
      </c>
    </row>
    <row r="19" spans="1:41" ht="25.5">
      <c r="A19" s="49" t="s">
        <v>84</v>
      </c>
      <c r="B19" s="50" t="s">
        <v>85</v>
      </c>
      <c r="C19" s="51" t="s">
        <v>63</v>
      </c>
      <c r="D19" s="52" t="s">
        <v>22</v>
      </c>
      <c r="E19" s="51" t="s">
        <v>39</v>
      </c>
      <c r="F19" s="53">
        <v>0</v>
      </c>
      <c r="G19" s="54">
        <v>0</v>
      </c>
      <c r="H19" s="54">
        <v>0</v>
      </c>
      <c r="I19" s="54">
        <v>19860</v>
      </c>
      <c r="J19" s="54">
        <v>26832</v>
      </c>
      <c r="K19" s="54">
        <v>0</v>
      </c>
      <c r="L19" s="89">
        <v>0</v>
      </c>
      <c r="M19" s="56">
        <v>0</v>
      </c>
      <c r="N19" s="55">
        <v>46692</v>
      </c>
      <c r="O19" s="56">
        <v>43934</v>
      </c>
      <c r="P19" s="54">
        <v>0</v>
      </c>
      <c r="Q19" s="54">
        <v>0</v>
      </c>
      <c r="R19" s="54">
        <v>43934</v>
      </c>
      <c r="S19" s="54">
        <v>107328</v>
      </c>
      <c r="T19" s="54">
        <v>0</v>
      </c>
      <c r="U19" s="54">
        <v>0</v>
      </c>
      <c r="V19" s="54">
        <v>0</v>
      </c>
      <c r="W19" s="55">
        <v>195196</v>
      </c>
      <c r="X19" s="17"/>
      <c r="Y19" s="57">
        <v>43934</v>
      </c>
      <c r="Z19" s="58">
        <v>19000</v>
      </c>
      <c r="AA19" s="59">
        <v>0</v>
      </c>
      <c r="AB19" s="58">
        <f t="shared" si="1"/>
        <v>19000</v>
      </c>
      <c r="AD19" s="60">
        <v>1.32</v>
      </c>
      <c r="AE19" s="61"/>
      <c r="AF19" s="27"/>
      <c r="AG19" s="25">
        <f t="shared" si="2"/>
        <v>48840</v>
      </c>
      <c r="AH19" s="97">
        <v>0</v>
      </c>
      <c r="AI19" s="68">
        <f t="shared" si="4"/>
        <v>52800</v>
      </c>
      <c r="AJ19" s="63">
        <v>0</v>
      </c>
      <c r="AK19" s="73">
        <f t="shared" si="6"/>
        <v>44957.61718805349</v>
      </c>
      <c r="AL19" s="63">
        <f t="shared" si="0"/>
        <v>44958</v>
      </c>
      <c r="AM19" s="63">
        <v>0</v>
      </c>
      <c r="AO19" s="76" t="s">
        <v>11</v>
      </c>
    </row>
    <row r="20" spans="1:41" ht="12.75">
      <c r="A20" s="3" t="s">
        <v>86</v>
      </c>
      <c r="B20" s="2" t="s">
        <v>87</v>
      </c>
      <c r="C20" s="4" t="s">
        <v>63</v>
      </c>
      <c r="D20" s="13" t="s">
        <v>22</v>
      </c>
      <c r="E20" s="4" t="s">
        <v>36</v>
      </c>
      <c r="F20" s="32">
        <v>0</v>
      </c>
      <c r="G20" s="28">
        <v>0</v>
      </c>
      <c r="H20" s="28">
        <v>0</v>
      </c>
      <c r="I20" s="28">
        <v>386000</v>
      </c>
      <c r="J20" s="28">
        <v>0</v>
      </c>
      <c r="K20" s="28">
        <v>0</v>
      </c>
      <c r="L20" s="88">
        <v>0</v>
      </c>
      <c r="M20" s="34">
        <v>15000</v>
      </c>
      <c r="N20" s="33">
        <v>401000</v>
      </c>
      <c r="O20" s="34">
        <v>60060</v>
      </c>
      <c r="P20" s="28">
        <v>0</v>
      </c>
      <c r="Q20" s="28">
        <v>0</v>
      </c>
      <c r="R20" s="28">
        <v>316000</v>
      </c>
      <c r="S20" s="28">
        <v>0</v>
      </c>
      <c r="T20" s="28">
        <v>0</v>
      </c>
      <c r="U20" s="28">
        <v>0</v>
      </c>
      <c r="V20" s="28">
        <v>12000</v>
      </c>
      <c r="W20" s="33">
        <v>388060</v>
      </c>
      <c r="X20" s="17"/>
      <c r="Y20" s="35">
        <v>60060</v>
      </c>
      <c r="Z20" s="29">
        <v>0</v>
      </c>
      <c r="AA20" s="36">
        <v>0</v>
      </c>
      <c r="AB20" s="29">
        <f t="shared" si="1"/>
        <v>0</v>
      </c>
      <c r="AD20" s="37">
        <v>0.5</v>
      </c>
      <c r="AE20" s="38">
        <v>0.3</v>
      </c>
      <c r="AF20" s="27"/>
      <c r="AG20" s="25">
        <f t="shared" si="2"/>
        <v>18500</v>
      </c>
      <c r="AH20" s="97">
        <f t="shared" si="3"/>
        <v>53560</v>
      </c>
      <c r="AI20" s="68">
        <f t="shared" si="4"/>
        <v>20000</v>
      </c>
      <c r="AJ20" s="63">
        <f t="shared" si="5"/>
        <v>52060</v>
      </c>
      <c r="AK20" s="73">
        <f t="shared" si="6"/>
        <v>17029.40045002026</v>
      </c>
      <c r="AL20" s="63">
        <f t="shared" si="0"/>
        <v>17029</v>
      </c>
      <c r="AM20" s="63">
        <f t="shared" si="7"/>
        <v>55031</v>
      </c>
      <c r="AO20" s="76" t="s">
        <v>11</v>
      </c>
    </row>
    <row r="21" spans="1:41" ht="12.75">
      <c r="A21" s="3" t="s">
        <v>88</v>
      </c>
      <c r="B21" s="2" t="s">
        <v>89</v>
      </c>
      <c r="C21" s="4" t="s">
        <v>63</v>
      </c>
      <c r="D21" s="13" t="s">
        <v>22</v>
      </c>
      <c r="E21" s="4" t="s">
        <v>36</v>
      </c>
      <c r="F21" s="32">
        <v>0</v>
      </c>
      <c r="G21" s="28">
        <v>0</v>
      </c>
      <c r="H21" s="28">
        <v>0</v>
      </c>
      <c r="I21" s="28">
        <v>106000</v>
      </c>
      <c r="J21" s="28">
        <v>3000</v>
      </c>
      <c r="K21" s="28">
        <v>0</v>
      </c>
      <c r="L21" s="88">
        <v>0</v>
      </c>
      <c r="M21" s="34">
        <v>15000</v>
      </c>
      <c r="N21" s="33">
        <v>124000</v>
      </c>
      <c r="O21" s="34">
        <v>85000</v>
      </c>
      <c r="P21" s="28">
        <v>0</v>
      </c>
      <c r="Q21" s="28">
        <v>0</v>
      </c>
      <c r="R21" s="28">
        <v>25000</v>
      </c>
      <c r="S21" s="28">
        <v>4000</v>
      </c>
      <c r="T21" s="28">
        <v>0</v>
      </c>
      <c r="U21" s="28">
        <v>0</v>
      </c>
      <c r="V21" s="28">
        <v>12000</v>
      </c>
      <c r="W21" s="33">
        <v>126000</v>
      </c>
      <c r="X21" s="17"/>
      <c r="Y21" s="35">
        <v>63000</v>
      </c>
      <c r="Z21" s="29">
        <v>12000</v>
      </c>
      <c r="AA21" s="36">
        <v>0</v>
      </c>
      <c r="AB21" s="29">
        <f t="shared" si="1"/>
        <v>12000</v>
      </c>
      <c r="AD21" s="37">
        <v>0.3</v>
      </c>
      <c r="AE21" s="38">
        <v>0.3</v>
      </c>
      <c r="AF21" s="27"/>
      <c r="AG21" s="25">
        <f t="shared" si="2"/>
        <v>11100</v>
      </c>
      <c r="AH21" s="97">
        <f t="shared" si="3"/>
        <v>73900</v>
      </c>
      <c r="AI21" s="68">
        <f t="shared" si="4"/>
        <v>12000</v>
      </c>
      <c r="AJ21" s="63">
        <f t="shared" si="5"/>
        <v>73000</v>
      </c>
      <c r="AK21" s="73">
        <f t="shared" si="6"/>
        <v>10217.640270012156</v>
      </c>
      <c r="AL21" s="63">
        <f t="shared" si="0"/>
        <v>10218</v>
      </c>
      <c r="AM21" s="63">
        <f t="shared" si="7"/>
        <v>74782</v>
      </c>
      <c r="AO21" s="76" t="s">
        <v>11</v>
      </c>
    </row>
    <row r="22" spans="1:41" ht="12.75">
      <c r="A22" s="49" t="s">
        <v>90</v>
      </c>
      <c r="B22" s="50" t="s">
        <v>62</v>
      </c>
      <c r="C22" s="51" t="s">
        <v>63</v>
      </c>
      <c r="D22" s="52" t="s">
        <v>22</v>
      </c>
      <c r="E22" s="51" t="s">
        <v>37</v>
      </c>
      <c r="F22" s="53">
        <v>0</v>
      </c>
      <c r="G22" s="54">
        <v>0</v>
      </c>
      <c r="H22" s="54">
        <v>0</v>
      </c>
      <c r="I22" s="54">
        <v>243361</v>
      </c>
      <c r="J22" s="54">
        <v>30000</v>
      </c>
      <c r="K22" s="54">
        <v>0</v>
      </c>
      <c r="L22" s="89">
        <v>96000</v>
      </c>
      <c r="M22" s="56">
        <v>0</v>
      </c>
      <c r="N22" s="55">
        <v>369361</v>
      </c>
      <c r="O22" s="56">
        <v>146000</v>
      </c>
      <c r="P22" s="54">
        <v>0</v>
      </c>
      <c r="Q22" s="54">
        <v>0</v>
      </c>
      <c r="R22" s="54">
        <v>195111</v>
      </c>
      <c r="S22" s="54">
        <v>35000</v>
      </c>
      <c r="T22" s="54">
        <v>0</v>
      </c>
      <c r="U22" s="54">
        <v>0</v>
      </c>
      <c r="V22" s="54">
        <v>0</v>
      </c>
      <c r="W22" s="55">
        <v>376111</v>
      </c>
      <c r="X22" s="17"/>
      <c r="Y22" s="57">
        <v>146000</v>
      </c>
      <c r="Z22" s="58">
        <v>37000</v>
      </c>
      <c r="AA22" s="59">
        <v>0</v>
      </c>
      <c r="AB22" s="58">
        <f t="shared" si="1"/>
        <v>37000</v>
      </c>
      <c r="AD22" s="60">
        <v>1.3</v>
      </c>
      <c r="AE22" s="61"/>
      <c r="AF22" s="27"/>
      <c r="AG22" s="25">
        <f t="shared" si="2"/>
        <v>48100</v>
      </c>
      <c r="AH22" s="97">
        <f t="shared" si="3"/>
        <v>60900</v>
      </c>
      <c r="AI22" s="68">
        <f t="shared" si="4"/>
        <v>52000</v>
      </c>
      <c r="AJ22" s="63">
        <f t="shared" si="5"/>
        <v>57000</v>
      </c>
      <c r="AK22" s="73">
        <f t="shared" si="6"/>
        <v>44276.44117005268</v>
      </c>
      <c r="AL22" s="63">
        <f t="shared" si="0"/>
        <v>44276</v>
      </c>
      <c r="AM22" s="63">
        <f t="shared" si="7"/>
        <v>64724</v>
      </c>
      <c r="AO22" s="76" t="s">
        <v>11</v>
      </c>
    </row>
    <row r="23" spans="1:41" ht="12.75">
      <c r="A23" s="3" t="s">
        <v>91</v>
      </c>
      <c r="B23" s="2" t="s">
        <v>92</v>
      </c>
      <c r="C23" s="4" t="s">
        <v>63</v>
      </c>
      <c r="D23" s="13" t="s">
        <v>22</v>
      </c>
      <c r="E23" s="4" t="s">
        <v>37</v>
      </c>
      <c r="F23" s="32">
        <v>0</v>
      </c>
      <c r="G23" s="28">
        <v>0</v>
      </c>
      <c r="H23" s="28">
        <v>0</v>
      </c>
      <c r="I23" s="28">
        <v>100000</v>
      </c>
      <c r="J23" s="28">
        <v>140000</v>
      </c>
      <c r="K23" s="28">
        <v>0</v>
      </c>
      <c r="L23" s="88">
        <v>164000</v>
      </c>
      <c r="M23" s="34">
        <v>100000</v>
      </c>
      <c r="N23" s="33">
        <v>504000</v>
      </c>
      <c r="O23" s="34">
        <v>150000</v>
      </c>
      <c r="P23" s="28">
        <v>0</v>
      </c>
      <c r="Q23" s="28">
        <v>0</v>
      </c>
      <c r="R23" s="28">
        <v>30000</v>
      </c>
      <c r="S23" s="28">
        <v>150000</v>
      </c>
      <c r="T23" s="28">
        <v>0</v>
      </c>
      <c r="U23" s="28">
        <v>80000</v>
      </c>
      <c r="V23" s="28">
        <v>80000</v>
      </c>
      <c r="W23" s="33">
        <v>490000</v>
      </c>
      <c r="X23" s="17"/>
      <c r="Y23" s="35">
        <v>150000</v>
      </c>
      <c r="Z23" s="29">
        <v>0</v>
      </c>
      <c r="AA23" s="36">
        <v>0</v>
      </c>
      <c r="AB23" s="29">
        <f t="shared" si="1"/>
        <v>0</v>
      </c>
      <c r="AD23" s="37">
        <v>1.8</v>
      </c>
      <c r="AE23" s="38">
        <v>2</v>
      </c>
      <c r="AF23" s="27"/>
      <c r="AG23" s="25">
        <f t="shared" si="2"/>
        <v>66600</v>
      </c>
      <c r="AH23" s="97">
        <f t="shared" si="3"/>
        <v>163400</v>
      </c>
      <c r="AI23" s="68">
        <f t="shared" si="4"/>
        <v>72000</v>
      </c>
      <c r="AJ23" s="63">
        <f t="shared" si="5"/>
        <v>158000</v>
      </c>
      <c r="AK23" s="73">
        <f t="shared" si="6"/>
        <v>61305.84162007294</v>
      </c>
      <c r="AL23" s="63">
        <f t="shared" si="0"/>
        <v>61306</v>
      </c>
      <c r="AM23" s="63">
        <f t="shared" si="7"/>
        <v>168694</v>
      </c>
      <c r="AO23" s="76" t="s">
        <v>11</v>
      </c>
    </row>
    <row r="24" spans="1:41" ht="12.75">
      <c r="A24" s="3" t="s">
        <v>93</v>
      </c>
      <c r="B24" s="2" t="s">
        <v>94</v>
      </c>
      <c r="C24" s="4" t="s">
        <v>63</v>
      </c>
      <c r="D24" s="13" t="s">
        <v>22</v>
      </c>
      <c r="E24" s="4" t="s">
        <v>37</v>
      </c>
      <c r="F24" s="32">
        <v>0</v>
      </c>
      <c r="G24" s="28">
        <v>0</v>
      </c>
      <c r="H24" s="28">
        <v>0</v>
      </c>
      <c r="I24" s="28">
        <v>20000</v>
      </c>
      <c r="J24" s="28">
        <v>36000</v>
      </c>
      <c r="K24" s="28">
        <v>0</v>
      </c>
      <c r="L24" s="88">
        <v>0</v>
      </c>
      <c r="M24" s="34">
        <v>20000</v>
      </c>
      <c r="N24" s="33">
        <v>76000</v>
      </c>
      <c r="O24" s="34">
        <v>74800</v>
      </c>
      <c r="P24" s="28">
        <v>0</v>
      </c>
      <c r="Q24" s="28">
        <v>0</v>
      </c>
      <c r="R24" s="28">
        <v>2500</v>
      </c>
      <c r="S24" s="28">
        <v>31000</v>
      </c>
      <c r="T24" s="28">
        <v>0</v>
      </c>
      <c r="U24" s="28">
        <v>0</v>
      </c>
      <c r="V24" s="28">
        <v>16000</v>
      </c>
      <c r="W24" s="33">
        <v>124300</v>
      </c>
      <c r="X24" s="17"/>
      <c r="Y24" s="35">
        <v>41000</v>
      </c>
      <c r="Z24" s="29">
        <v>0</v>
      </c>
      <c r="AA24" s="36">
        <v>0</v>
      </c>
      <c r="AB24" s="29">
        <f t="shared" si="1"/>
        <v>0</v>
      </c>
      <c r="AD24" s="37">
        <v>0.5</v>
      </c>
      <c r="AE24" s="38">
        <v>0.4</v>
      </c>
      <c r="AF24" s="27"/>
      <c r="AG24" s="25">
        <f t="shared" si="2"/>
        <v>18500</v>
      </c>
      <c r="AH24" s="97">
        <f t="shared" si="3"/>
        <v>72300</v>
      </c>
      <c r="AI24" s="68">
        <f t="shared" si="4"/>
        <v>20000</v>
      </c>
      <c r="AJ24" s="63">
        <f t="shared" si="5"/>
        <v>70800</v>
      </c>
      <c r="AK24" s="73">
        <f t="shared" si="6"/>
        <v>17029.40045002026</v>
      </c>
      <c r="AL24" s="63">
        <f t="shared" si="0"/>
        <v>17029</v>
      </c>
      <c r="AM24" s="63">
        <f t="shared" si="7"/>
        <v>73771</v>
      </c>
      <c r="AO24" s="76" t="s">
        <v>11</v>
      </c>
    </row>
    <row r="25" spans="1:41" ht="12.75">
      <c r="A25" s="3" t="s">
        <v>95</v>
      </c>
      <c r="B25" s="2" t="s">
        <v>62</v>
      </c>
      <c r="C25" s="4" t="s">
        <v>63</v>
      </c>
      <c r="D25" s="13" t="s">
        <v>22</v>
      </c>
      <c r="E25" s="4" t="s">
        <v>36</v>
      </c>
      <c r="F25" s="32">
        <v>0</v>
      </c>
      <c r="G25" s="28">
        <v>0</v>
      </c>
      <c r="H25" s="28">
        <v>0</v>
      </c>
      <c r="I25" s="28">
        <v>0</v>
      </c>
      <c r="J25" s="28">
        <v>1596</v>
      </c>
      <c r="K25" s="28">
        <v>0</v>
      </c>
      <c r="L25" s="88">
        <v>384</v>
      </c>
      <c r="M25" s="34">
        <v>9375</v>
      </c>
      <c r="N25" s="33">
        <v>11355</v>
      </c>
      <c r="O25" s="34">
        <v>38320</v>
      </c>
      <c r="P25" s="28">
        <v>0</v>
      </c>
      <c r="Q25" s="28">
        <v>0</v>
      </c>
      <c r="R25" s="28">
        <v>0</v>
      </c>
      <c r="S25" s="28">
        <v>2280</v>
      </c>
      <c r="T25" s="28">
        <v>0</v>
      </c>
      <c r="U25" s="28">
        <v>500</v>
      </c>
      <c r="V25" s="28">
        <v>7500</v>
      </c>
      <c r="W25" s="33">
        <v>48600</v>
      </c>
      <c r="X25" s="17"/>
      <c r="Y25" s="35">
        <v>24000</v>
      </c>
      <c r="Z25" s="29">
        <v>0</v>
      </c>
      <c r="AA25" s="36">
        <v>0</v>
      </c>
      <c r="AB25" s="29">
        <f t="shared" si="1"/>
        <v>0</v>
      </c>
      <c r="AD25" s="37">
        <v>0.188</v>
      </c>
      <c r="AE25" s="38">
        <v>0.19</v>
      </c>
      <c r="AF25" s="27"/>
      <c r="AG25" s="25">
        <f t="shared" si="2"/>
        <v>6956</v>
      </c>
      <c r="AH25" s="97">
        <f t="shared" si="3"/>
        <v>38864</v>
      </c>
      <c r="AI25" s="68">
        <f t="shared" si="4"/>
        <v>7520</v>
      </c>
      <c r="AJ25" s="63">
        <f t="shared" si="5"/>
        <v>38300</v>
      </c>
      <c r="AK25" s="73">
        <f t="shared" si="6"/>
        <v>6403.054569207618</v>
      </c>
      <c r="AL25" s="63">
        <f t="shared" si="0"/>
        <v>6403</v>
      </c>
      <c r="AM25" s="63">
        <f t="shared" si="7"/>
        <v>39417</v>
      </c>
      <c r="AO25" s="76" t="s">
        <v>11</v>
      </c>
    </row>
    <row r="26" spans="1:41" ht="12.75">
      <c r="A26" s="49" t="s">
        <v>96</v>
      </c>
      <c r="B26" s="50" t="s">
        <v>62</v>
      </c>
      <c r="C26" s="51" t="s">
        <v>63</v>
      </c>
      <c r="D26" s="52" t="s">
        <v>22</v>
      </c>
      <c r="E26" s="51" t="s">
        <v>36</v>
      </c>
      <c r="F26" s="53">
        <v>0</v>
      </c>
      <c r="G26" s="54">
        <v>0</v>
      </c>
      <c r="H26" s="54">
        <v>0</v>
      </c>
      <c r="I26" s="54">
        <v>149300</v>
      </c>
      <c r="J26" s="54">
        <v>6000</v>
      </c>
      <c r="K26" s="54">
        <v>0</v>
      </c>
      <c r="L26" s="89">
        <v>0</v>
      </c>
      <c r="M26" s="56">
        <v>0</v>
      </c>
      <c r="N26" s="55">
        <v>155300</v>
      </c>
      <c r="O26" s="56">
        <v>205700</v>
      </c>
      <c r="P26" s="54">
        <v>0</v>
      </c>
      <c r="Q26" s="54">
        <v>0</v>
      </c>
      <c r="R26" s="54">
        <v>90000</v>
      </c>
      <c r="S26" s="54">
        <v>38000</v>
      </c>
      <c r="T26" s="54">
        <v>0</v>
      </c>
      <c r="U26" s="54">
        <v>0</v>
      </c>
      <c r="V26" s="54">
        <v>0</v>
      </c>
      <c r="W26" s="55">
        <v>333700</v>
      </c>
      <c r="X26" s="17"/>
      <c r="Y26" s="57">
        <v>166000</v>
      </c>
      <c r="Z26" s="58">
        <v>33000</v>
      </c>
      <c r="AA26" s="59">
        <v>0</v>
      </c>
      <c r="AB26" s="58">
        <f t="shared" si="1"/>
        <v>33000</v>
      </c>
      <c r="AD26" s="60">
        <v>1</v>
      </c>
      <c r="AE26" s="61"/>
      <c r="AF26" s="27"/>
      <c r="AG26" s="25">
        <f t="shared" si="2"/>
        <v>37000</v>
      </c>
      <c r="AH26" s="97">
        <f t="shared" si="3"/>
        <v>135700</v>
      </c>
      <c r="AI26" s="68">
        <f t="shared" si="4"/>
        <v>40000</v>
      </c>
      <c r="AJ26" s="63">
        <f t="shared" si="5"/>
        <v>132700</v>
      </c>
      <c r="AK26" s="73">
        <f t="shared" si="6"/>
        <v>34058.80090004052</v>
      </c>
      <c r="AL26" s="63">
        <f t="shared" si="0"/>
        <v>34059</v>
      </c>
      <c r="AM26" s="63">
        <f t="shared" si="7"/>
        <v>138641</v>
      </c>
      <c r="AO26" s="76" t="s">
        <v>11</v>
      </c>
    </row>
    <row r="27" spans="1:41" ht="12.75">
      <c r="A27" s="3" t="s">
        <v>97</v>
      </c>
      <c r="B27" s="2" t="s">
        <v>89</v>
      </c>
      <c r="C27" s="4" t="s">
        <v>63</v>
      </c>
      <c r="D27" s="13" t="s">
        <v>22</v>
      </c>
      <c r="E27" s="4" t="s">
        <v>37</v>
      </c>
      <c r="F27" s="32">
        <v>0</v>
      </c>
      <c r="G27" s="28">
        <v>0</v>
      </c>
      <c r="H27" s="28">
        <v>0</v>
      </c>
      <c r="I27" s="28">
        <v>165000</v>
      </c>
      <c r="J27" s="28">
        <v>85000</v>
      </c>
      <c r="K27" s="28">
        <v>0</v>
      </c>
      <c r="L27" s="88">
        <v>0</v>
      </c>
      <c r="M27" s="34">
        <v>50000</v>
      </c>
      <c r="N27" s="33">
        <v>300000</v>
      </c>
      <c r="O27" s="34">
        <v>300000</v>
      </c>
      <c r="P27" s="28">
        <v>0</v>
      </c>
      <c r="Q27" s="28">
        <v>0</v>
      </c>
      <c r="R27" s="28">
        <v>175000</v>
      </c>
      <c r="S27" s="28">
        <v>85000</v>
      </c>
      <c r="T27" s="28">
        <v>0</v>
      </c>
      <c r="U27" s="28">
        <v>0</v>
      </c>
      <c r="V27" s="28">
        <v>40000</v>
      </c>
      <c r="W27" s="33">
        <v>600000</v>
      </c>
      <c r="X27" s="17"/>
      <c r="Y27" s="35">
        <v>165000</v>
      </c>
      <c r="Z27" s="29">
        <v>60000</v>
      </c>
      <c r="AA27" s="36">
        <v>0</v>
      </c>
      <c r="AB27" s="29">
        <f t="shared" si="1"/>
        <v>60000</v>
      </c>
      <c r="AD27" s="37">
        <v>1</v>
      </c>
      <c r="AE27" s="38">
        <v>1</v>
      </c>
      <c r="AF27" s="27"/>
      <c r="AG27" s="25">
        <f t="shared" si="2"/>
        <v>37000</v>
      </c>
      <c r="AH27" s="97">
        <f t="shared" si="3"/>
        <v>243000</v>
      </c>
      <c r="AI27" s="68">
        <f t="shared" si="4"/>
        <v>40000</v>
      </c>
      <c r="AJ27" s="63">
        <f t="shared" si="5"/>
        <v>240000</v>
      </c>
      <c r="AK27" s="73">
        <f t="shared" si="6"/>
        <v>34058.80090004052</v>
      </c>
      <c r="AL27" s="63">
        <f t="shared" si="0"/>
        <v>34059</v>
      </c>
      <c r="AM27" s="63">
        <f t="shared" si="7"/>
        <v>245941</v>
      </c>
      <c r="AO27" s="76" t="s">
        <v>11</v>
      </c>
    </row>
    <row r="28" spans="1:41" ht="12.75">
      <c r="A28" s="3" t="s">
        <v>98</v>
      </c>
      <c r="B28" s="2" t="s">
        <v>89</v>
      </c>
      <c r="C28" s="4" t="s">
        <v>63</v>
      </c>
      <c r="D28" s="13" t="s">
        <v>22</v>
      </c>
      <c r="E28" s="4" t="s">
        <v>37</v>
      </c>
      <c r="F28" s="32">
        <v>0</v>
      </c>
      <c r="G28" s="28">
        <v>0</v>
      </c>
      <c r="H28" s="28">
        <v>0</v>
      </c>
      <c r="I28" s="28">
        <v>38000</v>
      </c>
      <c r="J28" s="28">
        <v>321000</v>
      </c>
      <c r="K28" s="28">
        <v>0</v>
      </c>
      <c r="L28" s="88">
        <v>20000</v>
      </c>
      <c r="M28" s="34">
        <v>90000</v>
      </c>
      <c r="N28" s="33">
        <v>469000</v>
      </c>
      <c r="O28" s="34">
        <v>50000</v>
      </c>
      <c r="P28" s="28">
        <v>0</v>
      </c>
      <c r="Q28" s="28">
        <v>0</v>
      </c>
      <c r="R28" s="28">
        <v>56000</v>
      </c>
      <c r="S28" s="28">
        <v>321000</v>
      </c>
      <c r="T28" s="28">
        <v>0</v>
      </c>
      <c r="U28" s="28">
        <v>20000</v>
      </c>
      <c r="V28" s="28">
        <v>72000</v>
      </c>
      <c r="W28" s="33">
        <v>519000</v>
      </c>
      <c r="X28" s="17"/>
      <c r="Y28" s="35">
        <v>50000</v>
      </c>
      <c r="Z28" s="29">
        <v>50000</v>
      </c>
      <c r="AA28" s="36">
        <v>0</v>
      </c>
      <c r="AB28" s="29">
        <f t="shared" si="1"/>
        <v>50000</v>
      </c>
      <c r="AD28" s="37">
        <v>1.8</v>
      </c>
      <c r="AE28" s="38">
        <v>1.8</v>
      </c>
      <c r="AF28" s="27"/>
      <c r="AG28" s="25">
        <f t="shared" si="2"/>
        <v>66600</v>
      </c>
      <c r="AH28" s="97">
        <f t="shared" si="3"/>
        <v>5400</v>
      </c>
      <c r="AI28" s="68">
        <f t="shared" si="4"/>
        <v>72000</v>
      </c>
      <c r="AJ28" s="63">
        <f t="shared" si="5"/>
        <v>0</v>
      </c>
      <c r="AK28" s="73">
        <f t="shared" si="6"/>
        <v>61305.84162007294</v>
      </c>
      <c r="AL28" s="63">
        <f t="shared" si="0"/>
        <v>61306</v>
      </c>
      <c r="AM28" s="63">
        <f t="shared" si="7"/>
        <v>10694</v>
      </c>
      <c r="AO28" s="76" t="s">
        <v>11</v>
      </c>
    </row>
    <row r="29" spans="1:41" ht="12.75">
      <c r="A29" s="3" t="s">
        <v>99</v>
      </c>
      <c r="B29" s="2" t="s">
        <v>62</v>
      </c>
      <c r="C29" s="4" t="s">
        <v>63</v>
      </c>
      <c r="D29" s="13" t="s">
        <v>22</v>
      </c>
      <c r="E29" s="4" t="s">
        <v>36</v>
      </c>
      <c r="F29" s="32">
        <v>0</v>
      </c>
      <c r="G29" s="28">
        <v>0</v>
      </c>
      <c r="H29" s="28">
        <v>0</v>
      </c>
      <c r="I29" s="28">
        <v>540000</v>
      </c>
      <c r="J29" s="28">
        <v>360000</v>
      </c>
      <c r="K29" s="28">
        <v>0</v>
      </c>
      <c r="L29" s="88">
        <v>0</v>
      </c>
      <c r="M29" s="34">
        <v>125000</v>
      </c>
      <c r="N29" s="33">
        <v>1025000</v>
      </c>
      <c r="O29" s="34">
        <v>369887</v>
      </c>
      <c r="P29" s="28">
        <v>0</v>
      </c>
      <c r="Q29" s="28">
        <v>0</v>
      </c>
      <c r="R29" s="28">
        <v>236800</v>
      </c>
      <c r="S29" s="28">
        <v>370000</v>
      </c>
      <c r="T29" s="28">
        <v>0</v>
      </c>
      <c r="U29" s="28">
        <v>0</v>
      </c>
      <c r="V29" s="28">
        <v>100000</v>
      </c>
      <c r="W29" s="33">
        <v>1076687</v>
      </c>
      <c r="X29" s="17"/>
      <c r="Y29" s="35">
        <v>369887</v>
      </c>
      <c r="Z29" s="29">
        <v>107000</v>
      </c>
      <c r="AA29" s="36">
        <v>0</v>
      </c>
      <c r="AB29" s="29">
        <f t="shared" si="1"/>
        <v>107000</v>
      </c>
      <c r="AD29" s="37">
        <v>3</v>
      </c>
      <c r="AE29" s="38">
        <v>2.5</v>
      </c>
      <c r="AF29" s="27"/>
      <c r="AG29" s="25">
        <f t="shared" si="2"/>
        <v>111000</v>
      </c>
      <c r="AH29" s="97">
        <f t="shared" si="3"/>
        <v>251887</v>
      </c>
      <c r="AI29" s="68">
        <f t="shared" si="4"/>
        <v>120000</v>
      </c>
      <c r="AJ29" s="63">
        <f t="shared" si="5"/>
        <v>242887</v>
      </c>
      <c r="AK29" s="73">
        <f t="shared" si="6"/>
        <v>102176.40270012157</v>
      </c>
      <c r="AL29" s="63">
        <f t="shared" si="0"/>
        <v>102176</v>
      </c>
      <c r="AM29" s="63">
        <f t="shared" si="7"/>
        <v>260711</v>
      </c>
      <c r="AO29" s="76" t="s">
        <v>11</v>
      </c>
    </row>
    <row r="30" spans="1:41" ht="25.5">
      <c r="A30" s="3" t="s">
        <v>100</v>
      </c>
      <c r="B30" s="2" t="s">
        <v>101</v>
      </c>
      <c r="C30" s="4" t="s">
        <v>63</v>
      </c>
      <c r="D30" s="13" t="s">
        <v>22</v>
      </c>
      <c r="E30" s="4" t="s">
        <v>37</v>
      </c>
      <c r="F30" s="32">
        <v>0</v>
      </c>
      <c r="G30" s="28">
        <v>0</v>
      </c>
      <c r="H30" s="28">
        <v>0</v>
      </c>
      <c r="I30" s="28">
        <v>433000</v>
      </c>
      <c r="J30" s="28">
        <v>112000</v>
      </c>
      <c r="K30" s="28">
        <v>0</v>
      </c>
      <c r="L30" s="88">
        <v>5000</v>
      </c>
      <c r="M30" s="34">
        <v>100000</v>
      </c>
      <c r="N30" s="33">
        <v>650000</v>
      </c>
      <c r="O30" s="34">
        <v>316160</v>
      </c>
      <c r="P30" s="28">
        <v>0</v>
      </c>
      <c r="Q30" s="28">
        <v>0</v>
      </c>
      <c r="R30" s="28">
        <v>186840</v>
      </c>
      <c r="S30" s="28">
        <v>112000</v>
      </c>
      <c r="T30" s="28">
        <v>0</v>
      </c>
      <c r="U30" s="28">
        <v>5000</v>
      </c>
      <c r="V30" s="28">
        <v>80000</v>
      </c>
      <c r="W30" s="33">
        <v>700000</v>
      </c>
      <c r="X30" s="17"/>
      <c r="Y30" s="35">
        <v>316160</v>
      </c>
      <c r="Z30" s="29">
        <v>70000</v>
      </c>
      <c r="AA30" s="36">
        <v>0</v>
      </c>
      <c r="AB30" s="29">
        <f t="shared" si="1"/>
        <v>70000</v>
      </c>
      <c r="AD30" s="37">
        <v>2</v>
      </c>
      <c r="AE30" s="38">
        <v>2</v>
      </c>
      <c r="AF30" s="27"/>
      <c r="AG30" s="25">
        <f t="shared" si="2"/>
        <v>74000</v>
      </c>
      <c r="AH30" s="97">
        <f t="shared" si="3"/>
        <v>252160</v>
      </c>
      <c r="AI30" s="68">
        <f t="shared" si="4"/>
        <v>80000</v>
      </c>
      <c r="AJ30" s="63">
        <f t="shared" si="5"/>
        <v>246160</v>
      </c>
      <c r="AK30" s="73">
        <f t="shared" si="6"/>
        <v>68117.60180008104</v>
      </c>
      <c r="AL30" s="63">
        <f t="shared" si="0"/>
        <v>68118</v>
      </c>
      <c r="AM30" s="63">
        <f t="shared" si="7"/>
        <v>258042</v>
      </c>
      <c r="AO30" s="76" t="s">
        <v>11</v>
      </c>
    </row>
    <row r="31" spans="1:41" ht="12.75">
      <c r="A31" s="3" t="s">
        <v>102</v>
      </c>
      <c r="B31" s="2" t="s">
        <v>62</v>
      </c>
      <c r="C31" s="4" t="s">
        <v>63</v>
      </c>
      <c r="D31" s="13" t="s">
        <v>22</v>
      </c>
      <c r="E31" s="4" t="s">
        <v>37</v>
      </c>
      <c r="F31" s="32">
        <v>0</v>
      </c>
      <c r="G31" s="28">
        <v>0</v>
      </c>
      <c r="H31" s="28">
        <v>0</v>
      </c>
      <c r="I31" s="28">
        <v>291500</v>
      </c>
      <c r="J31" s="28">
        <v>36000</v>
      </c>
      <c r="K31" s="28">
        <v>0</v>
      </c>
      <c r="L31" s="88">
        <v>0</v>
      </c>
      <c r="M31" s="34">
        <v>50000</v>
      </c>
      <c r="N31" s="33">
        <v>377500</v>
      </c>
      <c r="O31" s="34">
        <v>297500</v>
      </c>
      <c r="P31" s="28">
        <v>0</v>
      </c>
      <c r="Q31" s="28">
        <v>0</v>
      </c>
      <c r="R31" s="28">
        <v>0</v>
      </c>
      <c r="S31" s="28">
        <v>40000</v>
      </c>
      <c r="T31" s="28">
        <v>0</v>
      </c>
      <c r="U31" s="28">
        <v>0</v>
      </c>
      <c r="V31" s="28">
        <v>40000</v>
      </c>
      <c r="W31" s="33">
        <v>377500</v>
      </c>
      <c r="X31" s="17"/>
      <c r="Y31" s="35">
        <v>188000</v>
      </c>
      <c r="Z31" s="29">
        <v>0</v>
      </c>
      <c r="AA31" s="36">
        <v>0</v>
      </c>
      <c r="AB31" s="29">
        <f t="shared" si="1"/>
        <v>0</v>
      </c>
      <c r="AD31" s="37">
        <v>1</v>
      </c>
      <c r="AE31" s="38">
        <v>1</v>
      </c>
      <c r="AF31" s="27"/>
      <c r="AG31" s="25">
        <f t="shared" si="2"/>
        <v>37000</v>
      </c>
      <c r="AH31" s="97">
        <f t="shared" si="3"/>
        <v>300500</v>
      </c>
      <c r="AI31" s="68">
        <f t="shared" si="4"/>
        <v>40000</v>
      </c>
      <c r="AJ31" s="63">
        <f t="shared" si="5"/>
        <v>297500</v>
      </c>
      <c r="AK31" s="73">
        <f t="shared" si="6"/>
        <v>34058.80090004052</v>
      </c>
      <c r="AL31" s="63">
        <f t="shared" si="0"/>
        <v>34059</v>
      </c>
      <c r="AM31" s="63">
        <f t="shared" si="7"/>
        <v>303441</v>
      </c>
      <c r="AO31" s="76" t="s">
        <v>11</v>
      </c>
    </row>
    <row r="32" spans="1:41" ht="12.75">
      <c r="A32" s="3" t="s">
        <v>103</v>
      </c>
      <c r="B32" s="2" t="s">
        <v>104</v>
      </c>
      <c r="C32" s="4" t="s">
        <v>63</v>
      </c>
      <c r="D32" s="13" t="s">
        <v>22</v>
      </c>
      <c r="E32" s="4" t="s">
        <v>39</v>
      </c>
      <c r="F32" s="32">
        <v>0</v>
      </c>
      <c r="G32" s="28">
        <v>0</v>
      </c>
      <c r="H32" s="28">
        <v>0</v>
      </c>
      <c r="I32" s="28">
        <v>161750</v>
      </c>
      <c r="J32" s="28">
        <v>2000</v>
      </c>
      <c r="K32" s="28">
        <v>0</v>
      </c>
      <c r="L32" s="88">
        <v>0</v>
      </c>
      <c r="M32" s="34">
        <v>31250</v>
      </c>
      <c r="N32" s="33">
        <v>195000</v>
      </c>
      <c r="O32" s="34">
        <v>184600</v>
      </c>
      <c r="P32" s="28">
        <v>0</v>
      </c>
      <c r="Q32" s="28">
        <v>0</v>
      </c>
      <c r="R32" s="28">
        <v>18650</v>
      </c>
      <c r="S32" s="28">
        <v>2500</v>
      </c>
      <c r="T32" s="28">
        <v>0</v>
      </c>
      <c r="U32" s="28">
        <v>0</v>
      </c>
      <c r="V32" s="28">
        <v>25000</v>
      </c>
      <c r="W32" s="33">
        <v>230750</v>
      </c>
      <c r="X32" s="17"/>
      <c r="Y32" s="35">
        <v>107000</v>
      </c>
      <c r="Z32" s="29">
        <v>23000</v>
      </c>
      <c r="AA32" s="36">
        <v>0</v>
      </c>
      <c r="AB32" s="29">
        <f t="shared" si="1"/>
        <v>23000</v>
      </c>
      <c r="AD32" s="37">
        <v>0.6</v>
      </c>
      <c r="AE32" s="38">
        <v>0.63</v>
      </c>
      <c r="AF32" s="27"/>
      <c r="AG32" s="25">
        <f t="shared" si="2"/>
        <v>22200</v>
      </c>
      <c r="AH32" s="97">
        <f t="shared" si="3"/>
        <v>164400</v>
      </c>
      <c r="AI32" s="68">
        <f t="shared" si="4"/>
        <v>24000</v>
      </c>
      <c r="AJ32" s="63">
        <f t="shared" si="5"/>
        <v>162600</v>
      </c>
      <c r="AK32" s="73">
        <f t="shared" si="6"/>
        <v>20435.280540024312</v>
      </c>
      <c r="AL32" s="63">
        <f t="shared" si="0"/>
        <v>20435</v>
      </c>
      <c r="AM32" s="63">
        <f t="shared" si="7"/>
        <v>166165</v>
      </c>
      <c r="AO32" s="76" t="s">
        <v>11</v>
      </c>
    </row>
    <row r="33" spans="1:41" ht="38.25">
      <c r="A33" s="3" t="s">
        <v>105</v>
      </c>
      <c r="B33" s="2" t="s">
        <v>106</v>
      </c>
      <c r="C33" s="4" t="s">
        <v>63</v>
      </c>
      <c r="D33" s="13" t="s">
        <v>22</v>
      </c>
      <c r="E33" s="4" t="s">
        <v>37</v>
      </c>
      <c r="F33" s="32">
        <v>0</v>
      </c>
      <c r="G33" s="28">
        <v>0</v>
      </c>
      <c r="H33" s="28">
        <v>0</v>
      </c>
      <c r="I33" s="28">
        <v>253000</v>
      </c>
      <c r="J33" s="28">
        <v>280000</v>
      </c>
      <c r="K33" s="28">
        <v>0</v>
      </c>
      <c r="L33" s="88">
        <v>366000</v>
      </c>
      <c r="M33" s="34">
        <v>350000</v>
      </c>
      <c r="N33" s="33">
        <v>1249000</v>
      </c>
      <c r="O33" s="34">
        <v>1065000</v>
      </c>
      <c r="P33" s="28">
        <v>0</v>
      </c>
      <c r="Q33" s="28">
        <v>0</v>
      </c>
      <c r="R33" s="28">
        <v>0</v>
      </c>
      <c r="S33" s="28">
        <v>280000</v>
      </c>
      <c r="T33" s="28">
        <v>0</v>
      </c>
      <c r="U33" s="28">
        <v>588000</v>
      </c>
      <c r="V33" s="28">
        <v>280000</v>
      </c>
      <c r="W33" s="33">
        <v>2213000</v>
      </c>
      <c r="X33" s="17"/>
      <c r="Y33" s="35">
        <v>686000</v>
      </c>
      <c r="Z33" s="29">
        <v>221000</v>
      </c>
      <c r="AA33" s="36">
        <v>0</v>
      </c>
      <c r="AB33" s="29">
        <f t="shared" si="1"/>
        <v>221000</v>
      </c>
      <c r="AD33" s="37">
        <v>8.2</v>
      </c>
      <c r="AE33" s="38">
        <v>7</v>
      </c>
      <c r="AF33" s="27"/>
      <c r="AG33" s="25">
        <f t="shared" si="2"/>
        <v>303400</v>
      </c>
      <c r="AH33" s="97">
        <f t="shared" si="3"/>
        <v>820600</v>
      </c>
      <c r="AI33" s="68">
        <f t="shared" si="4"/>
        <v>328000</v>
      </c>
      <c r="AJ33" s="63">
        <f t="shared" si="5"/>
        <v>796000</v>
      </c>
      <c r="AK33" s="73">
        <f t="shared" si="6"/>
        <v>279282.16738033225</v>
      </c>
      <c r="AL33" s="63">
        <f t="shared" si="0"/>
        <v>279282</v>
      </c>
      <c r="AM33" s="63">
        <f t="shared" si="7"/>
        <v>844718</v>
      </c>
      <c r="AO33" s="76" t="s">
        <v>151</v>
      </c>
    </row>
    <row r="34" spans="1:41" ht="25.5">
      <c r="A34" s="3" t="s">
        <v>107</v>
      </c>
      <c r="B34" s="2" t="s">
        <v>62</v>
      </c>
      <c r="C34" s="4" t="s">
        <v>63</v>
      </c>
      <c r="D34" s="13" t="s">
        <v>22</v>
      </c>
      <c r="E34" s="4" t="s">
        <v>37</v>
      </c>
      <c r="F34" s="32">
        <v>0</v>
      </c>
      <c r="G34" s="28">
        <v>0</v>
      </c>
      <c r="H34" s="28">
        <v>0</v>
      </c>
      <c r="I34" s="28">
        <v>789300</v>
      </c>
      <c r="J34" s="28">
        <v>120000</v>
      </c>
      <c r="K34" s="28">
        <v>0</v>
      </c>
      <c r="L34" s="88">
        <v>26500</v>
      </c>
      <c r="M34" s="34">
        <v>175000</v>
      </c>
      <c r="N34" s="33">
        <v>1110800</v>
      </c>
      <c r="O34" s="34">
        <v>600000</v>
      </c>
      <c r="P34" s="28">
        <v>0</v>
      </c>
      <c r="Q34" s="28">
        <v>0</v>
      </c>
      <c r="R34" s="28">
        <v>544000</v>
      </c>
      <c r="S34" s="28">
        <v>120000</v>
      </c>
      <c r="T34" s="28">
        <v>0</v>
      </c>
      <c r="U34" s="28">
        <v>37100</v>
      </c>
      <c r="V34" s="28">
        <v>140000</v>
      </c>
      <c r="W34" s="33">
        <v>1441100</v>
      </c>
      <c r="X34" s="17"/>
      <c r="Y34" s="35">
        <v>357000</v>
      </c>
      <c r="Z34" s="29">
        <v>144000</v>
      </c>
      <c r="AA34" s="36">
        <v>0</v>
      </c>
      <c r="AB34" s="29">
        <f t="shared" si="1"/>
        <v>144000</v>
      </c>
      <c r="AD34" s="37">
        <v>4.1</v>
      </c>
      <c r="AE34" s="38">
        <v>3.5</v>
      </c>
      <c r="AF34" s="27"/>
      <c r="AG34" s="25">
        <f t="shared" si="2"/>
        <v>151700</v>
      </c>
      <c r="AH34" s="97">
        <f t="shared" si="3"/>
        <v>444300</v>
      </c>
      <c r="AI34" s="68">
        <f t="shared" si="4"/>
        <v>164000</v>
      </c>
      <c r="AJ34" s="63">
        <f t="shared" si="5"/>
        <v>432000</v>
      </c>
      <c r="AK34" s="73">
        <f t="shared" si="6"/>
        <v>139641.08369016612</v>
      </c>
      <c r="AL34" s="63">
        <f t="shared" si="0"/>
        <v>139641</v>
      </c>
      <c r="AM34" s="63">
        <f t="shared" si="7"/>
        <v>456359</v>
      </c>
      <c r="AO34" s="76" t="s">
        <v>11</v>
      </c>
    </row>
    <row r="35" spans="1:41" ht="25.5">
      <c r="A35" s="3" t="s">
        <v>108</v>
      </c>
      <c r="B35" s="2" t="s">
        <v>109</v>
      </c>
      <c r="C35" s="4" t="s">
        <v>63</v>
      </c>
      <c r="D35" s="13" t="s">
        <v>22</v>
      </c>
      <c r="E35" s="4" t="s">
        <v>40</v>
      </c>
      <c r="F35" s="32">
        <v>304555</v>
      </c>
      <c r="G35" s="28">
        <v>0</v>
      </c>
      <c r="H35" s="28">
        <v>0</v>
      </c>
      <c r="I35" s="28">
        <v>0</v>
      </c>
      <c r="J35" s="28">
        <v>77800</v>
      </c>
      <c r="K35" s="28">
        <v>0</v>
      </c>
      <c r="L35" s="88">
        <v>180000</v>
      </c>
      <c r="M35" s="34">
        <v>0</v>
      </c>
      <c r="N35" s="33">
        <v>562355</v>
      </c>
      <c r="O35" s="34">
        <v>791700</v>
      </c>
      <c r="P35" s="28">
        <v>0</v>
      </c>
      <c r="Q35" s="28">
        <v>0</v>
      </c>
      <c r="R35" s="28">
        <v>0</v>
      </c>
      <c r="S35" s="28">
        <v>95800</v>
      </c>
      <c r="T35" s="28">
        <v>0</v>
      </c>
      <c r="U35" s="28">
        <v>0</v>
      </c>
      <c r="V35" s="28">
        <v>0</v>
      </c>
      <c r="W35" s="33">
        <v>887500</v>
      </c>
      <c r="X35" s="17"/>
      <c r="Y35" s="35">
        <v>335000</v>
      </c>
      <c r="Z35" s="29">
        <v>0</v>
      </c>
      <c r="AA35" s="36">
        <v>89535</v>
      </c>
      <c r="AB35" s="29">
        <f t="shared" si="1"/>
        <v>89535</v>
      </c>
      <c r="AD35" s="37">
        <v>3.2</v>
      </c>
      <c r="AE35" s="38">
        <v>2.35</v>
      </c>
      <c r="AF35" s="27"/>
      <c r="AG35" s="25">
        <f t="shared" si="2"/>
        <v>118400</v>
      </c>
      <c r="AH35" s="97">
        <f t="shared" si="3"/>
        <v>583765</v>
      </c>
      <c r="AI35" s="68">
        <f t="shared" si="4"/>
        <v>128000</v>
      </c>
      <c r="AJ35" s="63">
        <f t="shared" si="5"/>
        <v>574165</v>
      </c>
      <c r="AK35" s="73">
        <f t="shared" si="6"/>
        <v>108988.16288012968</v>
      </c>
      <c r="AL35" s="63">
        <f t="shared" si="0"/>
        <v>108988</v>
      </c>
      <c r="AM35" s="63">
        <f t="shared" si="7"/>
        <v>593177</v>
      </c>
      <c r="AO35" s="76" t="s">
        <v>13</v>
      </c>
    </row>
    <row r="36" spans="1:41" ht="38.25">
      <c r="A36" s="49" t="s">
        <v>110</v>
      </c>
      <c r="B36" s="50"/>
      <c r="C36" s="51" t="s">
        <v>63</v>
      </c>
      <c r="D36" s="52" t="s">
        <v>23</v>
      </c>
      <c r="E36" s="51" t="s">
        <v>36</v>
      </c>
      <c r="F36" s="53">
        <v>0</v>
      </c>
      <c r="G36" s="54">
        <v>0</v>
      </c>
      <c r="H36" s="54">
        <v>0</v>
      </c>
      <c r="I36" s="54">
        <v>0</v>
      </c>
      <c r="J36" s="54">
        <v>0</v>
      </c>
      <c r="K36" s="54">
        <v>0</v>
      </c>
      <c r="L36" s="89">
        <v>48600</v>
      </c>
      <c r="M36" s="56">
        <v>0</v>
      </c>
      <c r="N36" s="55">
        <v>48600</v>
      </c>
      <c r="O36" s="56">
        <v>109000</v>
      </c>
      <c r="P36" s="54">
        <v>0</v>
      </c>
      <c r="Q36" s="54">
        <v>0</v>
      </c>
      <c r="R36" s="54">
        <v>0</v>
      </c>
      <c r="S36" s="54">
        <v>148400</v>
      </c>
      <c r="T36" s="54">
        <v>0</v>
      </c>
      <c r="U36" s="54">
        <v>74600</v>
      </c>
      <c r="V36" s="54">
        <v>0</v>
      </c>
      <c r="W36" s="55">
        <v>332000</v>
      </c>
      <c r="X36" s="17"/>
      <c r="Y36" s="57">
        <v>109000</v>
      </c>
      <c r="Z36" s="58">
        <v>109000</v>
      </c>
      <c r="AA36" s="59">
        <v>0</v>
      </c>
      <c r="AB36" s="58">
        <f t="shared" si="1"/>
        <v>109000</v>
      </c>
      <c r="AD36" s="60">
        <v>1</v>
      </c>
      <c r="AE36" s="61"/>
      <c r="AF36" s="27"/>
      <c r="AG36" s="25">
        <f t="shared" si="2"/>
        <v>37000</v>
      </c>
      <c r="AH36" s="97">
        <v>0</v>
      </c>
      <c r="AI36" s="68">
        <f t="shared" si="4"/>
        <v>40000</v>
      </c>
      <c r="AJ36" s="63">
        <v>0</v>
      </c>
      <c r="AK36" s="73">
        <f t="shared" si="6"/>
        <v>34058.80090004052</v>
      </c>
      <c r="AL36" s="63">
        <f aca="true" t="shared" si="8" ref="AL36:AL62">ROUND(AK36,0)</f>
        <v>34059</v>
      </c>
      <c r="AM36" s="63">
        <v>0</v>
      </c>
      <c r="AO36" s="76" t="s">
        <v>12</v>
      </c>
    </row>
    <row r="37" spans="1:41" ht="12.75">
      <c r="A37" s="3" t="s">
        <v>111</v>
      </c>
      <c r="B37" s="2" t="s">
        <v>62</v>
      </c>
      <c r="C37" s="4" t="s">
        <v>63</v>
      </c>
      <c r="D37" s="13" t="s">
        <v>22</v>
      </c>
      <c r="E37" s="4" t="s">
        <v>40</v>
      </c>
      <c r="F37" s="32">
        <v>2377900</v>
      </c>
      <c r="G37" s="28">
        <v>0</v>
      </c>
      <c r="H37" s="28">
        <v>0</v>
      </c>
      <c r="I37" s="28">
        <v>0</v>
      </c>
      <c r="J37" s="28">
        <v>3860000</v>
      </c>
      <c r="K37" s="28">
        <v>50000</v>
      </c>
      <c r="L37" s="88">
        <v>1387000</v>
      </c>
      <c r="M37" s="34">
        <v>0</v>
      </c>
      <c r="N37" s="33">
        <v>7674900</v>
      </c>
      <c r="O37" s="34">
        <v>2563000</v>
      </c>
      <c r="P37" s="28">
        <v>0</v>
      </c>
      <c r="Q37" s="28">
        <v>0</v>
      </c>
      <c r="R37" s="28">
        <v>0</v>
      </c>
      <c r="S37" s="28">
        <v>3880000</v>
      </c>
      <c r="T37" s="28">
        <v>43000</v>
      </c>
      <c r="U37" s="28">
        <v>1398600</v>
      </c>
      <c r="V37" s="28">
        <v>0</v>
      </c>
      <c r="W37" s="33">
        <v>7884600</v>
      </c>
      <c r="X37" s="17"/>
      <c r="Y37" s="35">
        <v>2563000</v>
      </c>
      <c r="Z37" s="29">
        <v>0</v>
      </c>
      <c r="AA37" s="36">
        <v>614172</v>
      </c>
      <c r="AB37" s="29">
        <f t="shared" si="1"/>
        <v>614172</v>
      </c>
      <c r="AD37" s="37">
        <v>21.5</v>
      </c>
      <c r="AE37" s="38">
        <v>16.12</v>
      </c>
      <c r="AF37" s="27"/>
      <c r="AG37" s="25">
        <f t="shared" si="2"/>
        <v>795500</v>
      </c>
      <c r="AH37" s="97">
        <f t="shared" si="3"/>
        <v>1153328</v>
      </c>
      <c r="AI37" s="68">
        <f t="shared" si="4"/>
        <v>860000</v>
      </c>
      <c r="AJ37" s="63">
        <f t="shared" si="5"/>
        <v>1088828</v>
      </c>
      <c r="AK37" s="73">
        <f t="shared" si="6"/>
        <v>732264.2193508712</v>
      </c>
      <c r="AL37" s="63">
        <f t="shared" si="8"/>
        <v>732264</v>
      </c>
      <c r="AM37" s="63">
        <f t="shared" si="7"/>
        <v>1216564</v>
      </c>
      <c r="AO37" s="76" t="s">
        <v>12</v>
      </c>
    </row>
    <row r="38" spans="1:41" ht="38.25">
      <c r="A38" s="3" t="s">
        <v>112</v>
      </c>
      <c r="B38" s="2" t="s">
        <v>113</v>
      </c>
      <c r="C38" s="4" t="s">
        <v>63</v>
      </c>
      <c r="D38" s="13" t="s">
        <v>22</v>
      </c>
      <c r="E38" s="4" t="s">
        <v>39</v>
      </c>
      <c r="F38" s="32">
        <v>221008</v>
      </c>
      <c r="G38" s="28">
        <v>0</v>
      </c>
      <c r="H38" s="28">
        <v>0</v>
      </c>
      <c r="I38" s="28">
        <v>0</v>
      </c>
      <c r="J38" s="28">
        <v>233423</v>
      </c>
      <c r="K38" s="28">
        <v>0</v>
      </c>
      <c r="L38" s="88">
        <v>153000</v>
      </c>
      <c r="M38" s="34">
        <v>0</v>
      </c>
      <c r="N38" s="33">
        <v>607431</v>
      </c>
      <c r="O38" s="34">
        <v>475000</v>
      </c>
      <c r="P38" s="28">
        <v>0</v>
      </c>
      <c r="Q38" s="28">
        <v>0</v>
      </c>
      <c r="R38" s="28">
        <v>0</v>
      </c>
      <c r="S38" s="28">
        <v>125000</v>
      </c>
      <c r="T38" s="28">
        <v>0</v>
      </c>
      <c r="U38" s="28">
        <v>78000</v>
      </c>
      <c r="V38" s="28">
        <v>0</v>
      </c>
      <c r="W38" s="33">
        <v>678000</v>
      </c>
      <c r="X38" s="17"/>
      <c r="Y38" s="35">
        <v>243000</v>
      </c>
      <c r="Z38" s="29">
        <v>60000</v>
      </c>
      <c r="AA38" s="36">
        <v>47061</v>
      </c>
      <c r="AB38" s="29">
        <f t="shared" si="1"/>
        <v>107061</v>
      </c>
      <c r="AD38" s="37">
        <v>3.5</v>
      </c>
      <c r="AE38" s="38">
        <v>2.81</v>
      </c>
      <c r="AF38" s="27"/>
      <c r="AG38" s="25">
        <f t="shared" si="2"/>
        <v>129500</v>
      </c>
      <c r="AH38" s="97">
        <f t="shared" si="3"/>
        <v>238439</v>
      </c>
      <c r="AI38" s="68">
        <f t="shared" si="4"/>
        <v>140000</v>
      </c>
      <c r="AJ38" s="63">
        <f t="shared" si="5"/>
        <v>227939</v>
      </c>
      <c r="AK38" s="73">
        <f t="shared" si="6"/>
        <v>119205.80315014183</v>
      </c>
      <c r="AL38" s="63">
        <f t="shared" si="8"/>
        <v>119206</v>
      </c>
      <c r="AM38" s="63">
        <f t="shared" si="7"/>
        <v>248733</v>
      </c>
      <c r="AO38" s="76" t="s">
        <v>14</v>
      </c>
    </row>
    <row r="39" spans="1:41" ht="25.5">
      <c r="A39" s="3" t="s">
        <v>114</v>
      </c>
      <c r="B39" s="2" t="s">
        <v>115</v>
      </c>
      <c r="C39" s="4" t="s">
        <v>63</v>
      </c>
      <c r="D39" s="13" t="s">
        <v>22</v>
      </c>
      <c r="E39" s="4" t="s">
        <v>39</v>
      </c>
      <c r="F39" s="32">
        <v>425440</v>
      </c>
      <c r="G39" s="28">
        <v>0</v>
      </c>
      <c r="H39" s="28">
        <v>0</v>
      </c>
      <c r="I39" s="28">
        <v>0</v>
      </c>
      <c r="J39" s="28">
        <v>110000</v>
      </c>
      <c r="K39" s="28">
        <v>0</v>
      </c>
      <c r="L39" s="88">
        <v>170500</v>
      </c>
      <c r="M39" s="34">
        <v>0</v>
      </c>
      <c r="N39" s="33">
        <v>705940</v>
      </c>
      <c r="O39" s="34">
        <v>545000</v>
      </c>
      <c r="P39" s="28">
        <v>0</v>
      </c>
      <c r="Q39" s="28">
        <v>0</v>
      </c>
      <c r="R39" s="28">
        <v>0</v>
      </c>
      <c r="S39" s="28">
        <v>130000</v>
      </c>
      <c r="T39" s="28">
        <v>0</v>
      </c>
      <c r="U39" s="28">
        <v>171286</v>
      </c>
      <c r="V39" s="28">
        <v>0</v>
      </c>
      <c r="W39" s="33">
        <v>846286</v>
      </c>
      <c r="X39" s="17"/>
      <c r="Y39" s="35">
        <v>467000</v>
      </c>
      <c r="Z39" s="29">
        <v>195000</v>
      </c>
      <c r="AA39" s="36">
        <v>0</v>
      </c>
      <c r="AB39" s="29">
        <f t="shared" si="1"/>
        <v>195000</v>
      </c>
      <c r="AD39" s="37">
        <v>3.7</v>
      </c>
      <c r="AE39" s="38">
        <v>3.1</v>
      </c>
      <c r="AF39" s="27"/>
      <c r="AG39" s="25">
        <f t="shared" si="2"/>
        <v>136900</v>
      </c>
      <c r="AH39" s="97">
        <f t="shared" si="3"/>
        <v>213100</v>
      </c>
      <c r="AI39" s="68">
        <f t="shared" si="4"/>
        <v>148000</v>
      </c>
      <c r="AJ39" s="63">
        <f t="shared" si="5"/>
        <v>202000</v>
      </c>
      <c r="AK39" s="73">
        <f t="shared" si="6"/>
        <v>126017.56333014993</v>
      </c>
      <c r="AL39" s="63">
        <f t="shared" si="8"/>
        <v>126018</v>
      </c>
      <c r="AM39" s="63">
        <f t="shared" si="7"/>
        <v>223982</v>
      </c>
      <c r="AO39" s="76" t="s">
        <v>14</v>
      </c>
    </row>
    <row r="40" spans="1:41" ht="38.25">
      <c r="A40" s="3" t="s">
        <v>116</v>
      </c>
      <c r="B40" s="2" t="s">
        <v>117</v>
      </c>
      <c r="C40" s="4" t="s">
        <v>63</v>
      </c>
      <c r="D40" s="13" t="s">
        <v>22</v>
      </c>
      <c r="E40" s="4" t="s">
        <v>37</v>
      </c>
      <c r="F40" s="32">
        <v>0</v>
      </c>
      <c r="G40" s="28">
        <v>0</v>
      </c>
      <c r="H40" s="28">
        <v>0</v>
      </c>
      <c r="I40" s="28">
        <v>2439000</v>
      </c>
      <c r="J40" s="28">
        <v>320000</v>
      </c>
      <c r="K40" s="28">
        <v>0</v>
      </c>
      <c r="L40" s="88">
        <v>73780</v>
      </c>
      <c r="M40" s="34">
        <v>450000</v>
      </c>
      <c r="N40" s="33">
        <v>3282780</v>
      </c>
      <c r="O40" s="34">
        <v>540000</v>
      </c>
      <c r="P40" s="28">
        <v>0</v>
      </c>
      <c r="Q40" s="28">
        <v>0</v>
      </c>
      <c r="R40" s="28">
        <v>1945000</v>
      </c>
      <c r="S40" s="28">
        <v>340000</v>
      </c>
      <c r="T40" s="28">
        <v>0</v>
      </c>
      <c r="U40" s="28">
        <v>84000</v>
      </c>
      <c r="V40" s="28">
        <v>360000</v>
      </c>
      <c r="W40" s="33">
        <v>3269000</v>
      </c>
      <c r="X40" s="17"/>
      <c r="Y40" s="35">
        <v>540000</v>
      </c>
      <c r="Z40" s="29">
        <v>0</v>
      </c>
      <c r="AA40" s="36">
        <v>0</v>
      </c>
      <c r="AB40" s="29">
        <f t="shared" si="1"/>
        <v>0</v>
      </c>
      <c r="AD40" s="37">
        <v>10</v>
      </c>
      <c r="AE40" s="38">
        <v>9</v>
      </c>
      <c r="AF40" s="27"/>
      <c r="AG40" s="25">
        <f t="shared" si="2"/>
        <v>370000</v>
      </c>
      <c r="AH40" s="97">
        <f t="shared" si="3"/>
        <v>530000</v>
      </c>
      <c r="AI40" s="68">
        <f t="shared" si="4"/>
        <v>400000</v>
      </c>
      <c r="AJ40" s="63">
        <f t="shared" si="5"/>
        <v>500000</v>
      </c>
      <c r="AK40" s="73">
        <f t="shared" si="6"/>
        <v>340588.0090004052</v>
      </c>
      <c r="AL40" s="63">
        <f t="shared" si="8"/>
        <v>340588</v>
      </c>
      <c r="AM40" s="63">
        <f t="shared" si="7"/>
        <v>559412</v>
      </c>
      <c r="AO40" s="76" t="s">
        <v>11</v>
      </c>
    </row>
    <row r="41" spans="1:41" ht="12.75">
      <c r="A41" s="3" t="s">
        <v>58</v>
      </c>
      <c r="B41" s="2" t="s">
        <v>62</v>
      </c>
      <c r="C41" s="4" t="s">
        <v>63</v>
      </c>
      <c r="D41" s="13" t="s">
        <v>22</v>
      </c>
      <c r="E41" s="4" t="s">
        <v>37</v>
      </c>
      <c r="F41" s="32">
        <v>0</v>
      </c>
      <c r="G41" s="28">
        <v>0</v>
      </c>
      <c r="H41" s="28">
        <v>0</v>
      </c>
      <c r="I41" s="28">
        <v>680000</v>
      </c>
      <c r="J41" s="28">
        <v>95000</v>
      </c>
      <c r="K41" s="28">
        <v>0</v>
      </c>
      <c r="L41" s="88">
        <v>60000</v>
      </c>
      <c r="M41" s="34">
        <v>125000</v>
      </c>
      <c r="N41" s="33">
        <v>960000</v>
      </c>
      <c r="O41" s="34">
        <v>275700</v>
      </c>
      <c r="P41" s="28">
        <v>0</v>
      </c>
      <c r="Q41" s="28">
        <v>0</v>
      </c>
      <c r="R41" s="28">
        <v>469560</v>
      </c>
      <c r="S41" s="28">
        <v>95000</v>
      </c>
      <c r="T41" s="28">
        <v>0</v>
      </c>
      <c r="U41" s="28">
        <v>65000</v>
      </c>
      <c r="V41" s="28">
        <v>100000</v>
      </c>
      <c r="W41" s="33">
        <v>1005260</v>
      </c>
      <c r="X41" s="17"/>
      <c r="Y41" s="35">
        <v>275700</v>
      </c>
      <c r="Z41" s="29">
        <v>0</v>
      </c>
      <c r="AA41" s="36">
        <v>0</v>
      </c>
      <c r="AB41" s="29">
        <f t="shared" si="1"/>
        <v>0</v>
      </c>
      <c r="AD41" s="37">
        <v>2.9</v>
      </c>
      <c r="AE41" s="38">
        <v>2.5</v>
      </c>
      <c r="AF41" s="27"/>
      <c r="AG41" s="25">
        <f t="shared" si="2"/>
        <v>107300</v>
      </c>
      <c r="AH41" s="97">
        <f t="shared" si="3"/>
        <v>268400</v>
      </c>
      <c r="AI41" s="68">
        <f t="shared" si="4"/>
        <v>116000</v>
      </c>
      <c r="AJ41" s="63">
        <f t="shared" si="5"/>
        <v>259700</v>
      </c>
      <c r="AK41" s="73">
        <f t="shared" si="6"/>
        <v>98770.5226101175</v>
      </c>
      <c r="AL41" s="63">
        <f t="shared" si="8"/>
        <v>98771</v>
      </c>
      <c r="AM41" s="63">
        <f t="shared" si="7"/>
        <v>276929</v>
      </c>
      <c r="AO41" s="76" t="s">
        <v>11</v>
      </c>
    </row>
    <row r="42" spans="1:41" ht="25.5">
      <c r="A42" s="3" t="s">
        <v>59</v>
      </c>
      <c r="B42" s="2" t="s">
        <v>62</v>
      </c>
      <c r="C42" s="4" t="s">
        <v>63</v>
      </c>
      <c r="D42" s="13" t="s">
        <v>22</v>
      </c>
      <c r="E42" s="4" t="s">
        <v>39</v>
      </c>
      <c r="F42" s="32">
        <v>0</v>
      </c>
      <c r="G42" s="28">
        <v>0</v>
      </c>
      <c r="H42" s="28">
        <v>0</v>
      </c>
      <c r="I42" s="28">
        <v>0</v>
      </c>
      <c r="J42" s="28">
        <v>25600</v>
      </c>
      <c r="K42" s="28">
        <v>0</v>
      </c>
      <c r="L42" s="88">
        <v>0</v>
      </c>
      <c r="M42" s="34">
        <v>75000</v>
      </c>
      <c r="N42" s="33">
        <v>100600</v>
      </c>
      <c r="O42" s="34">
        <v>237000</v>
      </c>
      <c r="P42" s="28">
        <v>0</v>
      </c>
      <c r="Q42" s="28">
        <v>0</v>
      </c>
      <c r="R42" s="28">
        <v>0</v>
      </c>
      <c r="S42" s="28">
        <v>70000</v>
      </c>
      <c r="T42" s="28">
        <v>0</v>
      </c>
      <c r="U42" s="28">
        <v>0</v>
      </c>
      <c r="V42" s="28">
        <v>60000</v>
      </c>
      <c r="W42" s="33">
        <v>367000</v>
      </c>
      <c r="X42" s="17"/>
      <c r="Y42" s="35">
        <v>55000</v>
      </c>
      <c r="Z42" s="29">
        <v>36000</v>
      </c>
      <c r="AA42" s="36">
        <v>0</v>
      </c>
      <c r="AB42" s="29">
        <f t="shared" si="1"/>
        <v>36000</v>
      </c>
      <c r="AD42" s="37">
        <v>1.7</v>
      </c>
      <c r="AE42" s="38">
        <v>1.5</v>
      </c>
      <c r="AF42" s="27"/>
      <c r="AG42" s="25">
        <f t="shared" si="2"/>
        <v>62900</v>
      </c>
      <c r="AH42" s="97">
        <f t="shared" si="3"/>
        <v>198100</v>
      </c>
      <c r="AI42" s="68">
        <f t="shared" si="4"/>
        <v>68000</v>
      </c>
      <c r="AJ42" s="63">
        <f t="shared" si="5"/>
        <v>193000</v>
      </c>
      <c r="AK42" s="73">
        <f t="shared" si="6"/>
        <v>57899.96153006888</v>
      </c>
      <c r="AL42" s="63">
        <f t="shared" si="8"/>
        <v>57900</v>
      </c>
      <c r="AM42" s="63">
        <f t="shared" si="7"/>
        <v>203100</v>
      </c>
      <c r="AO42" s="76" t="s">
        <v>11</v>
      </c>
    </row>
    <row r="43" spans="1:41" ht="25.5">
      <c r="A43" s="3" t="s">
        <v>24</v>
      </c>
      <c r="B43" s="2" t="s">
        <v>118</v>
      </c>
      <c r="C43" s="4" t="s">
        <v>63</v>
      </c>
      <c r="D43" s="13" t="s">
        <v>22</v>
      </c>
      <c r="E43" s="4" t="s">
        <v>39</v>
      </c>
      <c r="F43" s="32">
        <v>609203</v>
      </c>
      <c r="G43" s="28">
        <v>0</v>
      </c>
      <c r="H43" s="28">
        <v>0</v>
      </c>
      <c r="I43" s="28">
        <v>0</v>
      </c>
      <c r="J43" s="28">
        <v>180000</v>
      </c>
      <c r="K43" s="28">
        <v>0</v>
      </c>
      <c r="L43" s="88">
        <v>437000</v>
      </c>
      <c r="M43" s="34">
        <v>0</v>
      </c>
      <c r="N43" s="33">
        <v>1226203</v>
      </c>
      <c r="O43" s="34">
        <v>822000</v>
      </c>
      <c r="P43" s="28">
        <v>0</v>
      </c>
      <c r="Q43" s="28">
        <v>0</v>
      </c>
      <c r="R43" s="28">
        <v>0</v>
      </c>
      <c r="S43" s="28">
        <v>165000</v>
      </c>
      <c r="T43" s="28">
        <v>0</v>
      </c>
      <c r="U43" s="28">
        <v>358800</v>
      </c>
      <c r="V43" s="28">
        <v>20000</v>
      </c>
      <c r="W43" s="33">
        <v>1365800</v>
      </c>
      <c r="X43" s="17"/>
      <c r="Y43" s="35">
        <v>670000</v>
      </c>
      <c r="Z43" s="29">
        <v>447000</v>
      </c>
      <c r="AA43" s="36">
        <v>0</v>
      </c>
      <c r="AB43" s="29">
        <f t="shared" si="1"/>
        <v>447000</v>
      </c>
      <c r="AD43" s="37">
        <v>4.8</v>
      </c>
      <c r="AE43" s="38">
        <v>4.58</v>
      </c>
      <c r="AF43" s="27"/>
      <c r="AG43" s="25">
        <f t="shared" si="2"/>
        <v>177600</v>
      </c>
      <c r="AH43" s="97">
        <f t="shared" si="3"/>
        <v>217400</v>
      </c>
      <c r="AI43" s="68">
        <f t="shared" si="4"/>
        <v>192000</v>
      </c>
      <c r="AJ43" s="63">
        <f t="shared" si="5"/>
        <v>203000</v>
      </c>
      <c r="AK43" s="73">
        <f t="shared" si="6"/>
        <v>163482.2443201945</v>
      </c>
      <c r="AL43" s="63">
        <f t="shared" si="8"/>
        <v>163482</v>
      </c>
      <c r="AM43" s="63">
        <f t="shared" si="7"/>
        <v>231518</v>
      </c>
      <c r="AO43" s="76" t="s">
        <v>14</v>
      </c>
    </row>
    <row r="44" spans="1:41" ht="38.25">
      <c r="A44" s="3" t="s">
        <v>60</v>
      </c>
      <c r="B44" s="2" t="s">
        <v>119</v>
      </c>
      <c r="C44" s="4" t="s">
        <v>63</v>
      </c>
      <c r="D44" s="13" t="s">
        <v>22</v>
      </c>
      <c r="E44" s="4" t="s">
        <v>36</v>
      </c>
      <c r="F44" s="32">
        <v>0</v>
      </c>
      <c r="G44" s="28">
        <v>0</v>
      </c>
      <c r="H44" s="28">
        <v>0</v>
      </c>
      <c r="I44" s="28">
        <v>1840000</v>
      </c>
      <c r="J44" s="28">
        <v>170000</v>
      </c>
      <c r="K44" s="28">
        <v>0</v>
      </c>
      <c r="L44" s="88">
        <v>40000</v>
      </c>
      <c r="M44" s="34">
        <v>350000</v>
      </c>
      <c r="N44" s="33">
        <v>2400000</v>
      </c>
      <c r="O44" s="34">
        <v>1187300</v>
      </c>
      <c r="P44" s="28">
        <v>0</v>
      </c>
      <c r="Q44" s="28">
        <v>0</v>
      </c>
      <c r="R44" s="28">
        <v>1000000</v>
      </c>
      <c r="S44" s="28">
        <v>180000</v>
      </c>
      <c r="T44" s="28">
        <v>0</v>
      </c>
      <c r="U44" s="28">
        <v>8000</v>
      </c>
      <c r="V44" s="28">
        <v>280000</v>
      </c>
      <c r="W44" s="33">
        <v>2655300</v>
      </c>
      <c r="X44" s="17"/>
      <c r="Y44" s="35">
        <v>1187300</v>
      </c>
      <c r="Z44" s="29">
        <v>265000</v>
      </c>
      <c r="AA44" s="36">
        <v>0</v>
      </c>
      <c r="AB44" s="29">
        <f t="shared" si="1"/>
        <v>265000</v>
      </c>
      <c r="AD44" s="37">
        <v>7.6</v>
      </c>
      <c r="AE44" s="38">
        <v>7</v>
      </c>
      <c r="AF44" s="27"/>
      <c r="AG44" s="25">
        <f t="shared" si="2"/>
        <v>281200</v>
      </c>
      <c r="AH44" s="97">
        <f t="shared" si="3"/>
        <v>921100</v>
      </c>
      <c r="AI44" s="68">
        <f t="shared" si="4"/>
        <v>304000</v>
      </c>
      <c r="AJ44" s="63">
        <f t="shared" si="5"/>
        <v>898300</v>
      </c>
      <c r="AK44" s="73">
        <f t="shared" si="6"/>
        <v>258846.88684030794</v>
      </c>
      <c r="AL44" s="63">
        <f t="shared" si="8"/>
        <v>258847</v>
      </c>
      <c r="AM44" s="63">
        <f t="shared" si="7"/>
        <v>943453</v>
      </c>
      <c r="AO44" s="76" t="s">
        <v>11</v>
      </c>
    </row>
    <row r="45" spans="1:41" ht="25.5">
      <c r="A45" s="3" t="s">
        <v>25</v>
      </c>
      <c r="B45" s="2" t="s">
        <v>120</v>
      </c>
      <c r="C45" s="4" t="s">
        <v>63</v>
      </c>
      <c r="D45" s="13" t="s">
        <v>22</v>
      </c>
      <c r="E45" s="4" t="s">
        <v>37</v>
      </c>
      <c r="F45" s="32">
        <v>0</v>
      </c>
      <c r="G45" s="28">
        <v>0</v>
      </c>
      <c r="H45" s="28">
        <v>0</v>
      </c>
      <c r="I45" s="28">
        <v>4382000</v>
      </c>
      <c r="J45" s="28">
        <v>580000</v>
      </c>
      <c r="K45" s="28">
        <v>0</v>
      </c>
      <c r="L45" s="88">
        <v>177000</v>
      </c>
      <c r="M45" s="34">
        <v>1156000</v>
      </c>
      <c r="N45" s="33">
        <v>6295000</v>
      </c>
      <c r="O45" s="34">
        <v>2339130</v>
      </c>
      <c r="P45" s="28">
        <v>0</v>
      </c>
      <c r="Q45" s="28">
        <v>0</v>
      </c>
      <c r="R45" s="28">
        <v>2791870</v>
      </c>
      <c r="S45" s="28">
        <v>620000</v>
      </c>
      <c r="T45" s="28">
        <v>0</v>
      </c>
      <c r="U45" s="28">
        <v>117000</v>
      </c>
      <c r="V45" s="28">
        <v>924000</v>
      </c>
      <c r="W45" s="33">
        <v>6792000</v>
      </c>
      <c r="X45" s="17"/>
      <c r="Y45" s="35">
        <v>2339130</v>
      </c>
      <c r="Z45" s="29">
        <v>0</v>
      </c>
      <c r="AA45" s="36">
        <v>0</v>
      </c>
      <c r="AB45" s="29">
        <f t="shared" si="1"/>
        <v>0</v>
      </c>
      <c r="AD45" s="37">
        <v>26.1</v>
      </c>
      <c r="AE45" s="38">
        <v>23.12</v>
      </c>
      <c r="AF45" s="27"/>
      <c r="AG45" s="25">
        <f t="shared" si="2"/>
        <v>965700</v>
      </c>
      <c r="AH45" s="97">
        <f t="shared" si="3"/>
        <v>2297430</v>
      </c>
      <c r="AI45" s="68">
        <f t="shared" si="4"/>
        <v>1044000</v>
      </c>
      <c r="AJ45" s="63">
        <f t="shared" si="5"/>
        <v>2219130</v>
      </c>
      <c r="AK45" s="73">
        <f t="shared" si="6"/>
        <v>888934.7034910576</v>
      </c>
      <c r="AL45" s="63">
        <f t="shared" si="8"/>
        <v>888935</v>
      </c>
      <c r="AM45" s="63">
        <f t="shared" si="7"/>
        <v>2374195</v>
      </c>
      <c r="AO45" s="76" t="s">
        <v>11</v>
      </c>
    </row>
    <row r="46" spans="1:41" ht="25.5">
      <c r="A46" s="3" t="s">
        <v>26</v>
      </c>
      <c r="B46" s="2" t="s">
        <v>62</v>
      </c>
      <c r="C46" s="4" t="s">
        <v>63</v>
      </c>
      <c r="D46" s="13" t="s">
        <v>22</v>
      </c>
      <c r="E46" s="4" t="s">
        <v>36</v>
      </c>
      <c r="F46" s="32">
        <v>0</v>
      </c>
      <c r="G46" s="28">
        <v>0</v>
      </c>
      <c r="H46" s="28">
        <v>0</v>
      </c>
      <c r="I46" s="28">
        <v>4525967</v>
      </c>
      <c r="J46" s="28">
        <v>3739000</v>
      </c>
      <c r="K46" s="28">
        <v>0</v>
      </c>
      <c r="L46" s="88">
        <v>0</v>
      </c>
      <c r="M46" s="34">
        <v>862500</v>
      </c>
      <c r="N46" s="33">
        <v>9127467</v>
      </c>
      <c r="O46" s="34">
        <v>3476185</v>
      </c>
      <c r="P46" s="28">
        <v>0</v>
      </c>
      <c r="Q46" s="28">
        <v>0</v>
      </c>
      <c r="R46" s="28">
        <v>1321555</v>
      </c>
      <c r="S46" s="28">
        <v>3830000</v>
      </c>
      <c r="T46" s="28">
        <v>0</v>
      </c>
      <c r="U46" s="28">
        <v>0</v>
      </c>
      <c r="V46" s="28">
        <v>690000</v>
      </c>
      <c r="W46" s="33">
        <v>9317740</v>
      </c>
      <c r="X46" s="17"/>
      <c r="Y46" s="35">
        <v>3476185</v>
      </c>
      <c r="Z46" s="29">
        <v>931000</v>
      </c>
      <c r="AA46" s="36">
        <v>0</v>
      </c>
      <c r="AB46" s="29">
        <f t="shared" si="1"/>
        <v>931000</v>
      </c>
      <c r="AD46" s="37">
        <v>26</v>
      </c>
      <c r="AE46" s="38">
        <v>17.25</v>
      </c>
      <c r="AF46" s="27"/>
      <c r="AG46" s="25">
        <f t="shared" si="2"/>
        <v>962000</v>
      </c>
      <c r="AH46" s="97">
        <f t="shared" si="3"/>
        <v>2273185</v>
      </c>
      <c r="AI46" s="68">
        <f t="shared" si="4"/>
        <v>1040000</v>
      </c>
      <c r="AJ46" s="63">
        <f t="shared" si="5"/>
        <v>2195185</v>
      </c>
      <c r="AK46" s="73">
        <f t="shared" si="6"/>
        <v>885528.8234010536</v>
      </c>
      <c r="AL46" s="63">
        <f t="shared" si="8"/>
        <v>885529</v>
      </c>
      <c r="AM46" s="63">
        <f t="shared" si="7"/>
        <v>2349656</v>
      </c>
      <c r="AO46" s="76" t="s">
        <v>11</v>
      </c>
    </row>
    <row r="47" spans="1:41" ht="12.75">
      <c r="A47" s="3" t="s">
        <v>27</v>
      </c>
      <c r="B47" s="2" t="s">
        <v>62</v>
      </c>
      <c r="C47" s="4" t="s">
        <v>63</v>
      </c>
      <c r="D47" s="13" t="s">
        <v>22</v>
      </c>
      <c r="E47" s="4" t="s">
        <v>38</v>
      </c>
      <c r="F47" s="32">
        <v>0</v>
      </c>
      <c r="G47" s="28">
        <v>0</v>
      </c>
      <c r="H47" s="28">
        <v>0</v>
      </c>
      <c r="I47" s="28">
        <v>12331000</v>
      </c>
      <c r="J47" s="28">
        <v>5394000</v>
      </c>
      <c r="K47" s="28">
        <v>0</v>
      </c>
      <c r="L47" s="88">
        <v>0</v>
      </c>
      <c r="M47" s="34">
        <v>2637500</v>
      </c>
      <c r="N47" s="33">
        <v>20151500</v>
      </c>
      <c r="O47" s="34">
        <v>4840000</v>
      </c>
      <c r="P47" s="28">
        <v>0</v>
      </c>
      <c r="Q47" s="28">
        <v>0</v>
      </c>
      <c r="R47" s="28">
        <v>7895000</v>
      </c>
      <c r="S47" s="28">
        <v>5650000</v>
      </c>
      <c r="T47" s="28">
        <v>0</v>
      </c>
      <c r="U47" s="28">
        <v>0</v>
      </c>
      <c r="V47" s="28">
        <v>1940000</v>
      </c>
      <c r="W47" s="33">
        <v>20325000</v>
      </c>
      <c r="X47" s="17"/>
      <c r="Y47" s="35">
        <v>4840000</v>
      </c>
      <c r="Z47" s="29">
        <v>2032000</v>
      </c>
      <c r="AA47" s="36">
        <v>0</v>
      </c>
      <c r="AB47" s="29">
        <f t="shared" si="1"/>
        <v>2032000</v>
      </c>
      <c r="AD47" s="37">
        <v>49.775</v>
      </c>
      <c r="AE47" s="38">
        <v>52.75</v>
      </c>
      <c r="AF47" s="27"/>
      <c r="AG47" s="25">
        <f t="shared" si="2"/>
        <v>1841675</v>
      </c>
      <c r="AH47" s="97">
        <f t="shared" si="3"/>
        <v>2906325</v>
      </c>
      <c r="AI47" s="68">
        <f t="shared" si="4"/>
        <v>1991000</v>
      </c>
      <c r="AJ47" s="63">
        <f t="shared" si="5"/>
        <v>2757000</v>
      </c>
      <c r="AK47" s="73">
        <f t="shared" si="6"/>
        <v>1695276.814799517</v>
      </c>
      <c r="AL47" s="63">
        <f t="shared" si="8"/>
        <v>1695277</v>
      </c>
      <c r="AM47" s="63">
        <f t="shared" si="7"/>
        <v>3052723</v>
      </c>
      <c r="AO47" s="76" t="s">
        <v>11</v>
      </c>
    </row>
    <row r="48" spans="1:41" ht="42.75" customHeight="1">
      <c r="A48" s="3" t="s">
        <v>28</v>
      </c>
      <c r="B48" s="2" t="s">
        <v>121</v>
      </c>
      <c r="C48" s="4" t="s">
        <v>63</v>
      </c>
      <c r="D48" s="13" t="s">
        <v>22</v>
      </c>
      <c r="E48" s="4" t="s">
        <v>38</v>
      </c>
      <c r="F48" s="32">
        <v>532000</v>
      </c>
      <c r="G48" s="28">
        <v>0</v>
      </c>
      <c r="H48" s="28">
        <v>0</v>
      </c>
      <c r="I48" s="28">
        <v>0</v>
      </c>
      <c r="J48" s="28">
        <v>185000</v>
      </c>
      <c r="K48" s="28">
        <v>0</v>
      </c>
      <c r="L48" s="88">
        <v>477600</v>
      </c>
      <c r="M48" s="34">
        <v>0</v>
      </c>
      <c r="N48" s="33">
        <v>1194600</v>
      </c>
      <c r="O48" s="34">
        <v>650000</v>
      </c>
      <c r="P48" s="28">
        <v>0</v>
      </c>
      <c r="Q48" s="28">
        <v>0</v>
      </c>
      <c r="R48" s="28">
        <v>0</v>
      </c>
      <c r="S48" s="28">
        <v>157600</v>
      </c>
      <c r="T48" s="28">
        <v>0</v>
      </c>
      <c r="U48" s="28">
        <v>435300</v>
      </c>
      <c r="V48" s="28">
        <v>0</v>
      </c>
      <c r="W48" s="33">
        <v>1242900</v>
      </c>
      <c r="X48" s="17"/>
      <c r="Y48" s="35">
        <v>585000</v>
      </c>
      <c r="Z48" s="29">
        <v>0</v>
      </c>
      <c r="AA48" s="36">
        <v>152400</v>
      </c>
      <c r="AB48" s="29">
        <f t="shared" si="1"/>
        <v>152400</v>
      </c>
      <c r="AD48" s="37">
        <v>3.3</v>
      </c>
      <c r="AE48" s="38">
        <v>4</v>
      </c>
      <c r="AF48" s="27"/>
      <c r="AG48" s="25">
        <f t="shared" si="2"/>
        <v>122100</v>
      </c>
      <c r="AH48" s="97">
        <f t="shared" si="3"/>
        <v>375500</v>
      </c>
      <c r="AI48" s="68">
        <f t="shared" si="4"/>
        <v>132000</v>
      </c>
      <c r="AJ48" s="63">
        <f t="shared" si="5"/>
        <v>365600</v>
      </c>
      <c r="AK48" s="73">
        <f t="shared" si="6"/>
        <v>112394.04297013371</v>
      </c>
      <c r="AL48" s="63">
        <f t="shared" si="8"/>
        <v>112394</v>
      </c>
      <c r="AM48" s="63">
        <f t="shared" si="7"/>
        <v>385206</v>
      </c>
      <c r="AO48" s="76" t="s">
        <v>14</v>
      </c>
    </row>
    <row r="49" spans="1:41" ht="25.5">
      <c r="A49" s="3" t="s">
        <v>28</v>
      </c>
      <c r="B49" s="2" t="s">
        <v>122</v>
      </c>
      <c r="C49" s="4" t="s">
        <v>63</v>
      </c>
      <c r="D49" s="13" t="s">
        <v>22</v>
      </c>
      <c r="E49" s="4" t="s">
        <v>38</v>
      </c>
      <c r="F49" s="32">
        <v>718300</v>
      </c>
      <c r="G49" s="28">
        <v>0</v>
      </c>
      <c r="H49" s="28">
        <v>0</v>
      </c>
      <c r="I49" s="28">
        <v>0</v>
      </c>
      <c r="J49" s="28">
        <v>250900</v>
      </c>
      <c r="K49" s="28">
        <v>0</v>
      </c>
      <c r="L49" s="88">
        <v>521800</v>
      </c>
      <c r="M49" s="34">
        <v>0</v>
      </c>
      <c r="N49" s="33">
        <v>1491000</v>
      </c>
      <c r="O49" s="34">
        <v>1007000</v>
      </c>
      <c r="P49" s="28">
        <v>0</v>
      </c>
      <c r="Q49" s="28">
        <v>0</v>
      </c>
      <c r="R49" s="28">
        <v>0</v>
      </c>
      <c r="S49" s="28">
        <v>250000</v>
      </c>
      <c r="T49" s="28">
        <v>0</v>
      </c>
      <c r="U49" s="28">
        <v>509200</v>
      </c>
      <c r="V49" s="28">
        <v>0</v>
      </c>
      <c r="W49" s="33">
        <v>1766200</v>
      </c>
      <c r="X49" s="17"/>
      <c r="Y49" s="35">
        <v>790000</v>
      </c>
      <c r="Z49" s="29">
        <v>0</v>
      </c>
      <c r="AA49" s="36">
        <v>205740</v>
      </c>
      <c r="AB49" s="29">
        <f t="shared" si="1"/>
        <v>205740</v>
      </c>
      <c r="AD49" s="37">
        <v>4.9</v>
      </c>
      <c r="AE49" s="38">
        <v>5.4</v>
      </c>
      <c r="AF49" s="27"/>
      <c r="AG49" s="25">
        <f t="shared" si="2"/>
        <v>181300</v>
      </c>
      <c r="AH49" s="97">
        <f t="shared" si="3"/>
        <v>619960</v>
      </c>
      <c r="AI49" s="68">
        <f t="shared" si="4"/>
        <v>196000</v>
      </c>
      <c r="AJ49" s="63">
        <f t="shared" si="5"/>
        <v>605260</v>
      </c>
      <c r="AK49" s="73">
        <f t="shared" si="6"/>
        <v>166888.12441019856</v>
      </c>
      <c r="AL49" s="63">
        <f t="shared" si="8"/>
        <v>166888</v>
      </c>
      <c r="AM49" s="63">
        <f t="shared" si="7"/>
        <v>634372</v>
      </c>
      <c r="AO49" s="76" t="s">
        <v>14</v>
      </c>
    </row>
    <row r="50" spans="1:41" ht="42" customHeight="1">
      <c r="A50" s="3" t="s">
        <v>28</v>
      </c>
      <c r="B50" s="2" t="s">
        <v>123</v>
      </c>
      <c r="C50" s="4" t="s">
        <v>63</v>
      </c>
      <c r="D50" s="13" t="s">
        <v>22</v>
      </c>
      <c r="E50" s="4" t="s">
        <v>38</v>
      </c>
      <c r="F50" s="32">
        <v>888000</v>
      </c>
      <c r="G50" s="28">
        <v>0</v>
      </c>
      <c r="H50" s="28">
        <v>0</v>
      </c>
      <c r="I50" s="28">
        <v>0</v>
      </c>
      <c r="J50" s="28">
        <v>207000</v>
      </c>
      <c r="K50" s="28">
        <v>0</v>
      </c>
      <c r="L50" s="88">
        <v>935200</v>
      </c>
      <c r="M50" s="34">
        <v>0</v>
      </c>
      <c r="N50" s="33">
        <v>2030200</v>
      </c>
      <c r="O50" s="34">
        <v>1137000</v>
      </c>
      <c r="P50" s="28">
        <v>0</v>
      </c>
      <c r="Q50" s="28">
        <v>0</v>
      </c>
      <c r="R50" s="28">
        <v>0</v>
      </c>
      <c r="S50" s="28">
        <v>187000</v>
      </c>
      <c r="T50" s="28">
        <v>0</v>
      </c>
      <c r="U50" s="28">
        <v>888200</v>
      </c>
      <c r="V50" s="28">
        <v>0</v>
      </c>
      <c r="W50" s="33">
        <v>2212200</v>
      </c>
      <c r="X50" s="17"/>
      <c r="Y50" s="35">
        <v>976000</v>
      </c>
      <c r="Z50" s="29">
        <v>214000</v>
      </c>
      <c r="AA50" s="36">
        <v>40508</v>
      </c>
      <c r="AB50" s="29">
        <f t="shared" si="1"/>
        <v>254508</v>
      </c>
      <c r="AD50" s="37">
        <v>10</v>
      </c>
      <c r="AE50" s="38">
        <v>6.68</v>
      </c>
      <c r="AF50" s="27"/>
      <c r="AG50" s="25">
        <f t="shared" si="2"/>
        <v>370000</v>
      </c>
      <c r="AH50" s="97">
        <f t="shared" si="3"/>
        <v>512492</v>
      </c>
      <c r="AI50" s="68">
        <f t="shared" si="4"/>
        <v>400000</v>
      </c>
      <c r="AJ50" s="63">
        <f t="shared" si="5"/>
        <v>482492</v>
      </c>
      <c r="AK50" s="73">
        <f t="shared" si="6"/>
        <v>340588.0090004052</v>
      </c>
      <c r="AL50" s="63">
        <f t="shared" si="8"/>
        <v>340588</v>
      </c>
      <c r="AM50" s="63">
        <f t="shared" si="7"/>
        <v>541904</v>
      </c>
      <c r="AO50" s="76" t="s">
        <v>14</v>
      </c>
    </row>
    <row r="51" spans="1:41" ht="35.25" customHeight="1">
      <c r="A51" s="3" t="s">
        <v>28</v>
      </c>
      <c r="B51" s="2" t="s">
        <v>124</v>
      </c>
      <c r="C51" s="4" t="s">
        <v>63</v>
      </c>
      <c r="D51" s="13" t="s">
        <v>22</v>
      </c>
      <c r="E51" s="4" t="s">
        <v>38</v>
      </c>
      <c r="F51" s="32">
        <v>344800</v>
      </c>
      <c r="G51" s="28">
        <v>0</v>
      </c>
      <c r="H51" s="28">
        <v>0</v>
      </c>
      <c r="I51" s="28">
        <v>0</v>
      </c>
      <c r="J51" s="28">
        <v>76000</v>
      </c>
      <c r="K51" s="28">
        <v>0</v>
      </c>
      <c r="L51" s="88">
        <v>366200</v>
      </c>
      <c r="M51" s="34">
        <v>0</v>
      </c>
      <c r="N51" s="33">
        <v>787000</v>
      </c>
      <c r="O51" s="34">
        <v>648000</v>
      </c>
      <c r="P51" s="28">
        <v>0</v>
      </c>
      <c r="Q51" s="28">
        <v>0</v>
      </c>
      <c r="R51" s="28">
        <v>0</v>
      </c>
      <c r="S51" s="28">
        <v>67100</v>
      </c>
      <c r="T51" s="28">
        <v>0</v>
      </c>
      <c r="U51" s="28">
        <v>311000</v>
      </c>
      <c r="V51" s="28">
        <v>0</v>
      </c>
      <c r="W51" s="33">
        <v>1026100</v>
      </c>
      <c r="X51" s="17"/>
      <c r="Y51" s="35">
        <v>379000</v>
      </c>
      <c r="Z51" s="29">
        <v>0</v>
      </c>
      <c r="AA51" s="36">
        <v>98679</v>
      </c>
      <c r="AB51" s="29">
        <f t="shared" si="1"/>
        <v>98679</v>
      </c>
      <c r="AD51" s="37">
        <v>3.3</v>
      </c>
      <c r="AE51" s="38">
        <v>2.59</v>
      </c>
      <c r="AF51" s="27"/>
      <c r="AG51" s="25">
        <f t="shared" si="2"/>
        <v>122100</v>
      </c>
      <c r="AH51" s="97">
        <f t="shared" si="3"/>
        <v>427221</v>
      </c>
      <c r="AI51" s="68">
        <f t="shared" si="4"/>
        <v>132000</v>
      </c>
      <c r="AJ51" s="63">
        <f t="shared" si="5"/>
        <v>417321</v>
      </c>
      <c r="AK51" s="73">
        <f t="shared" si="6"/>
        <v>112394.04297013371</v>
      </c>
      <c r="AL51" s="63">
        <f t="shared" si="8"/>
        <v>112394</v>
      </c>
      <c r="AM51" s="63">
        <f t="shared" si="7"/>
        <v>436927</v>
      </c>
      <c r="AO51" s="76" t="s">
        <v>14</v>
      </c>
    </row>
    <row r="52" spans="1:41" ht="34.5" customHeight="1">
      <c r="A52" s="3" t="s">
        <v>28</v>
      </c>
      <c r="B52" s="2" t="s">
        <v>125</v>
      </c>
      <c r="C52" s="4" t="s">
        <v>63</v>
      </c>
      <c r="D52" s="13" t="s">
        <v>22</v>
      </c>
      <c r="E52" s="4" t="s">
        <v>38</v>
      </c>
      <c r="F52" s="32">
        <v>337800</v>
      </c>
      <c r="G52" s="28">
        <v>0</v>
      </c>
      <c r="H52" s="28">
        <v>0</v>
      </c>
      <c r="I52" s="28">
        <v>0</v>
      </c>
      <c r="J52" s="28">
        <v>67500</v>
      </c>
      <c r="K52" s="28">
        <v>0</v>
      </c>
      <c r="L52" s="88">
        <v>823600</v>
      </c>
      <c r="M52" s="34">
        <v>0</v>
      </c>
      <c r="N52" s="33">
        <v>1228900</v>
      </c>
      <c r="O52" s="34">
        <v>615300</v>
      </c>
      <c r="P52" s="28">
        <v>0</v>
      </c>
      <c r="Q52" s="28">
        <v>0</v>
      </c>
      <c r="R52" s="28">
        <v>0</v>
      </c>
      <c r="S52" s="28">
        <v>55300</v>
      </c>
      <c r="T52" s="28">
        <v>0</v>
      </c>
      <c r="U52" s="28">
        <v>444500</v>
      </c>
      <c r="V52" s="28">
        <v>0</v>
      </c>
      <c r="W52" s="33">
        <v>1115100</v>
      </c>
      <c r="X52" s="17"/>
      <c r="Y52" s="35">
        <v>371000</v>
      </c>
      <c r="Z52" s="29">
        <v>100000</v>
      </c>
      <c r="AA52" s="36">
        <v>0</v>
      </c>
      <c r="AB52" s="29">
        <f t="shared" si="1"/>
        <v>100000</v>
      </c>
      <c r="AD52" s="37">
        <v>2.4</v>
      </c>
      <c r="AE52" s="38">
        <v>2.54</v>
      </c>
      <c r="AF52" s="27"/>
      <c r="AG52" s="25">
        <f t="shared" si="2"/>
        <v>88800</v>
      </c>
      <c r="AH52" s="97">
        <f t="shared" si="3"/>
        <v>426500</v>
      </c>
      <c r="AI52" s="68">
        <f t="shared" si="4"/>
        <v>96000</v>
      </c>
      <c r="AJ52" s="63">
        <f t="shared" si="5"/>
        <v>419300</v>
      </c>
      <c r="AK52" s="73">
        <f t="shared" si="6"/>
        <v>81741.12216009725</v>
      </c>
      <c r="AL52" s="63">
        <f t="shared" si="8"/>
        <v>81741</v>
      </c>
      <c r="AM52" s="63">
        <f t="shared" si="7"/>
        <v>433559</v>
      </c>
      <c r="AO52" s="76" t="s">
        <v>14</v>
      </c>
    </row>
    <row r="53" spans="1:41" ht="35.25" customHeight="1">
      <c r="A53" s="49" t="s">
        <v>28</v>
      </c>
      <c r="B53" s="50" t="s">
        <v>126</v>
      </c>
      <c r="C53" s="51" t="s">
        <v>63</v>
      </c>
      <c r="D53" s="52" t="s">
        <v>22</v>
      </c>
      <c r="E53" s="51" t="s">
        <v>38</v>
      </c>
      <c r="F53" s="53">
        <v>0</v>
      </c>
      <c r="G53" s="54">
        <v>0</v>
      </c>
      <c r="H53" s="54">
        <v>0</v>
      </c>
      <c r="I53" s="54">
        <v>0</v>
      </c>
      <c r="J53" s="54">
        <v>12800</v>
      </c>
      <c r="K53" s="54">
        <v>0</v>
      </c>
      <c r="L53" s="89">
        <v>582800</v>
      </c>
      <c r="M53" s="56">
        <v>0</v>
      </c>
      <c r="N53" s="55">
        <v>595600</v>
      </c>
      <c r="O53" s="56">
        <v>484000</v>
      </c>
      <c r="P53" s="54">
        <v>0</v>
      </c>
      <c r="Q53" s="54">
        <v>0</v>
      </c>
      <c r="R53" s="54">
        <v>0</v>
      </c>
      <c r="S53" s="54">
        <v>24300</v>
      </c>
      <c r="T53" s="54"/>
      <c r="U53" s="54">
        <v>437700</v>
      </c>
      <c r="V53" s="54">
        <v>0</v>
      </c>
      <c r="W53" s="55">
        <v>946000</v>
      </c>
      <c r="X53" s="17"/>
      <c r="Y53" s="57">
        <v>283000</v>
      </c>
      <c r="Z53" s="58">
        <v>0</v>
      </c>
      <c r="AA53" s="59">
        <v>118110</v>
      </c>
      <c r="AB53" s="58">
        <f t="shared" si="1"/>
        <v>118110</v>
      </c>
      <c r="AD53" s="60">
        <v>3.1</v>
      </c>
      <c r="AE53" s="61"/>
      <c r="AF53" s="27"/>
      <c r="AG53" s="25">
        <f t="shared" si="2"/>
        <v>114700</v>
      </c>
      <c r="AH53" s="97">
        <f t="shared" si="3"/>
        <v>251190</v>
      </c>
      <c r="AI53" s="68">
        <f t="shared" si="4"/>
        <v>124000</v>
      </c>
      <c r="AJ53" s="63">
        <f t="shared" si="5"/>
        <v>241890</v>
      </c>
      <c r="AK53" s="73">
        <f t="shared" si="6"/>
        <v>105582.28279012562</v>
      </c>
      <c r="AL53" s="63">
        <f t="shared" si="8"/>
        <v>105582</v>
      </c>
      <c r="AM53" s="63">
        <f t="shared" si="7"/>
        <v>260308</v>
      </c>
      <c r="AO53" s="76" t="s">
        <v>14</v>
      </c>
    </row>
    <row r="54" spans="1:41" ht="39.75" customHeight="1">
      <c r="A54" s="3" t="s">
        <v>28</v>
      </c>
      <c r="B54" s="2" t="s">
        <v>127</v>
      </c>
      <c r="C54" s="4" t="s">
        <v>63</v>
      </c>
      <c r="D54" s="13" t="s">
        <v>22</v>
      </c>
      <c r="E54" s="4" t="s">
        <v>38</v>
      </c>
      <c r="F54" s="32">
        <v>119600</v>
      </c>
      <c r="G54" s="28">
        <v>0</v>
      </c>
      <c r="H54" s="28">
        <v>0</v>
      </c>
      <c r="I54" s="28">
        <v>0</v>
      </c>
      <c r="J54" s="28">
        <v>80000</v>
      </c>
      <c r="K54" s="28"/>
      <c r="L54" s="88">
        <v>8600</v>
      </c>
      <c r="M54" s="34">
        <v>0</v>
      </c>
      <c r="N54" s="33">
        <v>208200</v>
      </c>
      <c r="O54" s="34">
        <v>601900</v>
      </c>
      <c r="P54" s="28">
        <v>0</v>
      </c>
      <c r="Q54" s="28">
        <v>0</v>
      </c>
      <c r="R54" s="28">
        <v>0</v>
      </c>
      <c r="S54" s="28">
        <v>80300</v>
      </c>
      <c r="T54" s="28">
        <v>0</v>
      </c>
      <c r="U54" s="28">
        <v>28400</v>
      </c>
      <c r="V54" s="28">
        <v>0</v>
      </c>
      <c r="W54" s="33">
        <v>710600</v>
      </c>
      <c r="X54" s="17"/>
      <c r="Y54" s="35">
        <v>132000</v>
      </c>
      <c r="Z54" s="29">
        <v>132000</v>
      </c>
      <c r="AA54" s="36">
        <v>0</v>
      </c>
      <c r="AB54" s="29">
        <f t="shared" si="1"/>
        <v>132000</v>
      </c>
      <c r="AD54" s="37">
        <v>3.2</v>
      </c>
      <c r="AE54" s="38">
        <v>1.3</v>
      </c>
      <c r="AF54" s="27"/>
      <c r="AG54" s="25">
        <f t="shared" si="2"/>
        <v>118400</v>
      </c>
      <c r="AH54" s="97">
        <f t="shared" si="3"/>
        <v>351500</v>
      </c>
      <c r="AI54" s="68">
        <f t="shared" si="4"/>
        <v>128000</v>
      </c>
      <c r="AJ54" s="63">
        <f t="shared" si="5"/>
        <v>341900</v>
      </c>
      <c r="AK54" s="73">
        <f t="shared" si="6"/>
        <v>108988.16288012968</v>
      </c>
      <c r="AL54" s="63">
        <f t="shared" si="8"/>
        <v>108988</v>
      </c>
      <c r="AM54" s="63">
        <f t="shared" si="7"/>
        <v>360912</v>
      </c>
      <c r="AO54" s="76" t="s">
        <v>14</v>
      </c>
    </row>
    <row r="55" spans="1:41" ht="42.75" customHeight="1">
      <c r="A55" s="3" t="s">
        <v>29</v>
      </c>
      <c r="B55" s="2" t="s">
        <v>128</v>
      </c>
      <c r="C55" s="4" t="s">
        <v>63</v>
      </c>
      <c r="D55" s="13" t="s">
        <v>22</v>
      </c>
      <c r="E55" s="4" t="s">
        <v>36</v>
      </c>
      <c r="F55" s="32">
        <v>364359</v>
      </c>
      <c r="G55" s="28">
        <v>0</v>
      </c>
      <c r="H55" s="28">
        <v>0</v>
      </c>
      <c r="I55" s="28">
        <v>0</v>
      </c>
      <c r="J55" s="28">
        <v>74000</v>
      </c>
      <c r="K55" s="28">
        <v>0</v>
      </c>
      <c r="L55" s="88">
        <v>37000</v>
      </c>
      <c r="M55" s="34">
        <v>0</v>
      </c>
      <c r="N55" s="33">
        <v>625359</v>
      </c>
      <c r="O55" s="34">
        <v>676000</v>
      </c>
      <c r="P55" s="28">
        <v>0</v>
      </c>
      <c r="Q55" s="28">
        <v>0</v>
      </c>
      <c r="R55" s="28">
        <v>0</v>
      </c>
      <c r="S55" s="28">
        <v>71664</v>
      </c>
      <c r="T55" s="28">
        <v>0</v>
      </c>
      <c r="U55" s="28">
        <v>0</v>
      </c>
      <c r="V55" s="28">
        <v>126000</v>
      </c>
      <c r="W55" s="33">
        <v>873664</v>
      </c>
      <c r="X55" s="17"/>
      <c r="Y55" s="35">
        <v>400000</v>
      </c>
      <c r="Z55" s="29">
        <v>400000</v>
      </c>
      <c r="AA55" s="36">
        <v>0</v>
      </c>
      <c r="AB55" s="29">
        <f t="shared" si="1"/>
        <v>400000</v>
      </c>
      <c r="AD55" s="37">
        <v>3.5</v>
      </c>
      <c r="AE55" s="38">
        <v>2.87</v>
      </c>
      <c r="AF55" s="27"/>
      <c r="AG55" s="25">
        <f t="shared" si="2"/>
        <v>129500</v>
      </c>
      <c r="AH55" s="97">
        <f t="shared" si="3"/>
        <v>272500</v>
      </c>
      <c r="AI55" s="68">
        <f t="shared" si="4"/>
        <v>140000</v>
      </c>
      <c r="AJ55" s="63">
        <f t="shared" si="5"/>
        <v>262000</v>
      </c>
      <c r="AK55" s="73">
        <f t="shared" si="6"/>
        <v>119205.80315014183</v>
      </c>
      <c r="AL55" s="63">
        <f t="shared" si="8"/>
        <v>119206</v>
      </c>
      <c r="AM55" s="63">
        <f t="shared" si="7"/>
        <v>282794</v>
      </c>
      <c r="AO55" s="76" t="s">
        <v>14</v>
      </c>
    </row>
    <row r="56" spans="1:41" ht="41.25" customHeight="1">
      <c r="A56" s="3" t="s">
        <v>29</v>
      </c>
      <c r="B56" s="2" t="s">
        <v>129</v>
      </c>
      <c r="C56" s="4" t="s">
        <v>63</v>
      </c>
      <c r="D56" s="13" t="s">
        <v>22</v>
      </c>
      <c r="E56" s="4" t="s">
        <v>39</v>
      </c>
      <c r="F56" s="32">
        <v>904064</v>
      </c>
      <c r="G56" s="28">
        <v>0</v>
      </c>
      <c r="H56" s="28">
        <v>0</v>
      </c>
      <c r="I56" s="28">
        <v>0</v>
      </c>
      <c r="J56" s="28">
        <v>298000</v>
      </c>
      <c r="K56" s="28">
        <v>0</v>
      </c>
      <c r="L56" s="88">
        <v>16200</v>
      </c>
      <c r="M56" s="34">
        <v>0</v>
      </c>
      <c r="N56" s="33">
        <v>2161264</v>
      </c>
      <c r="O56" s="34">
        <v>1070000</v>
      </c>
      <c r="P56" s="28">
        <v>0</v>
      </c>
      <c r="Q56" s="28">
        <v>0</v>
      </c>
      <c r="R56" s="28">
        <v>0</v>
      </c>
      <c r="S56" s="28">
        <v>354765</v>
      </c>
      <c r="T56" s="28">
        <v>0</v>
      </c>
      <c r="U56" s="28">
        <v>62920</v>
      </c>
      <c r="V56" s="28">
        <v>993000</v>
      </c>
      <c r="W56" s="33">
        <v>2480685</v>
      </c>
      <c r="X56" s="17"/>
      <c r="Y56" s="35">
        <v>994000</v>
      </c>
      <c r="Z56" s="29">
        <v>464000</v>
      </c>
      <c r="AA56" s="36">
        <v>0</v>
      </c>
      <c r="AB56" s="29">
        <f t="shared" si="1"/>
        <v>464000</v>
      </c>
      <c r="AD56" s="37">
        <v>8</v>
      </c>
      <c r="AE56" s="38">
        <v>7.13</v>
      </c>
      <c r="AF56" s="27"/>
      <c r="AG56" s="25">
        <f t="shared" si="2"/>
        <v>296000</v>
      </c>
      <c r="AH56" s="97">
        <f t="shared" si="3"/>
        <v>1303000</v>
      </c>
      <c r="AI56" s="68">
        <f t="shared" si="4"/>
        <v>320000</v>
      </c>
      <c r="AJ56" s="63">
        <f t="shared" si="5"/>
        <v>1279000</v>
      </c>
      <c r="AK56" s="73">
        <f t="shared" si="6"/>
        <v>272470.4072003242</v>
      </c>
      <c r="AL56" s="63">
        <f t="shared" si="8"/>
        <v>272470</v>
      </c>
      <c r="AM56" s="63">
        <f t="shared" si="7"/>
        <v>1326530</v>
      </c>
      <c r="AO56" s="76" t="s">
        <v>14</v>
      </c>
    </row>
    <row r="57" spans="1:41" ht="38.25" customHeight="1">
      <c r="A57" s="49" t="s">
        <v>29</v>
      </c>
      <c r="B57" s="50" t="s">
        <v>130</v>
      </c>
      <c r="C57" s="51" t="s">
        <v>63</v>
      </c>
      <c r="D57" s="52" t="s">
        <v>22</v>
      </c>
      <c r="E57" s="51" t="s">
        <v>36</v>
      </c>
      <c r="F57" s="53">
        <v>0</v>
      </c>
      <c r="G57" s="54">
        <v>0</v>
      </c>
      <c r="H57" s="54">
        <v>0</v>
      </c>
      <c r="I57" s="54">
        <v>0</v>
      </c>
      <c r="J57" s="54">
        <v>0</v>
      </c>
      <c r="K57" s="54">
        <v>10000</v>
      </c>
      <c r="L57" s="89">
        <v>40000</v>
      </c>
      <c r="M57" s="56">
        <v>0</v>
      </c>
      <c r="N57" s="55">
        <v>50000</v>
      </c>
      <c r="O57" s="56">
        <v>585000</v>
      </c>
      <c r="P57" s="54">
        <v>0</v>
      </c>
      <c r="Q57" s="54">
        <v>0</v>
      </c>
      <c r="R57" s="54">
        <v>0</v>
      </c>
      <c r="S57" s="54">
        <v>0</v>
      </c>
      <c r="T57" s="54">
        <v>79523</v>
      </c>
      <c r="U57" s="54">
        <v>100000</v>
      </c>
      <c r="V57" s="54">
        <v>0</v>
      </c>
      <c r="W57" s="55">
        <v>764523</v>
      </c>
      <c r="X57" s="17"/>
      <c r="Y57" s="57">
        <v>99000</v>
      </c>
      <c r="Z57" s="58">
        <v>99000</v>
      </c>
      <c r="AA57" s="59">
        <v>0</v>
      </c>
      <c r="AB57" s="58">
        <f t="shared" si="1"/>
        <v>99000</v>
      </c>
      <c r="AD57" s="60">
        <v>2.5</v>
      </c>
      <c r="AE57" s="61"/>
      <c r="AF57" s="27"/>
      <c r="AG57" s="25">
        <f t="shared" si="2"/>
        <v>92500</v>
      </c>
      <c r="AH57" s="97">
        <f t="shared" si="3"/>
        <v>393500</v>
      </c>
      <c r="AI57" s="68">
        <f t="shared" si="4"/>
        <v>100000</v>
      </c>
      <c r="AJ57" s="63">
        <f t="shared" si="5"/>
        <v>386000</v>
      </c>
      <c r="AK57" s="73">
        <f t="shared" si="6"/>
        <v>85147.0022501013</v>
      </c>
      <c r="AL57" s="63">
        <f t="shared" si="8"/>
        <v>85147</v>
      </c>
      <c r="AM57" s="63">
        <f t="shared" si="7"/>
        <v>400853</v>
      </c>
      <c r="AO57" s="76" t="s">
        <v>14</v>
      </c>
    </row>
    <row r="58" spans="1:41" ht="38.25" customHeight="1">
      <c r="A58" s="3" t="s">
        <v>30</v>
      </c>
      <c r="B58" s="2" t="s">
        <v>131</v>
      </c>
      <c r="C58" s="4" t="s">
        <v>63</v>
      </c>
      <c r="D58" s="13" t="s">
        <v>22</v>
      </c>
      <c r="E58" s="4" t="s">
        <v>40</v>
      </c>
      <c r="F58" s="32">
        <v>143857</v>
      </c>
      <c r="G58" s="28">
        <v>0</v>
      </c>
      <c r="H58" s="28">
        <v>0</v>
      </c>
      <c r="I58" s="28">
        <v>0</v>
      </c>
      <c r="J58" s="28">
        <v>28000</v>
      </c>
      <c r="K58" s="28">
        <v>0</v>
      </c>
      <c r="L58" s="88">
        <v>189143</v>
      </c>
      <c r="M58" s="34">
        <v>0</v>
      </c>
      <c r="N58" s="33">
        <v>361000</v>
      </c>
      <c r="O58" s="34">
        <v>317000</v>
      </c>
      <c r="P58" s="28">
        <v>0</v>
      </c>
      <c r="Q58" s="28">
        <v>0</v>
      </c>
      <c r="R58" s="28">
        <v>0</v>
      </c>
      <c r="S58" s="28">
        <v>30000</v>
      </c>
      <c r="T58" s="28">
        <v>0</v>
      </c>
      <c r="U58" s="28">
        <v>168100</v>
      </c>
      <c r="V58" s="28">
        <v>0</v>
      </c>
      <c r="W58" s="33">
        <v>515100</v>
      </c>
      <c r="X58" s="17"/>
      <c r="Y58" s="35">
        <v>158000</v>
      </c>
      <c r="Z58" s="29">
        <v>0</v>
      </c>
      <c r="AA58" s="36">
        <v>41148</v>
      </c>
      <c r="AB58" s="29">
        <f t="shared" si="1"/>
        <v>41148</v>
      </c>
      <c r="AD58" s="37">
        <v>1.6</v>
      </c>
      <c r="AE58" s="38">
        <v>1.08</v>
      </c>
      <c r="AF58" s="27"/>
      <c r="AG58" s="25">
        <f t="shared" si="2"/>
        <v>59200</v>
      </c>
      <c r="AH58" s="97">
        <f t="shared" si="3"/>
        <v>216652</v>
      </c>
      <c r="AI58" s="68">
        <f t="shared" si="4"/>
        <v>64000</v>
      </c>
      <c r="AJ58" s="63">
        <f t="shared" si="5"/>
        <v>211852</v>
      </c>
      <c r="AK58" s="73">
        <f t="shared" si="6"/>
        <v>54494.08144006484</v>
      </c>
      <c r="AL58" s="63">
        <f t="shared" si="8"/>
        <v>54494</v>
      </c>
      <c r="AM58" s="63">
        <f t="shared" si="7"/>
        <v>221358</v>
      </c>
      <c r="AO58" s="76" t="s">
        <v>14</v>
      </c>
    </row>
    <row r="59" spans="1:41" ht="36.75" customHeight="1">
      <c r="A59" s="3" t="s">
        <v>30</v>
      </c>
      <c r="B59" s="2" t="s">
        <v>132</v>
      </c>
      <c r="C59" s="4" t="s">
        <v>63</v>
      </c>
      <c r="D59" s="13" t="s">
        <v>22</v>
      </c>
      <c r="E59" s="4" t="s">
        <v>40</v>
      </c>
      <c r="F59" s="32">
        <v>287714</v>
      </c>
      <c r="G59" s="28">
        <v>0</v>
      </c>
      <c r="H59" s="28">
        <v>0</v>
      </c>
      <c r="I59" s="28">
        <v>0</v>
      </c>
      <c r="J59" s="28">
        <v>60000</v>
      </c>
      <c r="K59" s="28">
        <v>0</v>
      </c>
      <c r="L59" s="88">
        <v>205686</v>
      </c>
      <c r="M59" s="34">
        <v>0</v>
      </c>
      <c r="N59" s="33">
        <v>553400</v>
      </c>
      <c r="O59" s="34">
        <v>415300</v>
      </c>
      <c r="P59" s="28">
        <v>0</v>
      </c>
      <c r="Q59" s="28">
        <v>0</v>
      </c>
      <c r="R59" s="28">
        <v>0</v>
      </c>
      <c r="S59" s="28">
        <v>60000</v>
      </c>
      <c r="T59" s="28">
        <v>0</v>
      </c>
      <c r="U59" s="28">
        <v>120800</v>
      </c>
      <c r="V59" s="28">
        <v>0</v>
      </c>
      <c r="W59" s="33">
        <v>596100</v>
      </c>
      <c r="X59" s="17"/>
      <c r="Y59" s="35">
        <v>316000</v>
      </c>
      <c r="Z59" s="29">
        <v>235000</v>
      </c>
      <c r="AA59" s="36">
        <v>0</v>
      </c>
      <c r="AB59" s="29">
        <f t="shared" si="1"/>
        <v>235000</v>
      </c>
      <c r="AD59" s="37">
        <v>2.8</v>
      </c>
      <c r="AE59" s="38">
        <v>2.16</v>
      </c>
      <c r="AF59" s="27"/>
      <c r="AG59" s="25">
        <f t="shared" si="2"/>
        <v>103600</v>
      </c>
      <c r="AH59" s="97">
        <f t="shared" si="3"/>
        <v>76700</v>
      </c>
      <c r="AI59" s="68">
        <f t="shared" si="4"/>
        <v>112000</v>
      </c>
      <c r="AJ59" s="63">
        <f t="shared" si="5"/>
        <v>68300</v>
      </c>
      <c r="AK59" s="73">
        <f t="shared" si="6"/>
        <v>95364.64252011346</v>
      </c>
      <c r="AL59" s="63">
        <f t="shared" si="8"/>
        <v>95365</v>
      </c>
      <c r="AM59" s="63">
        <f t="shared" si="7"/>
        <v>84935</v>
      </c>
      <c r="AO59" s="76" t="s">
        <v>14</v>
      </c>
    </row>
    <row r="60" spans="1:41" ht="35.25" customHeight="1">
      <c r="A60" s="3" t="s">
        <v>30</v>
      </c>
      <c r="B60" s="2" t="s">
        <v>133</v>
      </c>
      <c r="C60" s="4" t="s">
        <v>63</v>
      </c>
      <c r="D60" s="13" t="s">
        <v>22</v>
      </c>
      <c r="E60" s="4" t="s">
        <v>40</v>
      </c>
      <c r="F60" s="32">
        <v>271802</v>
      </c>
      <c r="G60" s="28">
        <v>0</v>
      </c>
      <c r="H60" s="28">
        <v>0</v>
      </c>
      <c r="I60" s="28">
        <v>0</v>
      </c>
      <c r="J60" s="28">
        <v>42200</v>
      </c>
      <c r="K60" s="28">
        <v>0</v>
      </c>
      <c r="L60" s="88">
        <v>155298</v>
      </c>
      <c r="M60" s="34">
        <v>0</v>
      </c>
      <c r="N60" s="33">
        <v>469300</v>
      </c>
      <c r="O60" s="34">
        <v>503500</v>
      </c>
      <c r="P60" s="28">
        <v>0</v>
      </c>
      <c r="Q60" s="28">
        <v>0</v>
      </c>
      <c r="R60" s="28">
        <v>0</v>
      </c>
      <c r="S60" s="28">
        <v>45000</v>
      </c>
      <c r="T60" s="28">
        <v>0</v>
      </c>
      <c r="U60" s="28">
        <v>106900</v>
      </c>
      <c r="V60" s="28">
        <v>0</v>
      </c>
      <c r="W60" s="33">
        <v>655400</v>
      </c>
      <c r="X60" s="17"/>
      <c r="Y60" s="35">
        <v>298000</v>
      </c>
      <c r="Z60" s="29">
        <v>164000</v>
      </c>
      <c r="AA60" s="36">
        <v>0</v>
      </c>
      <c r="AB60" s="29">
        <f t="shared" si="1"/>
        <v>164000</v>
      </c>
      <c r="AD60" s="37">
        <v>2</v>
      </c>
      <c r="AE60" s="38">
        <v>2.12</v>
      </c>
      <c r="AF60" s="27"/>
      <c r="AG60" s="25">
        <f t="shared" si="2"/>
        <v>74000</v>
      </c>
      <c r="AH60" s="97">
        <f t="shared" si="3"/>
        <v>265500</v>
      </c>
      <c r="AI60" s="68">
        <f t="shared" si="4"/>
        <v>80000</v>
      </c>
      <c r="AJ60" s="63">
        <f t="shared" si="5"/>
        <v>259500</v>
      </c>
      <c r="AK60" s="73">
        <f t="shared" si="6"/>
        <v>68117.60180008104</v>
      </c>
      <c r="AL60" s="63">
        <f t="shared" si="8"/>
        <v>68118</v>
      </c>
      <c r="AM60" s="63">
        <f t="shared" si="7"/>
        <v>271382</v>
      </c>
      <c r="AO60" s="76" t="s">
        <v>14</v>
      </c>
    </row>
    <row r="61" spans="1:41" ht="39" customHeight="1">
      <c r="A61" s="3" t="s">
        <v>31</v>
      </c>
      <c r="B61" s="2" t="s">
        <v>134</v>
      </c>
      <c r="C61" s="4" t="s">
        <v>63</v>
      </c>
      <c r="D61" s="13"/>
      <c r="E61" s="4" t="s">
        <v>37</v>
      </c>
      <c r="F61" s="32">
        <v>938777</v>
      </c>
      <c r="G61" s="28">
        <v>0</v>
      </c>
      <c r="H61" s="28">
        <v>0</v>
      </c>
      <c r="I61" s="28">
        <v>0</v>
      </c>
      <c r="J61" s="28">
        <v>480000</v>
      </c>
      <c r="K61" s="28">
        <v>0</v>
      </c>
      <c r="L61" s="88">
        <v>2074223</v>
      </c>
      <c r="M61" s="34">
        <v>0</v>
      </c>
      <c r="N61" s="33">
        <v>3493000</v>
      </c>
      <c r="O61" s="34">
        <v>1120000</v>
      </c>
      <c r="P61" s="28">
        <v>0</v>
      </c>
      <c r="Q61" s="28">
        <v>0</v>
      </c>
      <c r="R61" s="28">
        <v>0</v>
      </c>
      <c r="S61" s="28">
        <v>430000</v>
      </c>
      <c r="T61" s="28">
        <v>0</v>
      </c>
      <c r="U61" s="28">
        <v>1730000</v>
      </c>
      <c r="V61" s="28">
        <v>0</v>
      </c>
      <c r="W61" s="33">
        <v>3280000</v>
      </c>
      <c r="X61" s="17"/>
      <c r="Y61" s="35">
        <v>1032000</v>
      </c>
      <c r="Z61" s="29">
        <v>0</v>
      </c>
      <c r="AA61" s="36">
        <v>447675</v>
      </c>
      <c r="AB61" s="29">
        <f t="shared" si="1"/>
        <v>447675</v>
      </c>
      <c r="AD61" s="37">
        <v>10.95</v>
      </c>
      <c r="AE61" s="38">
        <v>11.75</v>
      </c>
      <c r="AF61" s="27"/>
      <c r="AG61" s="25">
        <f t="shared" si="2"/>
        <v>405150</v>
      </c>
      <c r="AH61" s="97">
        <f t="shared" si="3"/>
        <v>267175</v>
      </c>
      <c r="AI61" s="68">
        <f t="shared" si="4"/>
        <v>438000</v>
      </c>
      <c r="AJ61" s="63">
        <f t="shared" si="5"/>
        <v>234325</v>
      </c>
      <c r="AK61" s="73">
        <f t="shared" si="6"/>
        <v>372943.8698554437</v>
      </c>
      <c r="AL61" s="63">
        <f t="shared" si="8"/>
        <v>372944</v>
      </c>
      <c r="AM61" s="63">
        <f t="shared" si="7"/>
        <v>299381</v>
      </c>
      <c r="AO61" s="76" t="s">
        <v>14</v>
      </c>
    </row>
    <row r="62" spans="1:41" ht="32.25" customHeight="1" thickBot="1">
      <c r="A62" s="93" t="s">
        <v>32</v>
      </c>
      <c r="B62" s="94" t="s">
        <v>62</v>
      </c>
      <c r="C62" s="95" t="s">
        <v>63</v>
      </c>
      <c r="D62" s="96" t="s">
        <v>22</v>
      </c>
      <c r="E62" s="95" t="s">
        <v>39</v>
      </c>
      <c r="F62" s="32">
        <v>493151</v>
      </c>
      <c r="G62" s="28">
        <v>0</v>
      </c>
      <c r="H62" s="28">
        <v>0</v>
      </c>
      <c r="I62" s="28">
        <v>0</v>
      </c>
      <c r="J62" s="28">
        <v>65000</v>
      </c>
      <c r="K62" s="28">
        <v>0</v>
      </c>
      <c r="L62" s="88">
        <v>190000</v>
      </c>
      <c r="M62" s="90">
        <v>0</v>
      </c>
      <c r="N62" s="91">
        <v>748151</v>
      </c>
      <c r="O62" s="90">
        <v>616814</v>
      </c>
      <c r="P62" s="92">
        <v>0</v>
      </c>
      <c r="Q62" s="92">
        <v>0</v>
      </c>
      <c r="R62" s="92">
        <v>0</v>
      </c>
      <c r="S62" s="92">
        <v>80000</v>
      </c>
      <c r="T62" s="92">
        <v>0</v>
      </c>
      <c r="U62" s="92">
        <v>186445</v>
      </c>
      <c r="V62" s="92">
        <v>50000</v>
      </c>
      <c r="W62" s="91">
        <v>933259</v>
      </c>
      <c r="X62" s="17"/>
      <c r="Y62" s="39">
        <v>542000</v>
      </c>
      <c r="Z62" s="30">
        <v>306000</v>
      </c>
      <c r="AA62" s="40">
        <v>0</v>
      </c>
      <c r="AB62" s="30">
        <f t="shared" si="1"/>
        <v>306000</v>
      </c>
      <c r="AD62" s="41">
        <v>3.1</v>
      </c>
      <c r="AE62" s="42">
        <v>3.2</v>
      </c>
      <c r="AF62" s="27"/>
      <c r="AG62" s="26">
        <f t="shared" si="2"/>
        <v>114700</v>
      </c>
      <c r="AH62" s="97">
        <f t="shared" si="3"/>
        <v>246114</v>
      </c>
      <c r="AI62" s="69">
        <f t="shared" si="4"/>
        <v>124000</v>
      </c>
      <c r="AJ62" s="64">
        <f t="shared" si="5"/>
        <v>236814</v>
      </c>
      <c r="AK62" s="74">
        <f t="shared" si="6"/>
        <v>105582.28279012562</v>
      </c>
      <c r="AL62" s="64">
        <f t="shared" si="8"/>
        <v>105582</v>
      </c>
      <c r="AM62" s="64">
        <f t="shared" si="7"/>
        <v>255232</v>
      </c>
      <c r="AO62" s="76" t="s">
        <v>14</v>
      </c>
    </row>
    <row r="63" spans="1:41" ht="32.25" thickBot="1">
      <c r="A63" s="130" t="s">
        <v>146</v>
      </c>
      <c r="B63" s="131"/>
      <c r="C63" s="131"/>
      <c r="D63" s="131"/>
      <c r="E63" s="85" t="s">
        <v>49</v>
      </c>
      <c r="F63" s="46">
        <f aca="true" t="shared" si="9" ref="F63:L63">SUBTOTAL(9,F4:F62)</f>
        <v>10282330</v>
      </c>
      <c r="G63" s="47">
        <f t="shared" si="9"/>
        <v>0</v>
      </c>
      <c r="H63" s="47">
        <f t="shared" si="9"/>
        <v>0</v>
      </c>
      <c r="I63" s="47">
        <f t="shared" si="9"/>
        <v>51009838</v>
      </c>
      <c r="J63" s="47">
        <f t="shared" si="9"/>
        <v>21518951</v>
      </c>
      <c r="K63" s="47">
        <f t="shared" si="9"/>
        <v>60000</v>
      </c>
      <c r="L63" s="48">
        <f t="shared" si="9"/>
        <v>10306914</v>
      </c>
      <c r="M63" s="86">
        <f>SUM(M4:M62)</f>
        <v>11446125</v>
      </c>
      <c r="N63" s="80">
        <f aca="true" t="shared" si="10" ref="N63:W63">SUBTOTAL(9,N4:N62)</f>
        <v>105506158</v>
      </c>
      <c r="O63" s="77">
        <f t="shared" si="10"/>
        <v>46448627</v>
      </c>
      <c r="P63" s="78">
        <f t="shared" si="10"/>
        <v>0</v>
      </c>
      <c r="Q63" s="78">
        <f t="shared" si="10"/>
        <v>0</v>
      </c>
      <c r="R63" s="78">
        <f t="shared" si="10"/>
        <v>27502589</v>
      </c>
      <c r="S63" s="78">
        <f t="shared" si="10"/>
        <v>22500337</v>
      </c>
      <c r="T63" s="78">
        <f t="shared" si="10"/>
        <v>122523</v>
      </c>
      <c r="U63" s="78">
        <f t="shared" si="10"/>
        <v>8810751</v>
      </c>
      <c r="V63" s="78">
        <f t="shared" si="10"/>
        <v>10175100</v>
      </c>
      <c r="W63" s="79">
        <f t="shared" si="10"/>
        <v>115559927</v>
      </c>
      <c r="X63" s="16"/>
      <c r="Y63" s="80">
        <f>SUBTOTAL(9,Y4:Y62)</f>
        <v>39508928</v>
      </c>
      <c r="Z63" s="81">
        <f>SUBTOTAL(9,Z4:Z62)</f>
        <v>8819000</v>
      </c>
      <c r="AA63" s="81">
        <f>SUBTOTAL(9,AA4:AA62)</f>
        <v>1855028</v>
      </c>
      <c r="AB63" s="81">
        <f>SUBTOTAL(9,AB4:AB62)</f>
        <v>10674028</v>
      </c>
      <c r="AC63" s="19"/>
      <c r="AD63" s="82">
        <f>SUM(AD4:AD62)</f>
        <v>352.873</v>
      </c>
      <c r="AE63" s="82">
        <f>SUM(AE4:AE62)</f>
        <v>310.71</v>
      </c>
      <c r="AF63" s="23"/>
      <c r="AG63" s="83">
        <f aca="true" t="shared" si="11" ref="AG63:AM63">SUM(AG4:AG62)</f>
        <v>13056301</v>
      </c>
      <c r="AH63" s="83">
        <f t="shared" si="11"/>
        <v>32954304</v>
      </c>
      <c r="AI63" s="83">
        <f t="shared" si="11"/>
        <v>14114920</v>
      </c>
      <c r="AJ63" s="83">
        <f t="shared" si="11"/>
        <v>31902645</v>
      </c>
      <c r="AK63" s="84">
        <f t="shared" si="11"/>
        <v>12018431.25</v>
      </c>
      <c r="AL63" s="83">
        <f t="shared" si="11"/>
        <v>12018431</v>
      </c>
      <c r="AM63" s="83">
        <f t="shared" si="11"/>
        <v>33985351</v>
      </c>
      <c r="AO63" s="16"/>
    </row>
    <row r="64" spans="1:41" ht="13.5" thickBot="1">
      <c r="A64" s="5"/>
      <c r="B64" s="5"/>
      <c r="C64" s="5"/>
      <c r="D64" s="5"/>
      <c r="E64" s="5"/>
      <c r="F64" s="6"/>
      <c r="G64" s="6"/>
      <c r="H64" s="6"/>
      <c r="I64" s="6"/>
      <c r="J64" s="6"/>
      <c r="K64" s="6"/>
      <c r="L64" s="6"/>
      <c r="M64" s="6"/>
      <c r="N64" s="6"/>
      <c r="O64" s="6"/>
      <c r="P64" s="6"/>
      <c r="Q64" s="6"/>
      <c r="R64" s="6"/>
      <c r="S64" s="6"/>
      <c r="T64" s="6"/>
      <c r="U64" s="6"/>
      <c r="V64" s="6"/>
      <c r="W64" s="6"/>
      <c r="Y64" s="6"/>
      <c r="Z64" s="6"/>
      <c r="AF64" s="62"/>
      <c r="AG64" s="18"/>
      <c r="AH64" s="18"/>
      <c r="AI64" s="18"/>
      <c r="AJ64" s="18"/>
      <c r="AK64" s="18"/>
      <c r="AL64" s="18"/>
      <c r="AM64" s="18"/>
      <c r="AO64" s="18"/>
    </row>
    <row r="65" spans="1:37" ht="19.5" customHeight="1" thickBot="1">
      <c r="A65" s="146" t="s">
        <v>140</v>
      </c>
      <c r="B65" s="147"/>
      <c r="C65" s="144">
        <v>11446125</v>
      </c>
      <c r="D65" s="145"/>
      <c r="E65" s="17"/>
      <c r="F65" s="132" t="s">
        <v>1</v>
      </c>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4"/>
      <c r="AJ65" s="134"/>
      <c r="AK65" s="134"/>
    </row>
    <row r="66" spans="1:37" ht="22.5" customHeight="1">
      <c r="A66" s="114" t="s">
        <v>138</v>
      </c>
      <c r="B66" s="115"/>
      <c r="C66" s="118">
        <f>AE63</f>
        <v>310.71</v>
      </c>
      <c r="D66" s="119"/>
      <c r="E66" s="17"/>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4"/>
      <c r="AJ66" s="134"/>
      <c r="AK66" s="134"/>
    </row>
    <row r="67" spans="1:37" ht="26.25" customHeight="1" thickBot="1">
      <c r="A67" s="116" t="s">
        <v>141</v>
      </c>
      <c r="B67" s="117"/>
      <c r="C67" s="120">
        <f>C65/C66</f>
        <v>36838.6115670561</v>
      </c>
      <c r="D67" s="121"/>
      <c r="E67" s="17"/>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4"/>
      <c r="AJ67" s="134"/>
      <c r="AK67" s="134"/>
    </row>
    <row r="68" spans="1:41" s="6" customFormat="1" ht="7.5" customHeight="1" thickBot="1">
      <c r="A68" s="5"/>
      <c r="B68" s="21"/>
      <c r="C68" s="21"/>
      <c r="D68" s="21"/>
      <c r="E68" s="21"/>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4"/>
      <c r="AJ68" s="134"/>
      <c r="AK68" s="134"/>
      <c r="AL68" s="22"/>
      <c r="AM68" s="22"/>
      <c r="AO68" s="22"/>
    </row>
    <row r="69" spans="1:37" ht="28.5" customHeight="1" thickBot="1">
      <c r="A69" s="106" t="s">
        <v>139</v>
      </c>
      <c r="B69" s="107"/>
      <c r="C69" s="122">
        <f>AD63</f>
        <v>352.873</v>
      </c>
      <c r="D69" s="123"/>
      <c r="E69" s="17"/>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4"/>
      <c r="AJ69" s="134"/>
      <c r="AK69" s="134"/>
    </row>
    <row r="70" spans="1:37" ht="19.5" customHeight="1" thickBot="1">
      <c r="A70" s="106" t="s">
        <v>145</v>
      </c>
      <c r="B70" s="107"/>
      <c r="C70" s="108">
        <f>C69-C66</f>
        <v>42.16300000000001</v>
      </c>
      <c r="D70" s="109"/>
      <c r="E70" s="17"/>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4"/>
      <c r="AJ70" s="134"/>
      <c r="AK70" s="134"/>
    </row>
    <row r="71" spans="1:37" ht="10.5" customHeight="1" thickBot="1">
      <c r="A71" s="65"/>
      <c r="B71" s="66"/>
      <c r="C71" s="67"/>
      <c r="D71" s="67"/>
      <c r="E71" s="17"/>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4"/>
      <c r="AJ71" s="134"/>
      <c r="AK71" s="134"/>
    </row>
    <row r="72" spans="1:37" ht="32.25" customHeight="1" thickBot="1">
      <c r="A72" s="112" t="s">
        <v>147</v>
      </c>
      <c r="B72" s="113"/>
      <c r="C72" s="110">
        <f>C69*37000</f>
        <v>13056301</v>
      </c>
      <c r="D72" s="111"/>
      <c r="E72" s="17"/>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4"/>
      <c r="AJ72" s="134"/>
      <c r="AK72" s="134"/>
    </row>
    <row r="73" spans="1:37" ht="3.75" customHeight="1" thickBot="1">
      <c r="A73" s="1"/>
      <c r="B73" s="20"/>
      <c r="C73" s="20"/>
      <c r="D73" s="20"/>
      <c r="E73" s="20"/>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4"/>
      <c r="AJ73" s="134"/>
      <c r="AK73" s="134"/>
    </row>
    <row r="74" spans="1:37" ht="39.75" customHeight="1" thickBot="1">
      <c r="A74" s="102" t="s">
        <v>148</v>
      </c>
      <c r="B74" s="103"/>
      <c r="C74" s="104">
        <f>C72-C65</f>
        <v>1610176</v>
      </c>
      <c r="D74" s="105"/>
      <c r="E74" s="20"/>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4"/>
      <c r="AJ74" s="134"/>
      <c r="AK74" s="134"/>
    </row>
    <row r="75" spans="1:37" ht="9.75" customHeight="1" thickBot="1">
      <c r="A75" s="1"/>
      <c r="B75" s="1"/>
      <c r="C75" s="1"/>
      <c r="D75" s="1"/>
      <c r="E75" s="1"/>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row>
    <row r="76" spans="1:37" ht="27.75" customHeight="1" thickBot="1">
      <c r="A76" s="138" t="s">
        <v>149</v>
      </c>
      <c r="B76" s="139"/>
      <c r="C76" s="136">
        <v>14114920</v>
      </c>
      <c r="D76" s="137"/>
      <c r="E76" s="1"/>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row>
    <row r="77" spans="1:37" ht="3" customHeight="1" thickBot="1">
      <c r="A77" s="1"/>
      <c r="B77" s="1"/>
      <c r="C77" s="1"/>
      <c r="D77" s="1"/>
      <c r="E77" s="1"/>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row>
    <row r="78" spans="1:37" ht="30" customHeight="1" thickBot="1">
      <c r="A78" s="142" t="s">
        <v>150</v>
      </c>
      <c r="B78" s="143"/>
      <c r="C78" s="140">
        <f>+C76-C65</f>
        <v>2668795</v>
      </c>
      <c r="D78" s="141"/>
      <c r="E78" s="1"/>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row>
    <row r="79" spans="1:37" ht="12" customHeight="1" thickBot="1">
      <c r="A79" s="1"/>
      <c r="B79" s="1"/>
      <c r="C79" s="1"/>
      <c r="D79" s="1"/>
      <c r="E79" s="1"/>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row>
    <row r="80" spans="1:37" ht="39" customHeight="1" thickBot="1">
      <c r="A80" s="112" t="s">
        <v>5</v>
      </c>
      <c r="B80" s="113"/>
      <c r="C80" s="126">
        <f>C65*1.05</f>
        <v>12018431.25</v>
      </c>
      <c r="D80" s="127"/>
      <c r="E80" s="1"/>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row>
    <row r="81" spans="1:37" ht="3.75" customHeight="1" thickBot="1">
      <c r="A81" s="1"/>
      <c r="B81" s="1"/>
      <c r="C81" s="1"/>
      <c r="D81" s="1"/>
      <c r="E81" s="1"/>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row>
    <row r="82" spans="1:37" ht="29.25" customHeight="1" thickBot="1">
      <c r="A82" s="102" t="s">
        <v>6</v>
      </c>
      <c r="B82" s="103"/>
      <c r="C82" s="128">
        <f>+C80-C65</f>
        <v>572306.25</v>
      </c>
      <c r="D82" s="129"/>
      <c r="E82" s="1"/>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row>
    <row r="83" spans="1:5" ht="10.5" customHeight="1" thickBot="1">
      <c r="A83" s="1"/>
      <c r="B83" s="1"/>
      <c r="C83" s="1"/>
      <c r="D83" s="1"/>
      <c r="E83" s="1"/>
    </row>
    <row r="84" spans="1:5" ht="43.5" customHeight="1" thickBot="1">
      <c r="A84" s="112" t="s">
        <v>8</v>
      </c>
      <c r="B84" s="113"/>
      <c r="C84" s="135">
        <f>$AL$63</f>
        <v>12018431</v>
      </c>
      <c r="D84" s="113"/>
      <c r="E84" s="1"/>
    </row>
    <row r="85" spans="1:29" s="14" customFormat="1" ht="3" customHeight="1" thickBot="1">
      <c r="A85" s="65"/>
      <c r="B85" s="65"/>
      <c r="C85" s="75"/>
      <c r="D85" s="75"/>
      <c r="E85" s="65"/>
      <c r="AA85" s="17"/>
      <c r="AB85" s="17"/>
      <c r="AC85" s="17"/>
    </row>
    <row r="86" spans="1:5" ht="45" customHeight="1" thickBot="1">
      <c r="A86" s="102" t="s">
        <v>9</v>
      </c>
      <c r="B86" s="124"/>
      <c r="C86" s="104">
        <f>+C84-C65</f>
        <v>572306</v>
      </c>
      <c r="D86" s="125"/>
      <c r="E86" s="1"/>
    </row>
    <row r="87" spans="1:5" ht="12.75">
      <c r="A87" s="1"/>
      <c r="B87" s="1"/>
      <c r="C87" s="1"/>
      <c r="D87" s="1"/>
      <c r="E87" s="1"/>
    </row>
    <row r="88" spans="1:5" ht="12.75">
      <c r="A88" s="1"/>
      <c r="B88" s="1"/>
      <c r="C88" s="1"/>
      <c r="D88" s="1"/>
      <c r="E88" s="1"/>
    </row>
    <row r="89" spans="1:5" ht="12.75">
      <c r="A89" s="1"/>
      <c r="B89" s="1"/>
      <c r="C89" s="1"/>
      <c r="D89" s="1"/>
      <c r="E89" s="1"/>
    </row>
    <row r="90" spans="1:5" ht="12.75">
      <c r="A90" s="1"/>
      <c r="B90" s="1"/>
      <c r="C90" s="1"/>
      <c r="D90" s="1"/>
      <c r="E90" s="1"/>
    </row>
    <row r="91" spans="1:5" ht="12.75">
      <c r="A91" s="1"/>
      <c r="B91" s="1"/>
      <c r="C91" s="1"/>
      <c r="D91" s="1"/>
      <c r="E91" s="1"/>
    </row>
    <row r="92" spans="1:5" ht="12.75">
      <c r="A92" s="1"/>
      <c r="B92" s="1"/>
      <c r="C92" s="1"/>
      <c r="D92" s="1"/>
      <c r="E92" s="1"/>
    </row>
    <row r="93" spans="1:5" ht="12.75">
      <c r="A93" s="1"/>
      <c r="B93" s="1"/>
      <c r="C93" s="1"/>
      <c r="D93" s="1"/>
      <c r="E93" s="1"/>
    </row>
    <row r="94" spans="1:5" ht="12.75">
      <c r="A94" s="1"/>
      <c r="B94" s="1"/>
      <c r="C94" s="1"/>
      <c r="D94" s="1"/>
      <c r="E94" s="1"/>
    </row>
    <row r="95" spans="1:5" ht="12.75">
      <c r="A95" s="1"/>
      <c r="B95" s="1"/>
      <c r="C95" s="1"/>
      <c r="D95" s="1"/>
      <c r="E95" s="1"/>
    </row>
    <row r="96" spans="1:5" ht="12.75">
      <c r="A96" s="1"/>
      <c r="B96" s="1"/>
      <c r="C96" s="1"/>
      <c r="D96" s="1"/>
      <c r="E96" s="1"/>
    </row>
    <row r="97" spans="1:5" ht="12.75">
      <c r="A97" s="1"/>
      <c r="B97" s="1"/>
      <c r="C97" s="1"/>
      <c r="D97" s="1"/>
      <c r="E97" s="1"/>
    </row>
    <row r="98" spans="1:5" ht="12.75">
      <c r="A98" s="1"/>
      <c r="B98" s="1"/>
      <c r="C98" s="1"/>
      <c r="D98" s="1"/>
      <c r="E98" s="1"/>
    </row>
    <row r="99" spans="1:5" ht="12.75">
      <c r="A99" s="1"/>
      <c r="B99" s="1"/>
      <c r="C99" s="1"/>
      <c r="D99" s="1"/>
      <c r="E99" s="1"/>
    </row>
    <row r="100" spans="1:5" ht="12.75">
      <c r="A100" s="1"/>
      <c r="B100" s="1"/>
      <c r="C100" s="1"/>
      <c r="D100" s="1"/>
      <c r="E100" s="1"/>
    </row>
    <row r="101" spans="1:5" ht="12.75">
      <c r="A101" s="1"/>
      <c r="B101" s="1"/>
      <c r="C101" s="1"/>
      <c r="D101" s="1"/>
      <c r="E101" s="1"/>
    </row>
    <row r="102" spans="1:5" ht="12.75">
      <c r="A102" s="1"/>
      <c r="B102" s="1"/>
      <c r="C102" s="1"/>
      <c r="D102" s="1"/>
      <c r="E102" s="1"/>
    </row>
    <row r="103" spans="1:5" ht="12.75">
      <c r="A103" s="1"/>
      <c r="B103" s="1"/>
      <c r="C103" s="1"/>
      <c r="D103" s="1"/>
      <c r="E103" s="1"/>
    </row>
    <row r="104" spans="1:5" ht="12.75">
      <c r="A104" s="1"/>
      <c r="B104" s="1"/>
      <c r="C104" s="1"/>
      <c r="D104" s="1"/>
      <c r="E104" s="1"/>
    </row>
    <row r="105" spans="1:5" ht="12.75">
      <c r="A105" s="1"/>
      <c r="B105" s="1"/>
      <c r="C105" s="1"/>
      <c r="D105" s="1"/>
      <c r="E105" s="1"/>
    </row>
    <row r="106" spans="1:5" ht="12.75">
      <c r="A106" s="1"/>
      <c r="B106" s="1"/>
      <c r="C106" s="1"/>
      <c r="D106" s="1"/>
      <c r="E106" s="1"/>
    </row>
    <row r="107" spans="1:5" ht="12.75">
      <c r="A107" s="1"/>
      <c r="B107" s="1"/>
      <c r="C107" s="1"/>
      <c r="D107" s="1"/>
      <c r="E107" s="1"/>
    </row>
    <row r="108" spans="1:5" ht="12.75">
      <c r="A108" s="1"/>
      <c r="B108" s="1"/>
      <c r="C108" s="1"/>
      <c r="D108" s="1"/>
      <c r="E108" s="1"/>
    </row>
    <row r="109" spans="1:5" ht="12.75">
      <c r="A109" s="1"/>
      <c r="B109" s="1"/>
      <c r="C109" s="1"/>
      <c r="D109" s="1"/>
      <c r="E109" s="1"/>
    </row>
    <row r="110" spans="1:5" ht="12.75">
      <c r="A110" s="1"/>
      <c r="B110" s="1"/>
      <c r="C110" s="1"/>
      <c r="D110" s="1"/>
      <c r="E110" s="1"/>
    </row>
    <row r="111" spans="1:5" ht="12.75">
      <c r="A111" s="1"/>
      <c r="B111" s="1"/>
      <c r="C111" s="1"/>
      <c r="D111" s="1"/>
      <c r="E111" s="1"/>
    </row>
    <row r="112" spans="1:5" ht="12.75">
      <c r="A112" s="1"/>
      <c r="B112" s="1"/>
      <c r="C112" s="1"/>
      <c r="D112" s="1"/>
      <c r="E112" s="1"/>
    </row>
    <row r="113" spans="1:5" ht="12.75">
      <c r="A113" s="1"/>
      <c r="B113" s="1"/>
      <c r="C113" s="1"/>
      <c r="D113" s="1"/>
      <c r="E113" s="1"/>
    </row>
    <row r="114" spans="1:5" ht="12.75">
      <c r="A114" s="1"/>
      <c r="B114" s="1"/>
      <c r="C114" s="1"/>
      <c r="D114" s="1"/>
      <c r="E114" s="1"/>
    </row>
    <row r="115" spans="1:5" ht="12.75">
      <c r="A115" s="1"/>
      <c r="B115" s="1"/>
      <c r="C115" s="1"/>
      <c r="D115" s="1"/>
      <c r="E115" s="1"/>
    </row>
    <row r="116" spans="1:5" ht="12.75">
      <c r="A116" s="1"/>
      <c r="B116" s="1"/>
      <c r="C116" s="1"/>
      <c r="D116" s="1"/>
      <c r="E116" s="1"/>
    </row>
    <row r="117" spans="1:5" ht="12.75">
      <c r="A117" s="1"/>
      <c r="B117" s="1"/>
      <c r="C117" s="1"/>
      <c r="D117" s="1"/>
      <c r="E117" s="1"/>
    </row>
    <row r="118" spans="1:5" ht="12.75">
      <c r="A118" s="1"/>
      <c r="B118" s="1"/>
      <c r="C118" s="1"/>
      <c r="D118" s="1"/>
      <c r="E118" s="1"/>
    </row>
    <row r="119" spans="1:5" ht="12.75">
      <c r="A119" s="1"/>
      <c r="B119" s="1"/>
      <c r="C119" s="1"/>
      <c r="D119" s="1"/>
      <c r="E119" s="1"/>
    </row>
    <row r="120" spans="1:5" ht="12.75">
      <c r="A120" s="1"/>
      <c r="B120" s="1"/>
      <c r="C120" s="1"/>
      <c r="D120" s="1"/>
      <c r="E120" s="1"/>
    </row>
    <row r="121" spans="1:5" ht="12.75">
      <c r="A121" s="1"/>
      <c r="B121" s="1"/>
      <c r="C121" s="1"/>
      <c r="D121" s="1"/>
      <c r="E121" s="1"/>
    </row>
    <row r="122" spans="1:5" ht="12.75">
      <c r="A122" s="1"/>
      <c r="B122" s="1"/>
      <c r="C122" s="1"/>
      <c r="D122" s="1"/>
      <c r="E122" s="1"/>
    </row>
    <row r="123" spans="1:5" ht="12.75">
      <c r="A123" s="1"/>
      <c r="B123" s="1"/>
      <c r="C123" s="1"/>
      <c r="D123" s="1"/>
      <c r="E123" s="1"/>
    </row>
    <row r="124" spans="1:5" ht="12.75">
      <c r="A124" s="1"/>
      <c r="B124" s="1"/>
      <c r="C124" s="1"/>
      <c r="D124" s="1"/>
      <c r="E124" s="1"/>
    </row>
    <row r="125" spans="1:5" ht="12.75">
      <c r="A125" s="1"/>
      <c r="B125" s="1"/>
      <c r="C125" s="1"/>
      <c r="D125" s="1"/>
      <c r="E125" s="1"/>
    </row>
    <row r="126" spans="1:5" ht="12.75">
      <c r="A126" s="1"/>
      <c r="B126" s="1"/>
      <c r="C126" s="1"/>
      <c r="D126" s="1"/>
      <c r="E126" s="1"/>
    </row>
    <row r="127" spans="1:5" ht="12.75">
      <c r="A127" s="1"/>
      <c r="B127" s="1"/>
      <c r="C127" s="1"/>
      <c r="D127" s="1"/>
      <c r="E127" s="1"/>
    </row>
    <row r="128" spans="1:5" ht="12.75">
      <c r="A128" s="1"/>
      <c r="B128" s="1"/>
      <c r="C128" s="1"/>
      <c r="D128" s="1"/>
      <c r="E128" s="1"/>
    </row>
    <row r="129" spans="1:5" ht="12.75">
      <c r="A129" s="1"/>
      <c r="B129" s="1"/>
      <c r="C129" s="1"/>
      <c r="D129" s="1"/>
      <c r="E129" s="1"/>
    </row>
    <row r="130" spans="1:5" ht="12.75">
      <c r="A130" s="1"/>
      <c r="B130" s="1"/>
      <c r="C130" s="1"/>
      <c r="D130" s="1"/>
      <c r="E130" s="1"/>
    </row>
    <row r="131" spans="1:5" ht="12.75">
      <c r="A131" s="1"/>
      <c r="B131" s="1"/>
      <c r="C131" s="1"/>
      <c r="D131" s="1"/>
      <c r="E131" s="1"/>
    </row>
    <row r="132" spans="1:5" ht="12.75">
      <c r="A132" s="1"/>
      <c r="B132" s="1"/>
      <c r="C132" s="1"/>
      <c r="D132" s="1"/>
      <c r="E132" s="1"/>
    </row>
    <row r="133" spans="1:5" ht="12.75">
      <c r="A133" s="1"/>
      <c r="B133" s="1"/>
      <c r="C133" s="1"/>
      <c r="D133" s="1"/>
      <c r="E133" s="1"/>
    </row>
    <row r="134" spans="1:5" ht="12.75">
      <c r="A134" s="1"/>
      <c r="B134" s="1"/>
      <c r="C134" s="1"/>
      <c r="D134" s="1"/>
      <c r="E134" s="1"/>
    </row>
    <row r="135" spans="1:5" ht="12.75">
      <c r="A135" s="1"/>
      <c r="B135" s="1"/>
      <c r="C135" s="1"/>
      <c r="D135" s="1"/>
      <c r="E135" s="1"/>
    </row>
    <row r="136" spans="1:5" ht="12.75">
      <c r="A136" s="1"/>
      <c r="B136" s="1"/>
      <c r="C136" s="1"/>
      <c r="D136" s="1"/>
      <c r="E136" s="1"/>
    </row>
    <row r="137" spans="1:5" ht="12.75">
      <c r="A137" s="1"/>
      <c r="B137" s="1"/>
      <c r="C137" s="1"/>
      <c r="D137" s="1"/>
      <c r="E137" s="1"/>
    </row>
    <row r="138" spans="1:5" ht="12.75">
      <c r="A138" s="1"/>
      <c r="B138" s="1"/>
      <c r="C138" s="1"/>
      <c r="D138" s="1"/>
      <c r="E138" s="1"/>
    </row>
    <row r="139" spans="1:5" ht="12.75">
      <c r="A139" s="1"/>
      <c r="B139" s="1"/>
      <c r="C139" s="1"/>
      <c r="D139" s="1"/>
      <c r="E139" s="1"/>
    </row>
    <row r="140" spans="1:5" ht="12.75">
      <c r="A140" s="1"/>
      <c r="B140" s="1"/>
      <c r="C140" s="1"/>
      <c r="D140" s="1"/>
      <c r="E140" s="1"/>
    </row>
    <row r="141" spans="1:5" ht="12.75">
      <c r="A141" s="1"/>
      <c r="B141" s="1"/>
      <c r="C141" s="1"/>
      <c r="D141" s="1"/>
      <c r="E141" s="1"/>
    </row>
    <row r="142" spans="1:5" ht="12.75">
      <c r="A142" s="1"/>
      <c r="B142" s="1"/>
      <c r="C142" s="1"/>
      <c r="D142" s="1"/>
      <c r="E142" s="1"/>
    </row>
    <row r="143" spans="1:5" ht="12.75">
      <c r="A143" s="1"/>
      <c r="B143" s="1"/>
      <c r="C143" s="1"/>
      <c r="D143" s="1"/>
      <c r="E143" s="1"/>
    </row>
    <row r="144" spans="1:5" ht="12.75">
      <c r="A144" s="1"/>
      <c r="B144" s="1"/>
      <c r="C144" s="1"/>
      <c r="D144" s="1"/>
      <c r="E144" s="1"/>
    </row>
    <row r="145" spans="1:5" ht="12.75">
      <c r="A145" s="1"/>
      <c r="B145" s="1"/>
      <c r="C145" s="1"/>
      <c r="D145" s="1"/>
      <c r="E145" s="1"/>
    </row>
    <row r="146" spans="1:5" ht="12.75">
      <c r="A146" s="1"/>
      <c r="B146" s="1"/>
      <c r="C146" s="1"/>
      <c r="D146" s="1"/>
      <c r="E146" s="1"/>
    </row>
    <row r="147" spans="1:5" ht="12.75">
      <c r="A147" s="1"/>
      <c r="B147" s="1"/>
      <c r="C147" s="1"/>
      <c r="D147" s="1"/>
      <c r="E147" s="1"/>
    </row>
    <row r="148" spans="1:5" ht="12.75">
      <c r="A148" s="1"/>
      <c r="B148" s="1"/>
      <c r="C148" s="1"/>
      <c r="D148" s="1"/>
      <c r="E148" s="1"/>
    </row>
    <row r="149" spans="1:5" ht="12.75">
      <c r="A149" s="1"/>
      <c r="B149" s="1"/>
      <c r="C149" s="1"/>
      <c r="D149" s="1"/>
      <c r="E149" s="1"/>
    </row>
    <row r="150" spans="1:5" ht="12.75">
      <c r="A150" s="1"/>
      <c r="B150" s="1"/>
      <c r="C150" s="1"/>
      <c r="D150" s="1"/>
      <c r="E150" s="1"/>
    </row>
    <row r="151" spans="1:5" ht="12.75">
      <c r="A151" s="1"/>
      <c r="B151" s="1"/>
      <c r="C151" s="1"/>
      <c r="D151" s="1"/>
      <c r="E151" s="1"/>
    </row>
    <row r="152" spans="1:5" ht="12.75">
      <c r="A152" s="1"/>
      <c r="B152" s="1"/>
      <c r="C152" s="1"/>
      <c r="D152" s="1"/>
      <c r="E152" s="1"/>
    </row>
    <row r="153" spans="1:5" ht="12.75">
      <c r="A153" s="1"/>
      <c r="B153" s="1"/>
      <c r="C153" s="1"/>
      <c r="D153" s="1"/>
      <c r="E153" s="1"/>
    </row>
    <row r="154" spans="1:5" ht="12.75">
      <c r="A154" s="1"/>
      <c r="B154" s="1"/>
      <c r="C154" s="1"/>
      <c r="D154" s="1"/>
      <c r="E154" s="1"/>
    </row>
    <row r="155" spans="1:5" ht="12.75">
      <c r="A155" s="1"/>
      <c r="B155" s="1"/>
      <c r="C155" s="1"/>
      <c r="D155" s="1"/>
      <c r="E155" s="1"/>
    </row>
    <row r="156" spans="1:5" ht="12.75">
      <c r="A156" s="1"/>
      <c r="B156" s="1"/>
      <c r="C156" s="1"/>
      <c r="D156" s="1"/>
      <c r="E156" s="1"/>
    </row>
    <row r="157" spans="1:5" ht="12.75">
      <c r="A157" s="1"/>
      <c r="B157" s="1"/>
      <c r="C157" s="1"/>
      <c r="D157" s="1"/>
      <c r="E157" s="1"/>
    </row>
    <row r="158" spans="1:5" ht="12.75">
      <c r="A158" s="1"/>
      <c r="B158" s="1"/>
      <c r="C158" s="1"/>
      <c r="D158" s="1"/>
      <c r="E158" s="1"/>
    </row>
    <row r="159" spans="1:5" ht="12.75">
      <c r="A159" s="1"/>
      <c r="B159" s="1"/>
      <c r="C159" s="1"/>
      <c r="D159" s="1"/>
      <c r="E159" s="1"/>
    </row>
    <row r="160" spans="1:5" ht="12.75">
      <c r="A160" s="1"/>
      <c r="B160" s="1"/>
      <c r="C160" s="1"/>
      <c r="D160" s="1"/>
      <c r="E160" s="1"/>
    </row>
    <row r="161" spans="1:5" ht="12.75">
      <c r="A161" s="1"/>
      <c r="B161" s="1"/>
      <c r="C161" s="1"/>
      <c r="D161" s="1"/>
      <c r="E161" s="1"/>
    </row>
    <row r="162" spans="1:5" ht="12.75">
      <c r="A162" s="1"/>
      <c r="B162" s="1"/>
      <c r="C162" s="1"/>
      <c r="D162" s="1"/>
      <c r="E162" s="1"/>
    </row>
    <row r="163" spans="1:5" ht="12.75">
      <c r="A163" s="1"/>
      <c r="B163" s="1"/>
      <c r="C163" s="1"/>
      <c r="D163" s="1"/>
      <c r="E163" s="1"/>
    </row>
    <row r="164" spans="1:5" ht="12.75">
      <c r="A164" s="1"/>
      <c r="B164" s="1"/>
      <c r="C164" s="1"/>
      <c r="D164" s="1"/>
      <c r="E164" s="1"/>
    </row>
    <row r="165" spans="1:5" ht="12.75">
      <c r="A165" s="1"/>
      <c r="B165" s="1"/>
      <c r="C165" s="1"/>
      <c r="D165" s="1"/>
      <c r="E165" s="1"/>
    </row>
    <row r="166" spans="1:5" ht="12.75">
      <c r="A166" s="1"/>
      <c r="B166" s="1"/>
      <c r="C166" s="1"/>
      <c r="D166" s="1"/>
      <c r="E166" s="1"/>
    </row>
    <row r="167" spans="1:5" ht="12.75">
      <c r="A167" s="1"/>
      <c r="B167" s="1"/>
      <c r="C167" s="1"/>
      <c r="D167" s="1"/>
      <c r="E167" s="1"/>
    </row>
    <row r="168" spans="1:5" ht="12.75">
      <c r="A168" s="1"/>
      <c r="B168" s="1"/>
      <c r="C168" s="1"/>
      <c r="D168" s="1"/>
      <c r="E168" s="1"/>
    </row>
    <row r="169" spans="1:5" ht="12.75">
      <c r="A169" s="1"/>
      <c r="B169" s="1"/>
      <c r="C169" s="1"/>
      <c r="D169" s="1"/>
      <c r="E169" s="1"/>
    </row>
    <row r="170" spans="1:5" ht="12.75">
      <c r="A170" s="1"/>
      <c r="B170" s="1"/>
      <c r="C170" s="1"/>
      <c r="D170" s="1"/>
      <c r="E170" s="1"/>
    </row>
    <row r="171" spans="1:5" ht="12.75">
      <c r="A171" s="1"/>
      <c r="B171" s="1"/>
      <c r="C171" s="1"/>
      <c r="D171" s="1"/>
      <c r="E171" s="1"/>
    </row>
    <row r="172" spans="1:5" ht="12.75">
      <c r="A172" s="1"/>
      <c r="B172" s="1"/>
      <c r="C172" s="1"/>
      <c r="D172" s="1"/>
      <c r="E172" s="1"/>
    </row>
    <row r="173" spans="1:5" ht="12.75">
      <c r="A173" s="1"/>
      <c r="B173" s="1"/>
      <c r="C173" s="1"/>
      <c r="D173" s="1"/>
      <c r="E173" s="1"/>
    </row>
    <row r="174" spans="1:5" ht="12.75">
      <c r="A174" s="1"/>
      <c r="B174" s="1"/>
      <c r="C174" s="1"/>
      <c r="D174" s="1"/>
      <c r="E174" s="1"/>
    </row>
    <row r="175" spans="1:5" ht="12.75">
      <c r="A175" s="1"/>
      <c r="B175" s="1"/>
      <c r="C175" s="1"/>
      <c r="D175" s="1"/>
      <c r="E175" s="1"/>
    </row>
    <row r="176" spans="1:5" ht="12.75">
      <c r="A176" s="1"/>
      <c r="B176" s="1"/>
      <c r="C176" s="1"/>
      <c r="D176" s="1"/>
      <c r="E176" s="1"/>
    </row>
    <row r="177" spans="1:5" ht="12.75">
      <c r="A177" s="1"/>
      <c r="B177" s="1"/>
      <c r="C177" s="1"/>
      <c r="D177" s="1"/>
      <c r="E177" s="1"/>
    </row>
    <row r="178" spans="1:5" ht="12.75">
      <c r="A178" s="1"/>
      <c r="B178" s="1"/>
      <c r="C178" s="1"/>
      <c r="D178" s="1"/>
      <c r="E178" s="1"/>
    </row>
    <row r="179" spans="1:5" ht="12.75">
      <c r="A179" s="1"/>
      <c r="B179" s="1"/>
      <c r="C179" s="1"/>
      <c r="D179" s="1"/>
      <c r="E179" s="1"/>
    </row>
    <row r="180" spans="1:5" ht="12.75">
      <c r="A180" s="1"/>
      <c r="B180" s="1"/>
      <c r="C180" s="1"/>
      <c r="D180" s="1"/>
      <c r="E180" s="1"/>
    </row>
    <row r="181" spans="1:5" ht="12.75">
      <c r="A181" s="1"/>
      <c r="B181" s="1"/>
      <c r="C181" s="1"/>
      <c r="D181" s="1"/>
      <c r="E181" s="1"/>
    </row>
    <row r="182" spans="1:5" ht="12.75">
      <c r="A182" s="1"/>
      <c r="B182" s="1"/>
      <c r="C182" s="1"/>
      <c r="D182" s="1"/>
      <c r="E182" s="1"/>
    </row>
    <row r="183" spans="1:5" ht="12.75">
      <c r="A183" s="1"/>
      <c r="B183" s="1"/>
      <c r="C183" s="1"/>
      <c r="D183" s="1"/>
      <c r="E183" s="1"/>
    </row>
    <row r="184" spans="1:5" ht="12.75">
      <c r="A184" s="1"/>
      <c r="B184" s="1"/>
      <c r="C184" s="1"/>
      <c r="D184" s="1"/>
      <c r="E184" s="1"/>
    </row>
    <row r="185" spans="1:5" ht="12.75">
      <c r="A185" s="1"/>
      <c r="B185" s="1"/>
      <c r="C185" s="1"/>
      <c r="D185" s="1"/>
      <c r="E185" s="1"/>
    </row>
    <row r="186" spans="1:5" ht="12.75">
      <c r="A186" s="1"/>
      <c r="B186" s="1"/>
      <c r="C186" s="1"/>
      <c r="D186" s="1"/>
      <c r="E186" s="1"/>
    </row>
    <row r="187" spans="1:5" ht="12.75">
      <c r="A187" s="1"/>
      <c r="B187" s="1"/>
      <c r="C187" s="1"/>
      <c r="D187" s="1"/>
      <c r="E187" s="1"/>
    </row>
    <row r="188" spans="1:5" ht="12.75">
      <c r="A188" s="1"/>
      <c r="B188" s="1"/>
      <c r="C188" s="1"/>
      <c r="D188" s="1"/>
      <c r="E188" s="1"/>
    </row>
    <row r="189" spans="1:5" ht="12.75">
      <c r="A189" s="1"/>
      <c r="B189" s="1"/>
      <c r="C189" s="1"/>
      <c r="D189" s="1"/>
      <c r="E189" s="1"/>
    </row>
    <row r="190" spans="1:5" ht="12.75">
      <c r="A190" s="1"/>
      <c r="B190" s="1"/>
      <c r="C190" s="1"/>
      <c r="D190" s="1"/>
      <c r="E190" s="1"/>
    </row>
    <row r="191" spans="1:5" ht="12.75">
      <c r="A191" s="1"/>
      <c r="B191" s="1"/>
      <c r="C191" s="1"/>
      <c r="D191" s="1"/>
      <c r="E191" s="1"/>
    </row>
    <row r="192" spans="1:5" ht="12.75">
      <c r="A192" s="1"/>
      <c r="B192" s="1"/>
      <c r="C192" s="1"/>
      <c r="D192" s="1"/>
      <c r="E192" s="1"/>
    </row>
    <row r="193" spans="1:5" ht="12.75">
      <c r="A193" s="1"/>
      <c r="B193" s="1"/>
      <c r="C193" s="1"/>
      <c r="D193" s="1"/>
      <c r="E193" s="1"/>
    </row>
    <row r="194" spans="1:5" ht="12.75">
      <c r="A194" s="1"/>
      <c r="B194" s="1"/>
      <c r="C194" s="1"/>
      <c r="D194" s="1"/>
      <c r="E194" s="1"/>
    </row>
    <row r="195" spans="1:5" ht="12.75">
      <c r="A195" s="1"/>
      <c r="B195" s="1"/>
      <c r="C195" s="1"/>
      <c r="D195" s="1"/>
      <c r="E195" s="1"/>
    </row>
    <row r="196" spans="1:5" ht="12.75">
      <c r="A196" s="1"/>
      <c r="B196" s="1"/>
      <c r="C196" s="1"/>
      <c r="D196" s="1"/>
      <c r="E196" s="1"/>
    </row>
    <row r="197" spans="1:5" ht="12.75">
      <c r="A197" s="1"/>
      <c r="B197" s="1"/>
      <c r="C197" s="1"/>
      <c r="D197" s="1"/>
      <c r="E197" s="1"/>
    </row>
    <row r="198" spans="1:5" ht="12.75">
      <c r="A198" s="1"/>
      <c r="B198" s="1"/>
      <c r="C198" s="1"/>
      <c r="D198" s="1"/>
      <c r="E198" s="1"/>
    </row>
    <row r="199" spans="1:5" ht="12.75">
      <c r="A199" s="1"/>
      <c r="B199" s="1"/>
      <c r="C199" s="1"/>
      <c r="D199" s="1"/>
      <c r="E199" s="1"/>
    </row>
    <row r="200" spans="1:5" ht="12.75">
      <c r="A200" s="1"/>
      <c r="B200" s="1"/>
      <c r="C200" s="1"/>
      <c r="D200" s="1"/>
      <c r="E200" s="1"/>
    </row>
    <row r="201" spans="1:5" ht="12.75">
      <c r="A201" s="1"/>
      <c r="B201" s="1"/>
      <c r="C201" s="1"/>
      <c r="D201" s="1"/>
      <c r="E201" s="1"/>
    </row>
    <row r="202" spans="1:5" ht="12.75">
      <c r="A202" s="1"/>
      <c r="B202" s="1"/>
      <c r="C202" s="1"/>
      <c r="D202" s="1"/>
      <c r="E202" s="1"/>
    </row>
    <row r="203" spans="1:5" ht="12.75">
      <c r="A203" s="1"/>
      <c r="B203" s="1"/>
      <c r="C203" s="1"/>
      <c r="D203" s="1"/>
      <c r="E203" s="1"/>
    </row>
    <row r="204" spans="1:5" ht="12.75">
      <c r="A204" s="1"/>
      <c r="B204" s="1"/>
      <c r="C204" s="1"/>
      <c r="D204" s="1"/>
      <c r="E204" s="1"/>
    </row>
    <row r="205" spans="1:5" ht="12.75">
      <c r="A205" s="1"/>
      <c r="B205" s="1"/>
      <c r="C205" s="1"/>
      <c r="D205" s="1"/>
      <c r="E205" s="1"/>
    </row>
    <row r="206" spans="1:5" ht="12.75">
      <c r="A206" s="1"/>
      <c r="B206" s="1"/>
      <c r="C206" s="1"/>
      <c r="D206" s="1"/>
      <c r="E206" s="1"/>
    </row>
    <row r="207" spans="1:5" ht="12.75">
      <c r="A207" s="1"/>
      <c r="B207" s="1"/>
      <c r="C207" s="1"/>
      <c r="D207" s="1"/>
      <c r="E207" s="1"/>
    </row>
    <row r="208" spans="1:5" ht="12.75">
      <c r="A208" s="1"/>
      <c r="B208" s="1"/>
      <c r="C208" s="1"/>
      <c r="D208" s="1"/>
      <c r="E208" s="1"/>
    </row>
    <row r="209" spans="1:5" ht="12.75">
      <c r="A209" s="1"/>
      <c r="B209" s="1"/>
      <c r="C209" s="1"/>
      <c r="D209" s="1"/>
      <c r="E209" s="1"/>
    </row>
    <row r="210" spans="1:5" ht="12.75">
      <c r="A210" s="1"/>
      <c r="B210" s="1"/>
      <c r="C210" s="1"/>
      <c r="D210" s="1"/>
      <c r="E210" s="1"/>
    </row>
    <row r="211" spans="1:5" ht="12.75">
      <c r="A211" s="1"/>
      <c r="B211" s="1"/>
      <c r="C211" s="1"/>
      <c r="D211" s="1"/>
      <c r="E211" s="1"/>
    </row>
    <row r="212" spans="1:5" ht="12.75">
      <c r="A212" s="1"/>
      <c r="B212" s="1"/>
      <c r="C212" s="1"/>
      <c r="D212" s="1"/>
      <c r="E212" s="1"/>
    </row>
    <row r="213" spans="1:5" ht="12.75">
      <c r="A213" s="1"/>
      <c r="B213" s="1"/>
      <c r="C213" s="1"/>
      <c r="D213" s="1"/>
      <c r="E213" s="1"/>
    </row>
    <row r="214" spans="1:5" ht="12.75">
      <c r="A214" s="1"/>
      <c r="B214" s="1"/>
      <c r="C214" s="1"/>
      <c r="D214" s="1"/>
      <c r="E214" s="1"/>
    </row>
    <row r="215" spans="1:5" ht="12.75">
      <c r="A215" s="1"/>
      <c r="B215" s="1"/>
      <c r="C215" s="1"/>
      <c r="D215" s="1"/>
      <c r="E215" s="1"/>
    </row>
    <row r="216" spans="1:5" ht="12.75">
      <c r="A216" s="1"/>
      <c r="B216" s="1"/>
      <c r="C216" s="1"/>
      <c r="D216" s="1"/>
      <c r="E216" s="1"/>
    </row>
    <row r="217" spans="1:5" ht="12.75">
      <c r="A217" s="1"/>
      <c r="B217" s="1"/>
      <c r="C217" s="1"/>
      <c r="D217" s="1"/>
      <c r="E217" s="1"/>
    </row>
    <row r="218" spans="1:5" ht="12.75">
      <c r="A218" s="1"/>
      <c r="B218" s="1"/>
      <c r="C218" s="1"/>
      <c r="D218" s="1"/>
      <c r="E218" s="1"/>
    </row>
    <row r="219" spans="1:5" ht="12.75">
      <c r="A219" s="1"/>
      <c r="B219" s="1"/>
      <c r="C219" s="1"/>
      <c r="D219" s="1"/>
      <c r="E219" s="1"/>
    </row>
    <row r="220" spans="1:5" ht="12.75">
      <c r="A220" s="1"/>
      <c r="B220" s="1"/>
      <c r="C220" s="1"/>
      <c r="D220" s="1"/>
      <c r="E220" s="1"/>
    </row>
    <row r="221" spans="1:5" ht="12.75">
      <c r="A221" s="1"/>
      <c r="B221" s="1"/>
      <c r="C221" s="1"/>
      <c r="D221" s="1"/>
      <c r="E221" s="1"/>
    </row>
    <row r="222" spans="1:5" ht="12.75">
      <c r="A222" s="1"/>
      <c r="B222" s="1"/>
      <c r="C222" s="1"/>
      <c r="D222" s="1"/>
      <c r="E222" s="1"/>
    </row>
    <row r="223" spans="1:5" ht="12.75">
      <c r="A223" s="1"/>
      <c r="B223" s="1"/>
      <c r="C223" s="1"/>
      <c r="D223" s="1"/>
      <c r="E223" s="1"/>
    </row>
    <row r="224" spans="1:5" ht="12.75">
      <c r="A224" s="1"/>
      <c r="B224" s="1"/>
      <c r="C224" s="1"/>
      <c r="D224" s="1"/>
      <c r="E224" s="1"/>
    </row>
    <row r="225" spans="1:5" ht="12.75">
      <c r="A225" s="1"/>
      <c r="B225" s="1"/>
      <c r="C225" s="1"/>
      <c r="D225" s="1"/>
      <c r="E225" s="1"/>
    </row>
    <row r="226" spans="1:5" ht="12.75">
      <c r="A226" s="1"/>
      <c r="B226" s="1"/>
      <c r="C226" s="1"/>
      <c r="D226" s="1"/>
      <c r="E226" s="1"/>
    </row>
    <row r="227" spans="1:5" ht="12.75">
      <c r="A227" s="1"/>
      <c r="B227" s="1"/>
      <c r="C227" s="1"/>
      <c r="D227" s="1"/>
      <c r="E227" s="1"/>
    </row>
    <row r="228" spans="1:5" ht="12.75">
      <c r="A228" s="1"/>
      <c r="B228" s="1"/>
      <c r="C228" s="1"/>
      <c r="D228" s="1"/>
      <c r="E228" s="1"/>
    </row>
    <row r="229" spans="1:5" ht="12.75">
      <c r="A229" s="1"/>
      <c r="B229" s="1"/>
      <c r="C229" s="1"/>
      <c r="D229" s="1"/>
      <c r="E229" s="1"/>
    </row>
    <row r="230" spans="1:5" ht="12.75">
      <c r="A230" s="1"/>
      <c r="B230" s="1"/>
      <c r="C230" s="1"/>
      <c r="D230" s="1"/>
      <c r="E230" s="1"/>
    </row>
    <row r="231" spans="1:5" ht="12.75">
      <c r="A231" s="1"/>
      <c r="B231" s="1"/>
      <c r="C231" s="1"/>
      <c r="D231" s="1"/>
      <c r="E231" s="1"/>
    </row>
    <row r="232" spans="1:5" ht="12.75">
      <c r="A232" s="1"/>
      <c r="B232" s="1"/>
      <c r="C232" s="1"/>
      <c r="D232" s="1"/>
      <c r="E232" s="1"/>
    </row>
    <row r="233" spans="1:5" ht="12.75">
      <c r="A233" s="1"/>
      <c r="B233" s="1"/>
      <c r="C233" s="1"/>
      <c r="D233" s="1"/>
      <c r="E233" s="1"/>
    </row>
    <row r="234" spans="1:5" ht="12.75">
      <c r="A234" s="1"/>
      <c r="B234" s="1"/>
      <c r="C234" s="1"/>
      <c r="D234" s="1"/>
      <c r="E234" s="1"/>
    </row>
    <row r="235" spans="1:5" ht="12.75">
      <c r="A235" s="1"/>
      <c r="B235" s="1"/>
      <c r="C235" s="1"/>
      <c r="D235" s="1"/>
      <c r="E235" s="1"/>
    </row>
    <row r="236" spans="1:5" ht="12.75">
      <c r="A236" s="1"/>
      <c r="B236" s="1"/>
      <c r="C236" s="1"/>
      <c r="D236" s="1"/>
      <c r="E236" s="1"/>
    </row>
    <row r="237" spans="1:5" ht="12.75">
      <c r="A237" s="1"/>
      <c r="B237" s="1"/>
      <c r="C237" s="1"/>
      <c r="D237" s="1"/>
      <c r="E237" s="1"/>
    </row>
    <row r="238" spans="1:5" ht="12.75">
      <c r="A238" s="1"/>
      <c r="B238" s="1"/>
      <c r="C238" s="1"/>
      <c r="D238" s="1"/>
      <c r="E238" s="1"/>
    </row>
    <row r="239" spans="1:5" ht="12.75">
      <c r="A239" s="1"/>
      <c r="B239" s="1"/>
      <c r="C239" s="1"/>
      <c r="D239" s="1"/>
      <c r="E239" s="1"/>
    </row>
    <row r="240" spans="1:5" ht="12.75">
      <c r="A240" s="1"/>
      <c r="B240" s="1"/>
      <c r="C240" s="1"/>
      <c r="D240" s="1"/>
      <c r="E240" s="1"/>
    </row>
    <row r="241" spans="1:5" ht="12.75">
      <c r="A241" s="1"/>
      <c r="B241" s="1"/>
      <c r="C241" s="1"/>
      <c r="D241" s="1"/>
      <c r="E241" s="1"/>
    </row>
    <row r="242" spans="1:5" ht="12.75">
      <c r="A242" s="1"/>
      <c r="B242" s="1"/>
      <c r="C242" s="1"/>
      <c r="D242" s="1"/>
      <c r="E242" s="1"/>
    </row>
    <row r="243" spans="1:5" ht="12.75">
      <c r="A243" s="1"/>
      <c r="B243" s="1"/>
      <c r="C243" s="1"/>
      <c r="D243" s="1"/>
      <c r="E243" s="1"/>
    </row>
    <row r="244" spans="1:5" ht="12.75">
      <c r="A244" s="1"/>
      <c r="B244" s="1"/>
      <c r="C244" s="1"/>
      <c r="D244" s="1"/>
      <c r="E244" s="1"/>
    </row>
    <row r="245" spans="1:5" ht="12.75">
      <c r="A245" s="1"/>
      <c r="B245" s="1"/>
      <c r="C245" s="1"/>
      <c r="D245" s="1"/>
      <c r="E245" s="1"/>
    </row>
    <row r="246" spans="1:5" ht="12.75">
      <c r="A246" s="1"/>
      <c r="B246" s="1"/>
      <c r="C246" s="1"/>
      <c r="D246" s="1"/>
      <c r="E246" s="1"/>
    </row>
    <row r="247" spans="1:5" ht="12.75">
      <c r="A247" s="1"/>
      <c r="B247" s="1"/>
      <c r="C247" s="1"/>
      <c r="D247" s="1"/>
      <c r="E247" s="1"/>
    </row>
    <row r="248" spans="1:5" ht="12.75">
      <c r="A248" s="1"/>
      <c r="B248" s="1"/>
      <c r="C248" s="1"/>
      <c r="D248" s="1"/>
      <c r="E248" s="1"/>
    </row>
    <row r="249" spans="1:5" ht="12.75">
      <c r="A249" s="1"/>
      <c r="B249" s="1"/>
      <c r="C249" s="1"/>
      <c r="D249" s="1"/>
      <c r="E249" s="1"/>
    </row>
    <row r="250" spans="1:5" ht="12.75">
      <c r="A250" s="1"/>
      <c r="B250" s="1"/>
      <c r="C250" s="1"/>
      <c r="D250" s="1"/>
      <c r="E250" s="1"/>
    </row>
    <row r="251" spans="1:5" ht="12.75">
      <c r="A251" s="1"/>
      <c r="B251" s="1"/>
      <c r="C251" s="1"/>
      <c r="D251" s="1"/>
      <c r="E251" s="1"/>
    </row>
    <row r="252" spans="1:5" ht="12.75">
      <c r="A252" s="1"/>
      <c r="B252" s="1"/>
      <c r="C252" s="1"/>
      <c r="D252" s="1"/>
      <c r="E252" s="1"/>
    </row>
    <row r="253" spans="1:5" ht="12.75">
      <c r="A253" s="1"/>
      <c r="B253" s="1"/>
      <c r="C253" s="1"/>
      <c r="D253" s="1"/>
      <c r="E253" s="1"/>
    </row>
    <row r="254" spans="1:5" ht="12.75">
      <c r="A254" s="1"/>
      <c r="B254" s="1"/>
      <c r="C254" s="1"/>
      <c r="D254" s="1"/>
      <c r="E254" s="1"/>
    </row>
    <row r="255" spans="1:5" ht="12.75">
      <c r="A255" s="1"/>
      <c r="B255" s="1"/>
      <c r="C255" s="1"/>
      <c r="D255" s="1"/>
      <c r="E255" s="1"/>
    </row>
    <row r="256" spans="1:5" ht="12.75">
      <c r="A256" s="1"/>
      <c r="B256" s="1"/>
      <c r="C256" s="1"/>
      <c r="D256" s="1"/>
      <c r="E256" s="1"/>
    </row>
    <row r="257" spans="1:5" ht="12.75">
      <c r="A257" s="1"/>
      <c r="B257" s="1"/>
      <c r="C257" s="1"/>
      <c r="D257" s="1"/>
      <c r="E257" s="1"/>
    </row>
    <row r="258" spans="1:5" ht="12.75">
      <c r="A258" s="1"/>
      <c r="B258" s="1"/>
      <c r="C258" s="1"/>
      <c r="D258" s="1"/>
      <c r="E258" s="1"/>
    </row>
    <row r="259" spans="1:5" ht="12.75">
      <c r="A259" s="1"/>
      <c r="B259" s="1"/>
      <c r="C259" s="1"/>
      <c r="D259" s="1"/>
      <c r="E259" s="1"/>
    </row>
    <row r="260" spans="1:5" ht="12.75">
      <c r="A260" s="1"/>
      <c r="B260" s="1"/>
      <c r="C260" s="1"/>
      <c r="D260" s="1"/>
      <c r="E260" s="1"/>
    </row>
    <row r="261" spans="1:5" ht="12.75">
      <c r="A261" s="1"/>
      <c r="B261" s="1"/>
      <c r="C261" s="1"/>
      <c r="D261" s="1"/>
      <c r="E261" s="1"/>
    </row>
    <row r="262" spans="1:5" ht="12.75">
      <c r="A262" s="1"/>
      <c r="B262" s="1"/>
      <c r="C262" s="1"/>
      <c r="D262" s="1"/>
      <c r="E262" s="1"/>
    </row>
    <row r="263" spans="1:5" ht="12.75">
      <c r="A263" s="1"/>
      <c r="B263" s="1"/>
      <c r="C263" s="1"/>
      <c r="D263" s="1"/>
      <c r="E263" s="1"/>
    </row>
    <row r="264" spans="1:5" ht="12.75">
      <c r="A264" s="1"/>
      <c r="B264" s="1"/>
      <c r="C264" s="1"/>
      <c r="D264" s="1"/>
      <c r="E264" s="1"/>
    </row>
    <row r="265" spans="1:5" ht="12.75">
      <c r="A265" s="1"/>
      <c r="B265" s="1"/>
      <c r="C265" s="1"/>
      <c r="D265" s="1"/>
      <c r="E265" s="1"/>
    </row>
    <row r="266" spans="1:5" ht="12.75">
      <c r="A266" s="1"/>
      <c r="B266" s="1"/>
      <c r="C266" s="1"/>
      <c r="D266" s="1"/>
      <c r="E266" s="1"/>
    </row>
    <row r="267" spans="1:5" ht="12.75">
      <c r="A267" s="1"/>
      <c r="B267" s="1"/>
      <c r="C267" s="1"/>
      <c r="D267" s="1"/>
      <c r="E267" s="1"/>
    </row>
    <row r="268" spans="1:5" ht="12.75">
      <c r="A268" s="1"/>
      <c r="B268" s="1"/>
      <c r="C268" s="1"/>
      <c r="D268" s="1"/>
      <c r="E268" s="1"/>
    </row>
    <row r="269" spans="1:5" ht="12.75">
      <c r="A269" s="1"/>
      <c r="B269" s="1"/>
      <c r="C269" s="1"/>
      <c r="D269" s="1"/>
      <c r="E269" s="1"/>
    </row>
    <row r="270" spans="1:5" ht="12.75">
      <c r="A270" s="1"/>
      <c r="B270" s="1"/>
      <c r="C270" s="1"/>
      <c r="D270" s="1"/>
      <c r="E270" s="1"/>
    </row>
    <row r="271" spans="1:5" ht="12.75">
      <c r="A271" s="1"/>
      <c r="B271" s="1"/>
      <c r="C271" s="1"/>
      <c r="D271" s="1"/>
      <c r="E271" s="1"/>
    </row>
    <row r="272" spans="1:5" ht="12.75">
      <c r="A272" s="1"/>
      <c r="B272" s="1"/>
      <c r="C272" s="1"/>
      <c r="D272" s="1"/>
      <c r="E272" s="1"/>
    </row>
    <row r="273" spans="1:5" ht="12.75">
      <c r="A273" s="1"/>
      <c r="B273" s="1"/>
      <c r="C273" s="1"/>
      <c r="D273" s="1"/>
      <c r="E273" s="1"/>
    </row>
    <row r="274" spans="1:5" ht="12.75">
      <c r="A274" s="1"/>
      <c r="B274" s="1"/>
      <c r="C274" s="1"/>
      <c r="D274" s="1"/>
      <c r="E274" s="1"/>
    </row>
    <row r="275" spans="1:5" ht="12.75">
      <c r="A275" s="1"/>
      <c r="B275" s="1"/>
      <c r="C275" s="1"/>
      <c r="D275" s="1"/>
      <c r="E275" s="1"/>
    </row>
    <row r="276" spans="1:5" ht="12.75">
      <c r="A276" s="1"/>
      <c r="B276" s="1"/>
      <c r="C276" s="1"/>
      <c r="D276" s="1"/>
      <c r="E276" s="1"/>
    </row>
    <row r="277" spans="1:5" ht="12.75">
      <c r="A277" s="1"/>
      <c r="B277" s="1"/>
      <c r="C277" s="1"/>
      <c r="D277" s="1"/>
      <c r="E277" s="1"/>
    </row>
    <row r="278" spans="1:5" ht="12.75">
      <c r="A278" s="1"/>
      <c r="B278" s="1"/>
      <c r="C278" s="1"/>
      <c r="D278" s="1"/>
      <c r="E278" s="1"/>
    </row>
    <row r="279" spans="1:5" ht="12.75">
      <c r="A279" s="1"/>
      <c r="B279" s="1"/>
      <c r="C279" s="1"/>
      <c r="D279" s="1"/>
      <c r="E279" s="1"/>
    </row>
    <row r="280" spans="1:5" ht="12.75">
      <c r="A280" s="1"/>
      <c r="B280" s="1"/>
      <c r="C280" s="1"/>
      <c r="D280" s="1"/>
      <c r="E280" s="1"/>
    </row>
    <row r="281" spans="1:5" ht="12.75">
      <c r="A281" s="1"/>
      <c r="B281" s="1"/>
      <c r="C281" s="1"/>
      <c r="D281" s="1"/>
      <c r="E281" s="1"/>
    </row>
    <row r="282" spans="1:5" ht="12.75">
      <c r="A282" s="1"/>
      <c r="B282" s="1"/>
      <c r="C282" s="1"/>
      <c r="D282" s="1"/>
      <c r="E282" s="1"/>
    </row>
    <row r="283" spans="1:5" ht="12.75">
      <c r="A283" s="1"/>
      <c r="B283" s="1"/>
      <c r="C283" s="1"/>
      <c r="D283" s="1"/>
      <c r="E283" s="1"/>
    </row>
    <row r="284" spans="1:5" ht="12.75">
      <c r="A284" s="1"/>
      <c r="B284" s="1"/>
      <c r="C284" s="1"/>
      <c r="D284" s="1"/>
      <c r="E284" s="1"/>
    </row>
    <row r="285" spans="1:5" ht="12.75">
      <c r="A285" s="1"/>
      <c r="B285" s="1"/>
      <c r="C285" s="1"/>
      <c r="D285" s="1"/>
      <c r="E285" s="1"/>
    </row>
    <row r="286" spans="1:5" ht="12.75">
      <c r="A286" s="1"/>
      <c r="B286" s="1"/>
      <c r="C286" s="1"/>
      <c r="D286" s="1"/>
      <c r="E286" s="1"/>
    </row>
    <row r="287" spans="1:5" ht="12.75">
      <c r="A287" s="1"/>
      <c r="B287" s="1"/>
      <c r="C287" s="1"/>
      <c r="D287" s="1"/>
      <c r="E287" s="1"/>
    </row>
    <row r="288" spans="1:5" ht="12.75">
      <c r="A288" s="1"/>
      <c r="B288" s="1"/>
      <c r="C288" s="1"/>
      <c r="D288" s="1"/>
      <c r="E288" s="1"/>
    </row>
    <row r="289" spans="1:5" ht="12.75">
      <c r="A289" s="1"/>
      <c r="B289" s="1"/>
      <c r="C289" s="1"/>
      <c r="D289" s="1"/>
      <c r="E289" s="1"/>
    </row>
    <row r="290" spans="1:5" ht="12.75">
      <c r="A290" s="1"/>
      <c r="B290" s="1"/>
      <c r="C290" s="1"/>
      <c r="D290" s="1"/>
      <c r="E290" s="1"/>
    </row>
    <row r="291" spans="1:5" ht="12.75">
      <c r="A291" s="1"/>
      <c r="B291" s="1"/>
      <c r="C291" s="1"/>
      <c r="D291" s="1"/>
      <c r="E291" s="1"/>
    </row>
    <row r="292" spans="1:5" ht="12.75">
      <c r="A292" s="1"/>
      <c r="B292" s="1"/>
      <c r="C292" s="1"/>
      <c r="D292" s="1"/>
      <c r="E292" s="1"/>
    </row>
    <row r="293" spans="1:5" ht="12.75">
      <c r="A293" s="1"/>
      <c r="B293" s="1"/>
      <c r="C293" s="1"/>
      <c r="D293" s="1"/>
      <c r="E293" s="1"/>
    </row>
    <row r="294" spans="1:5" ht="12.75">
      <c r="A294" s="1"/>
      <c r="B294" s="1"/>
      <c r="C294" s="1"/>
      <c r="D294" s="1"/>
      <c r="E294" s="1"/>
    </row>
    <row r="295" spans="1:5" ht="12.75">
      <c r="A295" s="1"/>
      <c r="B295" s="1"/>
      <c r="C295" s="1"/>
      <c r="D295" s="1"/>
      <c r="E295" s="1"/>
    </row>
    <row r="296" spans="1:5" ht="12.75">
      <c r="A296" s="1"/>
      <c r="B296" s="1"/>
      <c r="C296" s="1"/>
      <c r="D296" s="1"/>
      <c r="E296" s="1"/>
    </row>
    <row r="297" spans="1:5" ht="12.75">
      <c r="A297" s="1"/>
      <c r="B297" s="1"/>
      <c r="C297" s="1"/>
      <c r="D297" s="1"/>
      <c r="E297" s="1"/>
    </row>
    <row r="298" spans="1:5" ht="12.75">
      <c r="A298" s="1"/>
      <c r="B298" s="1"/>
      <c r="C298" s="1"/>
      <c r="D298" s="1"/>
      <c r="E298" s="1"/>
    </row>
    <row r="299" spans="1:5" ht="12.75">
      <c r="A299" s="1"/>
      <c r="B299" s="1"/>
      <c r="C299" s="1"/>
      <c r="D299" s="1"/>
      <c r="E299" s="1"/>
    </row>
    <row r="300" spans="1:5" ht="12.75">
      <c r="A300" s="1"/>
      <c r="B300" s="1"/>
      <c r="C300" s="1"/>
      <c r="D300" s="1"/>
      <c r="E300" s="1"/>
    </row>
    <row r="301" spans="1:5" ht="12.75">
      <c r="A301" s="1"/>
      <c r="B301" s="1"/>
      <c r="C301" s="1"/>
      <c r="D301" s="1"/>
      <c r="E301" s="1"/>
    </row>
    <row r="302" spans="1:5" ht="12.75">
      <c r="A302" s="1"/>
      <c r="B302" s="1"/>
      <c r="C302" s="1"/>
      <c r="D302" s="1"/>
      <c r="E302" s="1"/>
    </row>
    <row r="303" spans="1:5" ht="12.75">
      <c r="A303" s="1"/>
      <c r="B303" s="1"/>
      <c r="C303" s="1"/>
      <c r="D303" s="1"/>
      <c r="E303" s="1"/>
    </row>
    <row r="304" spans="1:5" ht="12.75">
      <c r="A304" s="1"/>
      <c r="B304" s="1"/>
      <c r="C304" s="1"/>
      <c r="D304" s="1"/>
      <c r="E304" s="1"/>
    </row>
    <row r="305" spans="1:5" ht="12.75">
      <c r="A305" s="1"/>
      <c r="B305" s="1"/>
      <c r="C305" s="1"/>
      <c r="D305" s="1"/>
      <c r="E305" s="1"/>
    </row>
    <row r="306" spans="1:5" ht="12.75">
      <c r="A306" s="1"/>
      <c r="B306" s="1"/>
      <c r="C306" s="1"/>
      <c r="D306" s="1"/>
      <c r="E306" s="1"/>
    </row>
    <row r="307" spans="1:5" ht="12.75">
      <c r="A307" s="1"/>
      <c r="B307" s="1"/>
      <c r="C307" s="1"/>
      <c r="D307" s="1"/>
      <c r="E307" s="1"/>
    </row>
    <row r="308" spans="1:5" ht="12.75">
      <c r="A308" s="1"/>
      <c r="B308" s="1"/>
      <c r="C308" s="1"/>
      <c r="D308" s="1"/>
      <c r="E308" s="1"/>
    </row>
    <row r="309" spans="1:5" ht="12.75">
      <c r="A309" s="1"/>
      <c r="B309" s="1"/>
      <c r="C309" s="1"/>
      <c r="D309" s="1"/>
      <c r="E309" s="1"/>
    </row>
    <row r="310" spans="1:5" ht="12.75">
      <c r="A310" s="1"/>
      <c r="B310" s="1"/>
      <c r="C310" s="1"/>
      <c r="D310" s="1"/>
      <c r="E310" s="1"/>
    </row>
    <row r="311" spans="1:5" ht="12.75">
      <c r="A311" s="1"/>
      <c r="B311" s="1"/>
      <c r="C311" s="1"/>
      <c r="D311" s="1"/>
      <c r="E311" s="1"/>
    </row>
    <row r="312" spans="1:5" ht="12.75">
      <c r="A312" s="1"/>
      <c r="B312" s="1"/>
      <c r="C312" s="1"/>
      <c r="D312" s="1"/>
      <c r="E312" s="1"/>
    </row>
    <row r="313" spans="1:5" ht="12.75">
      <c r="A313" s="1"/>
      <c r="B313" s="1"/>
      <c r="C313" s="1"/>
      <c r="D313" s="1"/>
      <c r="E313" s="1"/>
    </row>
    <row r="314" spans="1:5" ht="12.75">
      <c r="A314" s="1"/>
      <c r="B314" s="1"/>
      <c r="C314" s="1"/>
      <c r="D314" s="1"/>
      <c r="E314" s="1"/>
    </row>
    <row r="315" spans="1:5" ht="12.75">
      <c r="A315" s="1"/>
      <c r="B315" s="1"/>
      <c r="C315" s="1"/>
      <c r="D315" s="1"/>
      <c r="E315" s="1"/>
    </row>
    <row r="316" spans="1:5" ht="12.75">
      <c r="A316" s="1"/>
      <c r="B316" s="1"/>
      <c r="C316" s="1"/>
      <c r="D316" s="1"/>
      <c r="E316" s="1"/>
    </row>
    <row r="317" spans="1:5" ht="12.75">
      <c r="A317" s="1"/>
      <c r="B317" s="1"/>
      <c r="C317" s="1"/>
      <c r="D317" s="1"/>
      <c r="E317" s="1"/>
    </row>
    <row r="318" spans="1:5" ht="12.75">
      <c r="A318" s="1"/>
      <c r="B318" s="1"/>
      <c r="C318" s="1"/>
      <c r="D318" s="1"/>
      <c r="E318" s="1"/>
    </row>
    <row r="319" spans="1:5" ht="12.75">
      <c r="A319" s="1"/>
      <c r="B319" s="1"/>
      <c r="C319" s="1"/>
      <c r="D319" s="1"/>
      <c r="E319" s="1"/>
    </row>
    <row r="320" spans="1:5" ht="12.75">
      <c r="A320" s="1"/>
      <c r="B320" s="1"/>
      <c r="C320" s="1"/>
      <c r="D320" s="1"/>
      <c r="E320" s="1"/>
    </row>
    <row r="321" spans="1:5" ht="12.75">
      <c r="A321" s="1"/>
      <c r="B321" s="1"/>
      <c r="C321" s="1"/>
      <c r="D321" s="1"/>
      <c r="E321" s="1"/>
    </row>
    <row r="322" spans="1:5" ht="12.75">
      <c r="A322" s="1"/>
      <c r="B322" s="1"/>
      <c r="C322" s="1"/>
      <c r="D322" s="1"/>
      <c r="E322" s="1"/>
    </row>
    <row r="323" spans="1:5" ht="12.75">
      <c r="A323" s="1"/>
      <c r="B323" s="1"/>
      <c r="C323" s="1"/>
      <c r="D323" s="1"/>
      <c r="E323" s="1"/>
    </row>
    <row r="324" spans="1:5" ht="12.75">
      <c r="A324" s="1"/>
      <c r="B324" s="1"/>
      <c r="C324" s="1"/>
      <c r="D324" s="1"/>
      <c r="E324" s="1"/>
    </row>
    <row r="325" spans="1:5" ht="12.75">
      <c r="A325" s="1"/>
      <c r="B325" s="1"/>
      <c r="C325" s="1"/>
      <c r="D325" s="1"/>
      <c r="E325" s="1"/>
    </row>
    <row r="326" spans="1:5" ht="12.75">
      <c r="A326" s="1"/>
      <c r="B326" s="1"/>
      <c r="C326" s="1"/>
      <c r="D326" s="1"/>
      <c r="E326" s="1"/>
    </row>
    <row r="327" spans="1:5" ht="12.75">
      <c r="A327" s="1"/>
      <c r="B327" s="1"/>
      <c r="C327" s="1"/>
      <c r="D327" s="1"/>
      <c r="E327" s="1"/>
    </row>
    <row r="328" spans="1:5" ht="12.75">
      <c r="A328" s="1"/>
      <c r="B328" s="1"/>
      <c r="C328" s="1"/>
      <c r="D328" s="1"/>
      <c r="E328" s="1"/>
    </row>
    <row r="329" spans="1:5" ht="12.75">
      <c r="A329" s="1"/>
      <c r="B329" s="1"/>
      <c r="C329" s="1"/>
      <c r="D329" s="1"/>
      <c r="E329" s="1"/>
    </row>
    <row r="330" spans="1:5" ht="12.75">
      <c r="A330" s="1"/>
      <c r="B330" s="1"/>
      <c r="C330" s="1"/>
      <c r="D330" s="1"/>
      <c r="E330" s="1"/>
    </row>
    <row r="331" spans="1:5" ht="12.75">
      <c r="A331" s="1"/>
      <c r="B331" s="1"/>
      <c r="C331" s="1"/>
      <c r="D331" s="1"/>
      <c r="E331" s="1"/>
    </row>
    <row r="332" spans="1:5" ht="12.75">
      <c r="A332" s="1"/>
      <c r="B332" s="1"/>
      <c r="C332" s="1"/>
      <c r="D332" s="1"/>
      <c r="E332" s="1"/>
    </row>
    <row r="333" spans="1:5" ht="12.75">
      <c r="A333" s="1"/>
      <c r="B333" s="1"/>
      <c r="C333" s="1"/>
      <c r="D333" s="1"/>
      <c r="E333" s="1"/>
    </row>
    <row r="334" spans="1:5" ht="12.75">
      <c r="A334" s="1"/>
      <c r="B334" s="1"/>
      <c r="C334" s="1"/>
      <c r="D334" s="1"/>
      <c r="E334" s="1"/>
    </row>
    <row r="335" spans="1:5" ht="12.75">
      <c r="A335" s="1"/>
      <c r="B335" s="1"/>
      <c r="C335" s="1"/>
      <c r="D335" s="1"/>
      <c r="E335" s="1"/>
    </row>
    <row r="336" spans="1:5" ht="12.75">
      <c r="A336" s="1"/>
      <c r="B336" s="1"/>
      <c r="C336" s="1"/>
      <c r="D336" s="1"/>
      <c r="E336" s="1"/>
    </row>
    <row r="337" spans="1:5" ht="12.75">
      <c r="A337" s="1"/>
      <c r="B337" s="1"/>
      <c r="C337" s="1"/>
      <c r="D337" s="1"/>
      <c r="E337" s="1"/>
    </row>
    <row r="338" spans="1:5" ht="12.75">
      <c r="A338" s="1"/>
      <c r="B338" s="1"/>
      <c r="C338" s="1"/>
      <c r="D338" s="1"/>
      <c r="E338" s="1"/>
    </row>
    <row r="339" spans="1:5" ht="12.75">
      <c r="A339" s="1"/>
      <c r="B339" s="1"/>
      <c r="C339" s="1"/>
      <c r="D339" s="1"/>
      <c r="E339" s="1"/>
    </row>
    <row r="340" spans="1:5" ht="12.75">
      <c r="A340" s="1"/>
      <c r="B340" s="1"/>
      <c r="C340" s="1"/>
      <c r="D340" s="1"/>
      <c r="E340" s="1"/>
    </row>
    <row r="341" spans="1:5" ht="12.75">
      <c r="A341" s="1"/>
      <c r="B341" s="1"/>
      <c r="C341" s="1"/>
      <c r="D341" s="1"/>
      <c r="E341" s="1"/>
    </row>
    <row r="342" spans="1:5" ht="12.75">
      <c r="A342" s="1"/>
      <c r="B342" s="1"/>
      <c r="C342" s="1"/>
      <c r="D342" s="1"/>
      <c r="E342" s="1"/>
    </row>
    <row r="343" spans="1:5" ht="12.75">
      <c r="A343" s="1"/>
      <c r="B343" s="1"/>
      <c r="C343" s="1"/>
      <c r="D343" s="1"/>
      <c r="E343" s="1"/>
    </row>
    <row r="344" spans="1:5" ht="12.75">
      <c r="A344" s="1"/>
      <c r="B344" s="1"/>
      <c r="C344" s="1"/>
      <c r="D344" s="1"/>
      <c r="E344" s="1"/>
    </row>
    <row r="345" spans="1:5" ht="12.75">
      <c r="A345" s="1"/>
      <c r="B345" s="1"/>
      <c r="C345" s="1"/>
      <c r="D345" s="1"/>
      <c r="E345" s="1"/>
    </row>
    <row r="346" spans="1:5" ht="12.75">
      <c r="A346" s="1"/>
      <c r="B346" s="1"/>
      <c r="C346" s="1"/>
      <c r="D346" s="1"/>
      <c r="E346" s="1"/>
    </row>
    <row r="347" spans="1:5" ht="12.75">
      <c r="A347" s="1"/>
      <c r="B347" s="1"/>
      <c r="C347" s="1"/>
      <c r="D347" s="1"/>
      <c r="E347" s="1"/>
    </row>
    <row r="348" spans="1:5" ht="12.75">
      <c r="A348" s="1"/>
      <c r="B348" s="1"/>
      <c r="C348" s="1"/>
      <c r="D348" s="1"/>
      <c r="E348" s="1"/>
    </row>
    <row r="349" spans="1:5" ht="12.75">
      <c r="A349" s="1"/>
      <c r="B349" s="1"/>
      <c r="C349" s="1"/>
      <c r="D349" s="1"/>
      <c r="E349" s="1"/>
    </row>
    <row r="350" spans="1:5" ht="12.75">
      <c r="A350" s="1"/>
      <c r="B350" s="1"/>
      <c r="C350" s="1"/>
      <c r="D350" s="1"/>
      <c r="E350" s="1"/>
    </row>
    <row r="351" spans="1:5" ht="12.75">
      <c r="A351" s="1"/>
      <c r="B351" s="1"/>
      <c r="C351" s="1"/>
      <c r="D351" s="1"/>
      <c r="E351" s="1"/>
    </row>
    <row r="352" spans="1:5" ht="12.75">
      <c r="A352" s="1"/>
      <c r="B352" s="1"/>
      <c r="C352" s="1"/>
      <c r="D352" s="1"/>
      <c r="E352" s="1"/>
    </row>
    <row r="353" spans="1:5" ht="12.75">
      <c r="A353" s="1"/>
      <c r="B353" s="1"/>
      <c r="C353" s="1"/>
      <c r="D353" s="1"/>
      <c r="E353" s="1"/>
    </row>
    <row r="354" spans="1:5" ht="12.75">
      <c r="A354" s="1"/>
      <c r="B354" s="1"/>
      <c r="C354" s="1"/>
      <c r="D354" s="1"/>
      <c r="E354" s="1"/>
    </row>
    <row r="355" spans="1:5" ht="12.75">
      <c r="A355" s="1"/>
      <c r="B355" s="1"/>
      <c r="C355" s="1"/>
      <c r="D355" s="1"/>
      <c r="E355" s="1"/>
    </row>
    <row r="356" spans="1:5" ht="12.75">
      <c r="A356" s="1"/>
      <c r="B356" s="1"/>
      <c r="C356" s="1"/>
      <c r="D356" s="1"/>
      <c r="E356" s="1"/>
    </row>
    <row r="357" spans="1:5" ht="12.75">
      <c r="A357" s="1"/>
      <c r="B357" s="1"/>
      <c r="C357" s="1"/>
      <c r="D357" s="1"/>
      <c r="E357" s="1"/>
    </row>
    <row r="358" spans="1:5" ht="12.75">
      <c r="A358" s="1"/>
      <c r="B358" s="1"/>
      <c r="C358" s="1"/>
      <c r="D358" s="1"/>
      <c r="E358" s="1"/>
    </row>
    <row r="359" spans="1:5" ht="12.75">
      <c r="A359" s="1"/>
      <c r="B359" s="1"/>
      <c r="C359" s="1"/>
      <c r="D359" s="1"/>
      <c r="E359" s="1"/>
    </row>
    <row r="360" spans="1:5" ht="12.75">
      <c r="A360" s="1"/>
      <c r="B360" s="1"/>
      <c r="C360" s="1"/>
      <c r="D360" s="1"/>
      <c r="E360" s="1"/>
    </row>
    <row r="361" spans="1:5" ht="12.75">
      <c r="A361" s="1"/>
      <c r="B361" s="1"/>
      <c r="C361" s="1"/>
      <c r="D361" s="1"/>
      <c r="E361" s="1"/>
    </row>
    <row r="362" spans="1:5" ht="12.75">
      <c r="A362" s="1"/>
      <c r="B362" s="1"/>
      <c r="C362" s="1"/>
      <c r="D362" s="1"/>
      <c r="E362" s="1"/>
    </row>
    <row r="363" spans="1:5" ht="12.75">
      <c r="A363" s="1"/>
      <c r="B363" s="1"/>
      <c r="C363" s="1"/>
      <c r="D363" s="1"/>
      <c r="E363" s="1"/>
    </row>
    <row r="364" spans="1:5" ht="12.75">
      <c r="A364" s="1"/>
      <c r="B364" s="1"/>
      <c r="C364" s="1"/>
      <c r="D364" s="1"/>
      <c r="E364" s="1"/>
    </row>
    <row r="365" spans="1:5" ht="12.75">
      <c r="A365" s="1"/>
      <c r="B365" s="1"/>
      <c r="C365" s="1"/>
      <c r="D365" s="1"/>
      <c r="E365" s="1"/>
    </row>
    <row r="366" spans="1:5" ht="12.75">
      <c r="A366" s="1"/>
      <c r="B366" s="1"/>
      <c r="C366" s="1"/>
      <c r="D366" s="1"/>
      <c r="E366" s="1"/>
    </row>
    <row r="367" spans="1:5" ht="12.75">
      <c r="A367" s="1"/>
      <c r="B367" s="1"/>
      <c r="C367" s="1"/>
      <c r="D367" s="1"/>
      <c r="E367" s="1"/>
    </row>
    <row r="368" spans="1:5" ht="12.75">
      <c r="A368" s="1"/>
      <c r="B368" s="1"/>
      <c r="C368" s="1"/>
      <c r="D368" s="1"/>
      <c r="E368" s="1"/>
    </row>
    <row r="369" spans="1:5" ht="12.75">
      <c r="A369" s="1"/>
      <c r="B369" s="1"/>
      <c r="C369" s="1"/>
      <c r="D369" s="1"/>
      <c r="E369" s="1"/>
    </row>
    <row r="370" spans="1:5" ht="12.75">
      <c r="A370" s="1"/>
      <c r="B370" s="1"/>
      <c r="C370" s="1"/>
      <c r="D370" s="1"/>
      <c r="E370" s="1"/>
    </row>
    <row r="371" spans="1:5" ht="12.75">
      <c r="A371" s="1"/>
      <c r="B371" s="1"/>
      <c r="C371" s="1"/>
      <c r="D371" s="1"/>
      <c r="E371" s="1"/>
    </row>
    <row r="372" spans="1:5" ht="12.75">
      <c r="A372" s="1"/>
      <c r="B372" s="1"/>
      <c r="C372" s="1"/>
      <c r="D372" s="1"/>
      <c r="E372" s="1"/>
    </row>
    <row r="373" spans="1:5" ht="12.75">
      <c r="A373" s="1"/>
      <c r="B373" s="1"/>
      <c r="C373" s="1"/>
      <c r="D373" s="1"/>
      <c r="E373" s="1"/>
    </row>
    <row r="374" spans="1:5" ht="12.75">
      <c r="A374" s="1"/>
      <c r="B374" s="1"/>
      <c r="C374" s="1"/>
      <c r="D374" s="1"/>
      <c r="E374" s="1"/>
    </row>
    <row r="375" spans="1:5" ht="12.75">
      <c r="A375" s="1"/>
      <c r="B375" s="1"/>
      <c r="C375" s="1"/>
      <c r="D375" s="1"/>
      <c r="E375" s="1"/>
    </row>
    <row r="376" spans="1:5" ht="12.75">
      <c r="A376" s="1"/>
      <c r="B376" s="1"/>
      <c r="C376" s="1"/>
      <c r="D376" s="1"/>
      <c r="E376" s="1"/>
    </row>
    <row r="377" spans="1:5" ht="12.75">
      <c r="A377" s="1"/>
      <c r="B377" s="1"/>
      <c r="C377" s="1"/>
      <c r="D377" s="1"/>
      <c r="E377" s="1"/>
    </row>
    <row r="378" spans="1:5" ht="12.75">
      <c r="A378" s="1"/>
      <c r="B378" s="1"/>
      <c r="C378" s="1"/>
      <c r="D378" s="1"/>
      <c r="E378" s="1"/>
    </row>
    <row r="379" spans="1:5" ht="12.75">
      <c r="A379" s="1"/>
      <c r="B379" s="1"/>
      <c r="C379" s="1"/>
      <c r="D379" s="1"/>
      <c r="E379" s="1"/>
    </row>
    <row r="380" spans="1:5" ht="12.75">
      <c r="A380" s="1"/>
      <c r="B380" s="1"/>
      <c r="C380" s="1"/>
      <c r="D380" s="1"/>
      <c r="E380" s="1"/>
    </row>
    <row r="381" spans="1:5" ht="12.75">
      <c r="A381" s="1"/>
      <c r="B381" s="1"/>
      <c r="C381" s="1"/>
      <c r="D381" s="1"/>
      <c r="E381" s="1"/>
    </row>
    <row r="382" spans="1:5" ht="12.75">
      <c r="A382" s="1"/>
      <c r="B382" s="1"/>
      <c r="C382" s="1"/>
      <c r="D382" s="1"/>
      <c r="E382" s="1"/>
    </row>
    <row r="383" spans="1:5" ht="12.75">
      <c r="A383" s="1"/>
      <c r="B383" s="1"/>
      <c r="C383" s="1"/>
      <c r="D383" s="1"/>
      <c r="E383" s="1"/>
    </row>
    <row r="384" spans="1:5" ht="12.75">
      <c r="A384" s="1"/>
      <c r="B384" s="1"/>
      <c r="C384" s="1"/>
      <c r="D384" s="1"/>
      <c r="E384" s="1"/>
    </row>
    <row r="385" spans="1:5" ht="12.75">
      <c r="A385" s="1"/>
      <c r="B385" s="1"/>
      <c r="C385" s="1"/>
      <c r="D385" s="1"/>
      <c r="E385" s="1"/>
    </row>
    <row r="386" spans="1:5" ht="12.75">
      <c r="A386" s="1"/>
      <c r="B386" s="1"/>
      <c r="C386" s="1"/>
      <c r="D386" s="1"/>
      <c r="E386" s="1"/>
    </row>
    <row r="387" spans="1:5" ht="12.75">
      <c r="A387" s="1"/>
      <c r="B387" s="1"/>
      <c r="C387" s="1"/>
      <c r="D387" s="1"/>
      <c r="E387" s="1"/>
    </row>
    <row r="388" spans="1:5" ht="12.75">
      <c r="A388" s="1"/>
      <c r="B388" s="1"/>
      <c r="C388" s="1"/>
      <c r="D388" s="1"/>
      <c r="E388" s="1"/>
    </row>
  </sheetData>
  <mergeCells count="28">
    <mergeCell ref="A63:D63"/>
    <mergeCell ref="F65:AK82"/>
    <mergeCell ref="A84:B84"/>
    <mergeCell ref="C84:D84"/>
    <mergeCell ref="C76:D76"/>
    <mergeCell ref="A76:B76"/>
    <mergeCell ref="C78:D78"/>
    <mergeCell ref="A78:B78"/>
    <mergeCell ref="C65:D65"/>
    <mergeCell ref="A65:B65"/>
    <mergeCell ref="A86:B86"/>
    <mergeCell ref="C86:D86"/>
    <mergeCell ref="A80:B80"/>
    <mergeCell ref="C80:D80"/>
    <mergeCell ref="A82:B82"/>
    <mergeCell ref="C82:D82"/>
    <mergeCell ref="A66:B66"/>
    <mergeCell ref="A67:B67"/>
    <mergeCell ref="A69:B69"/>
    <mergeCell ref="C66:D66"/>
    <mergeCell ref="C67:D67"/>
    <mergeCell ref="C69:D69"/>
    <mergeCell ref="A74:B74"/>
    <mergeCell ref="C74:D74"/>
    <mergeCell ref="A70:B70"/>
    <mergeCell ref="C70:D70"/>
    <mergeCell ref="C72:D72"/>
    <mergeCell ref="A72:B72"/>
  </mergeCells>
  <conditionalFormatting sqref="AO4:AO62 AF4:AM62">
    <cfRule type="cellIs" priority="1" dxfId="0" operator="lessThan" stopIfTrue="1">
      <formula>$AF$56</formula>
    </cfRule>
  </conditionalFormatting>
  <printOptions/>
  <pageMargins left="0.7874015748031497" right="0.7874015748031497" top="0.984251968503937" bottom="0.984251968503937" header="0.5118110236220472" footer="0.5118110236220472"/>
  <pageSetup horizontalDpi="600" verticalDpi="600" orientation="landscape" paperSize="8" scale="51" r:id="rId1"/>
  <headerFooter alignWithMargins="0">
    <oddHeader>&amp;LNávrh dotace z rozpočtu kraje Vysočina pro poskytovatele pečovatelské služby na kalendářní rok 2007</oddHeader>
  </headerFooter>
  <rowBreaks count="1" manualBreakCount="1">
    <brk id="5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jihlava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sykora</dc:creator>
  <cp:keywords/>
  <dc:description/>
  <cp:lastModifiedBy>chrastova</cp:lastModifiedBy>
  <cp:lastPrinted>2007-04-27T06:42:55Z</cp:lastPrinted>
  <dcterms:created xsi:type="dcterms:W3CDTF">2006-09-05T19:43:39Z</dcterms:created>
  <dcterms:modified xsi:type="dcterms:W3CDTF">2007-04-27T06:43:00Z</dcterms:modified>
  <cp:category/>
  <cp:version/>
  <cp:contentType/>
  <cp:contentStatus/>
</cp:coreProperties>
</file>