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700" activeTab="0"/>
  </bookViews>
  <sheets>
    <sheet name="RK-16-2007-20, př. 2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<sst xmlns="http://schemas.openxmlformats.org/spreadsheetml/2006/main" count="37" uniqueCount="24">
  <si>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* 
1 Dotace od MPSV je započtena ve schválené výši pro rok 2007 (V roce 2006 nebyla poskytována).
2 Dotace zřizovatele uvedená v podaných žádostech poklesla v očekávání příjmu z dotací z MPSV.
3 K udržení provozu pečovatelské služby bude nezbytné opětovné navýšení dotace zřizeovatele v objemu, který se liší podle jednotlivých variant.
4 Příjmy od uživatelů jsou odhadnuty v maximální výši za předpokladu, že 245 pracovníků na plný pracovní úvazek (160 hodin měsíčně, 12 měsíců v roce) využívá 60 % svého fondu pracovní doby využívá k poskytování výkonů plně hrazených částkou 85 Kč na hodinu, pokud poskytovatelé využijí možnosti maximálních úhrad. Podle sdělení některých poskytovatelů se jim zatím v praxi nepodařilo dosáhnout úhrad v uvedené výši, protože někteří uživatelé jsou od platby ze zákona osvobozeni a někdy se skutečný časový rozsah úkonu odchyluje od jeho odhadu, podle kterého byla stanovena cena úkonu. Podle jejich odhadu bude příjem z úhrad uživatelů služeb asi 60 tis. Kč. Úhrady v roce 2006 na úvazek však byly vyšší než tato částka, a proto v materiálu pracujeme s odhadem příjmu ve výši 80 tis. Kč na úvazek.
5 Dotace kraje je vzhledem k rozšíření podpory z krajského rozpočtu i pro NNO a k rozšíření objemu služeb snížit, přičemž míra tohoto 
snížení závisí na konečném objemu prostředků, které kraj použije k tomuto účelu.
6 Ostatní příjmy (sponzorské dary, sbírky apod. tvoří u této skupiny poskytovatelů méně významnou položku.</t>
  </si>
  <si>
    <t>Obce</t>
  </si>
  <si>
    <t>Dotace MPSV</t>
  </si>
  <si>
    <t>Dotace zřizovatele</t>
  </si>
  <si>
    <t>Úhrady uživatele</t>
  </si>
  <si>
    <t>Dotace kraje</t>
  </si>
  <si>
    <t>Ostatní příjmy</t>
  </si>
  <si>
    <t>Příjmy celkem</t>
  </si>
  <si>
    <t>Výsledek hospodaření</t>
  </si>
  <si>
    <t>Rozpočet nákladů celkem</t>
  </si>
  <si>
    <t>Příjmy a náklady pečovatelské služby</t>
  </si>
  <si>
    <t>NNO</t>
  </si>
  <si>
    <t>2006 na úvazek</t>
  </si>
  <si>
    <t>2007 na úvazek - varianta A</t>
  </si>
  <si>
    <t>Potřebné navýšení dotace zřizovatele</t>
  </si>
  <si>
    <t>2007 - varianta A</t>
  </si>
  <si>
    <t>2007 - varianta B</t>
  </si>
  <si>
    <t>2007 na úvazek - varianta B</t>
  </si>
  <si>
    <t>Potřeba zvýšení ostatních příjmů - především podpory obcí</t>
  </si>
  <si>
    <t>*</t>
  </si>
  <si>
    <t>**</t>
  </si>
  <si>
    <t>**
1 Dotace od MPSV je započtena ve schválené výši pro rok 2007 (V roce 2006 byla poskytována ve výrazně větší výši).
2 Dotace zřizovatele v případě NNO nefiguruje, ale některé vlastní prostředky se někdy projevují v ostatních příjmech.
3 Příjmy od uživatelů jsou odhadnuty v maximální výši za předpokladu, že 245 pracovníků na plný pracovní úvazek (160 hodin měsíčně, 12 měsíců v roce) využívá 60 % svého fondu pracovní doby využívá k poskytování výkonů plně hrazených částkou 85 Kč na hodinu, pokud poskytovatelé využijí možnosti maximálních úhrad. Podle sdělení některých poskytovatelů se jim zatím v praxi nepodařilo dosáhnout úhrad v uvedené výši, protože někteří uživatelé jsou od platby ze zákona osvobozeni a někdy se skutečný časový rozsah úkonu odchyluje od jeho odhadu, podle kterého byla stanovena cena úkonu. Podle jejich odhadu bude příjem z úhrad uživatelů služeb asi 60 tis. Kč. Úhrady v roce 2006 na úvazek však byly vyšší než tato částka, a proto v materiálu pracujeme s odhadem příjmu ve výši 80 tis. Kč na úvazek.
4 Dotace kraje nebylo vzhledem k vysoké dotaci od MPSV v roce 2006 poskytována. V návaznosti na vyrovnání příležitostí v přístupu
k dotacím ze státního rozpočtu považujeme za nezbytné rozšíření podpory z krajského rozpočtu i pro NNO, přičemž míra této podpory 
závisí na konečném objemu prostředků, které kraj použije k tomuto účelu.
5 Ostatní příjmy (sponzorské dary, sbírky apod., a především dotace obcí) tvoří u této skupiny poskytovatelů poměrně významnou 
položku, náklady obcí však nejsou rozhodně tak velké jako u obecních zařízení.
6 Snížení dotací z prostředků MPSV, které není plně kompenzováno dotací kraje ani příjmy od uživatelů, vyžaduje navýšení ostatních 
příjmů, především dotací obcí.</t>
  </si>
  <si>
    <t>RK-16-2007-20, př. 2</t>
  </si>
  <si>
    <t>počet stran: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</si>
</sst>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2" borderId="3" xfId="0" applyFill="1" applyBorder="1" applyAlignment="1">
      <alignment/>
    </xf>
    <xf numFmtId="3" fontId="0" fillId="0" borderId="4" xfId="0" applyNumberFormat="1" applyBorder="1" applyAlignment="1">
      <alignment/>
    </xf>
    <xf numFmtId="0" fontId="1" fillId="2" borderId="5" xfId="0" applyFont="1" applyFill="1" applyBorder="1" applyAlignment="1">
      <alignment/>
    </xf>
    <xf numFmtId="3" fontId="1" fillId="0" borderId="6" xfId="0" applyNumberFormat="1" applyFont="1" applyBorder="1" applyAlignment="1">
      <alignment/>
    </xf>
    <xf numFmtId="0" fontId="1" fillId="2" borderId="3" xfId="0" applyFont="1" applyFill="1" applyBorder="1" applyAlignment="1">
      <alignment/>
    </xf>
    <xf numFmtId="3" fontId="1" fillId="0" borderId="4" xfId="0" applyNumberFormat="1" applyFont="1" applyBorder="1" applyAlignment="1">
      <alignment/>
    </xf>
    <xf numFmtId="0" fontId="1" fillId="2" borderId="7" xfId="0" applyFont="1" applyFill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0" fillId="2" borderId="3" xfId="0" applyFill="1" applyBorder="1" applyAlignment="1">
      <alignment wrapText="1"/>
    </xf>
    <xf numFmtId="0" fontId="0" fillId="2" borderId="10" xfId="0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0" fillId="2" borderId="10" xfId="0" applyFill="1" applyBorder="1" applyAlignment="1">
      <alignment wrapText="1"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vertical="top" wrapText="1"/>
    </xf>
    <xf numFmtId="0" fontId="0" fillId="0" borderId="0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75" zoomScaleSheetLayoutView="75" workbookViewId="0" topLeftCell="A1">
      <selection activeCell="F2" sqref="F2"/>
    </sheetView>
  </sheetViews>
  <sheetFormatPr defaultColWidth="9.00390625" defaultRowHeight="12.75"/>
  <cols>
    <col min="1" max="1" width="24.00390625" style="0" customWidth="1"/>
    <col min="2" max="2" width="11.625" style="0" customWidth="1"/>
    <col min="3" max="3" width="11.875" style="0" customWidth="1"/>
    <col min="4" max="4" width="3.75390625" style="0" customWidth="1"/>
    <col min="5" max="6" width="11.875" style="0" customWidth="1"/>
    <col min="7" max="7" width="14.00390625" style="0" customWidth="1"/>
    <col min="8" max="8" width="15.625" style="0" customWidth="1"/>
    <col min="9" max="9" width="15.25390625" style="0" customWidth="1"/>
  </cols>
  <sheetData>
    <row r="1" ht="12.75">
      <c r="I1" s="26" t="s">
        <v>22</v>
      </c>
    </row>
    <row r="2" spans="1:9" ht="15.75">
      <c r="A2" s="5" t="s">
        <v>10</v>
      </c>
      <c r="I2" s="26" t="s">
        <v>23</v>
      </c>
    </row>
    <row r="3" ht="13.5" thickBot="1"/>
    <row r="4" spans="1:9" ht="25.5">
      <c r="A4" s="21" t="s">
        <v>1</v>
      </c>
      <c r="B4" s="22">
        <v>2006</v>
      </c>
      <c r="C4" s="22">
        <v>2007</v>
      </c>
      <c r="D4" s="22" t="s">
        <v>19</v>
      </c>
      <c r="E4" s="23" t="s">
        <v>15</v>
      </c>
      <c r="F4" s="23" t="s">
        <v>16</v>
      </c>
      <c r="G4" s="22" t="s">
        <v>12</v>
      </c>
      <c r="H4" s="23" t="s">
        <v>13</v>
      </c>
      <c r="I4" s="24" t="s">
        <v>13</v>
      </c>
    </row>
    <row r="5" spans="1:9" ht="12.75">
      <c r="A5" s="6" t="s">
        <v>2</v>
      </c>
      <c r="B5" s="2">
        <v>0</v>
      </c>
      <c r="C5" s="2">
        <v>5894000</v>
      </c>
      <c r="D5" s="2">
        <v>1</v>
      </c>
      <c r="E5" s="2">
        <v>5894000</v>
      </c>
      <c r="F5" s="2">
        <v>5894000</v>
      </c>
      <c r="G5" s="2">
        <f>+B5/222.93</f>
        <v>0</v>
      </c>
      <c r="H5" s="2">
        <f>+E5/245</f>
        <v>24057.14285714286</v>
      </c>
      <c r="I5" s="7">
        <f>+F5/245</f>
        <v>24057.14285714286</v>
      </c>
    </row>
    <row r="6" spans="1:9" ht="12.75">
      <c r="A6" s="6" t="s">
        <v>3</v>
      </c>
      <c r="B6" s="2">
        <v>51009838</v>
      </c>
      <c r="C6" s="2">
        <v>27502589</v>
      </c>
      <c r="D6" s="2">
        <v>2</v>
      </c>
      <c r="E6" s="2">
        <v>27502589</v>
      </c>
      <c r="F6" s="2">
        <v>27502589</v>
      </c>
      <c r="G6" s="2">
        <f aca="true" t="shared" si="0" ref="G6:G13">+B6/222.93</f>
        <v>228815.4936527161</v>
      </c>
      <c r="H6" s="2">
        <f aca="true" t="shared" si="1" ref="H6:I13">+E6/245</f>
        <v>112255.46530612245</v>
      </c>
      <c r="I6" s="7">
        <f t="shared" si="1"/>
        <v>112255.46530612245</v>
      </c>
    </row>
    <row r="7" spans="1:9" ht="25.5">
      <c r="A7" s="15" t="s">
        <v>14</v>
      </c>
      <c r="B7" s="2"/>
      <c r="C7" s="2"/>
      <c r="D7" s="2">
        <v>3</v>
      </c>
      <c r="E7" s="2">
        <v>21078857</v>
      </c>
      <c r="F7" s="2">
        <v>20343857</v>
      </c>
      <c r="G7" s="2"/>
      <c r="H7" s="2">
        <f t="shared" si="1"/>
        <v>86036.15102040816</v>
      </c>
      <c r="I7" s="7">
        <f t="shared" si="1"/>
        <v>83036.15102040816</v>
      </c>
    </row>
    <row r="8" spans="1:9" ht="12.75">
      <c r="A8" s="6" t="s">
        <v>4</v>
      </c>
      <c r="B8" s="2">
        <v>15131328</v>
      </c>
      <c r="C8" s="2">
        <v>16063108</v>
      </c>
      <c r="D8" s="2">
        <v>4</v>
      </c>
      <c r="E8" s="2">
        <v>19600000</v>
      </c>
      <c r="F8" s="2">
        <v>19600000</v>
      </c>
      <c r="G8" s="2">
        <f t="shared" si="0"/>
        <v>67874.79477863006</v>
      </c>
      <c r="H8" s="2">
        <f t="shared" si="1"/>
        <v>80000</v>
      </c>
      <c r="I8" s="7">
        <f t="shared" si="1"/>
        <v>80000</v>
      </c>
    </row>
    <row r="9" spans="1:9" ht="12.75">
      <c r="A9" s="6" t="s">
        <v>5</v>
      </c>
      <c r="B9" s="2">
        <v>11496125</v>
      </c>
      <c r="C9" s="2">
        <v>8252648.717499999</v>
      </c>
      <c r="D9" s="2">
        <v>5</v>
      </c>
      <c r="E9" s="2">
        <v>9065000</v>
      </c>
      <c r="F9" s="2">
        <v>9800000</v>
      </c>
      <c r="G9" s="2">
        <v>50000</v>
      </c>
      <c r="H9" s="2">
        <f t="shared" si="1"/>
        <v>37000</v>
      </c>
      <c r="I9" s="7">
        <f t="shared" si="1"/>
        <v>40000</v>
      </c>
    </row>
    <row r="10" spans="1:9" ht="13.5" thickBot="1">
      <c r="A10" s="16" t="s">
        <v>6</v>
      </c>
      <c r="B10" s="17">
        <v>1307464</v>
      </c>
      <c r="C10" s="17">
        <v>1200000</v>
      </c>
      <c r="D10" s="17">
        <v>6</v>
      </c>
      <c r="E10" s="17">
        <v>1307464</v>
      </c>
      <c r="F10" s="17">
        <v>1307464</v>
      </c>
      <c r="G10" s="17">
        <f t="shared" si="0"/>
        <v>5864.908267169067</v>
      </c>
      <c r="H10" s="17">
        <f t="shared" si="1"/>
        <v>5336.587755102041</v>
      </c>
      <c r="I10" s="18">
        <f t="shared" si="1"/>
        <v>5336.587755102041</v>
      </c>
    </row>
    <row r="11" spans="1:9" ht="13.5" thickTop="1">
      <c r="A11" s="8" t="s">
        <v>7</v>
      </c>
      <c r="B11" s="4">
        <f>SUM(B5:B10)</f>
        <v>78944755</v>
      </c>
      <c r="C11" s="4">
        <f>SUM(C5:C10)</f>
        <v>58912345.7175</v>
      </c>
      <c r="D11" s="4"/>
      <c r="E11" s="4">
        <f>SUM(E5:E10)</f>
        <v>84447910</v>
      </c>
      <c r="F11" s="4">
        <f>SUM(F5:F10)</f>
        <v>84447910</v>
      </c>
      <c r="G11" s="19">
        <f t="shared" si="0"/>
        <v>354123.5141075674</v>
      </c>
      <c r="H11" s="4">
        <f t="shared" si="1"/>
        <v>344685.3469387755</v>
      </c>
      <c r="I11" s="9">
        <f t="shared" si="1"/>
        <v>344685.3469387755</v>
      </c>
    </row>
    <row r="12" spans="1:9" ht="12.75">
      <c r="A12" s="10" t="s">
        <v>9</v>
      </c>
      <c r="B12" s="3">
        <v>78944755</v>
      </c>
      <c r="C12" s="3">
        <v>84447910</v>
      </c>
      <c r="D12" s="3"/>
      <c r="E12" s="3">
        <v>84447910</v>
      </c>
      <c r="F12" s="3">
        <v>84447910</v>
      </c>
      <c r="G12" s="2">
        <f t="shared" si="0"/>
        <v>354123.5141075674</v>
      </c>
      <c r="H12" s="3">
        <f t="shared" si="1"/>
        <v>344685.3469387755</v>
      </c>
      <c r="I12" s="11">
        <f t="shared" si="1"/>
        <v>344685.3469387755</v>
      </c>
    </row>
    <row r="13" spans="1:9" ht="13.5" thickBot="1">
      <c r="A13" s="12" t="s">
        <v>8</v>
      </c>
      <c r="B13" s="13">
        <f>+B12-B11</f>
        <v>0</v>
      </c>
      <c r="C13" s="13">
        <f>+C11-C12</f>
        <v>-25535564.2825</v>
      </c>
      <c r="D13" s="13"/>
      <c r="E13" s="13">
        <f>+E11-E12</f>
        <v>0</v>
      </c>
      <c r="F13" s="13">
        <f>+F11-F12</f>
        <v>0</v>
      </c>
      <c r="G13" s="20">
        <f t="shared" si="0"/>
        <v>0</v>
      </c>
      <c r="H13" s="13">
        <f t="shared" si="1"/>
        <v>0</v>
      </c>
      <c r="I13" s="14">
        <f t="shared" si="1"/>
        <v>0</v>
      </c>
    </row>
    <row r="14" spans="1:9" ht="211.5" customHeight="1" thickBot="1">
      <c r="A14" s="27" t="s">
        <v>0</v>
      </c>
      <c r="B14" s="28"/>
      <c r="C14" s="28"/>
      <c r="D14" s="28"/>
      <c r="E14" s="28"/>
      <c r="F14" s="28"/>
      <c r="G14" s="28"/>
      <c r="H14" s="28"/>
      <c r="I14" s="28"/>
    </row>
    <row r="15" spans="1:9" ht="25.5">
      <c r="A15" s="21" t="s">
        <v>11</v>
      </c>
      <c r="B15" s="22">
        <v>2006</v>
      </c>
      <c r="C15" s="22">
        <v>2007</v>
      </c>
      <c r="D15" s="22" t="s">
        <v>20</v>
      </c>
      <c r="E15" s="23" t="s">
        <v>15</v>
      </c>
      <c r="F15" s="23" t="s">
        <v>16</v>
      </c>
      <c r="G15" s="22" t="s">
        <v>12</v>
      </c>
      <c r="H15" s="23" t="s">
        <v>13</v>
      </c>
      <c r="I15" s="24" t="s">
        <v>17</v>
      </c>
    </row>
    <row r="16" spans="1:9" ht="12.75">
      <c r="A16" s="6" t="s">
        <v>2</v>
      </c>
      <c r="B16" s="2">
        <v>10282330</v>
      </c>
      <c r="C16" s="2">
        <v>2925000</v>
      </c>
      <c r="D16" s="2">
        <v>1</v>
      </c>
      <c r="E16" s="2">
        <v>4780028</v>
      </c>
      <c r="F16" s="2">
        <v>4780028</v>
      </c>
      <c r="G16" s="2">
        <f>+B16/87.78</f>
        <v>117137.50284802917</v>
      </c>
      <c r="H16" s="2">
        <f>+E16/92</f>
        <v>51956.82608695652</v>
      </c>
      <c r="I16" s="7">
        <f>+F16/92</f>
        <v>51956.82608695652</v>
      </c>
    </row>
    <row r="17" spans="1:11" ht="12.75">
      <c r="A17" s="6" t="s">
        <v>3</v>
      </c>
      <c r="B17" s="2">
        <v>0</v>
      </c>
      <c r="C17" s="2">
        <v>0</v>
      </c>
      <c r="D17" s="2">
        <v>2</v>
      </c>
      <c r="E17" s="2">
        <v>0</v>
      </c>
      <c r="F17" s="2">
        <v>0</v>
      </c>
      <c r="G17" s="2">
        <f aca="true" t="shared" si="2" ref="G17:G24">+B17/87.78</f>
        <v>0</v>
      </c>
      <c r="H17" s="2">
        <f aca="true" t="shared" si="3" ref="H17:I24">+E17/92</f>
        <v>0</v>
      </c>
      <c r="I17" s="7">
        <f t="shared" si="3"/>
        <v>0</v>
      </c>
      <c r="K17" s="1"/>
    </row>
    <row r="18" spans="1:9" ht="12.75">
      <c r="A18" s="6" t="s">
        <v>4</v>
      </c>
      <c r="B18" s="2">
        <v>6387623</v>
      </c>
      <c r="C18" s="2">
        <v>6437229</v>
      </c>
      <c r="D18" s="2">
        <v>3</v>
      </c>
      <c r="E18" s="2">
        <v>7360000</v>
      </c>
      <c r="F18" s="2">
        <v>7360000</v>
      </c>
      <c r="G18" s="2">
        <f t="shared" si="2"/>
        <v>72768.54636591478</v>
      </c>
      <c r="H18" s="2">
        <f t="shared" si="3"/>
        <v>80000</v>
      </c>
      <c r="I18" s="7">
        <f t="shared" si="3"/>
        <v>80000</v>
      </c>
    </row>
    <row r="19" spans="1:9" ht="12.75">
      <c r="A19" s="6" t="s">
        <v>5</v>
      </c>
      <c r="B19" s="2">
        <v>0</v>
      </c>
      <c r="C19" s="2">
        <v>3193320.8324999996</v>
      </c>
      <c r="D19" s="2">
        <v>4</v>
      </c>
      <c r="E19" s="2">
        <v>3404000</v>
      </c>
      <c r="F19" s="2">
        <v>3680000</v>
      </c>
      <c r="G19" s="2">
        <f t="shared" si="2"/>
        <v>0</v>
      </c>
      <c r="H19" s="2">
        <f t="shared" si="3"/>
        <v>37000</v>
      </c>
      <c r="I19" s="7">
        <f t="shared" si="3"/>
        <v>40000</v>
      </c>
    </row>
    <row r="20" spans="1:9" ht="12.75">
      <c r="A20" s="6" t="s">
        <v>6</v>
      </c>
      <c r="B20" s="2">
        <v>10152450</v>
      </c>
      <c r="C20" s="2">
        <v>8922274</v>
      </c>
      <c r="D20" s="2">
        <v>5</v>
      </c>
      <c r="E20" s="2">
        <v>10152450</v>
      </c>
      <c r="F20" s="2">
        <v>10152450</v>
      </c>
      <c r="G20" s="2">
        <f t="shared" si="2"/>
        <v>115657.8947368421</v>
      </c>
      <c r="H20" s="2">
        <f t="shared" si="3"/>
        <v>110352.71739130435</v>
      </c>
      <c r="I20" s="7">
        <f t="shared" si="3"/>
        <v>110352.71739130435</v>
      </c>
    </row>
    <row r="21" spans="1:9" ht="39" thickBot="1">
      <c r="A21" s="25" t="s">
        <v>18</v>
      </c>
      <c r="B21" s="17"/>
      <c r="C21" s="17"/>
      <c r="D21" s="17">
        <v>6</v>
      </c>
      <c r="E21" s="17">
        <v>3168448</v>
      </c>
      <c r="F21" s="17">
        <v>2892448</v>
      </c>
      <c r="G21" s="17"/>
      <c r="H21" s="17">
        <f t="shared" si="3"/>
        <v>34439.65217391304</v>
      </c>
      <c r="I21" s="18">
        <f t="shared" si="3"/>
        <v>31439.652173913044</v>
      </c>
    </row>
    <row r="22" spans="1:9" ht="13.5" thickTop="1">
      <c r="A22" s="8" t="s">
        <v>7</v>
      </c>
      <c r="B22" s="4">
        <f>SUM(B16:B20)</f>
        <v>26822403</v>
      </c>
      <c r="C22" s="4">
        <f>SUM(C16:C20)</f>
        <v>21477823.8325</v>
      </c>
      <c r="D22" s="4"/>
      <c r="E22" s="4">
        <f>SUM(E16:E21)</f>
        <v>28864926</v>
      </c>
      <c r="F22" s="4">
        <f>SUM(F16:F21)</f>
        <v>28864926</v>
      </c>
      <c r="G22" s="4">
        <f t="shared" si="2"/>
        <v>305563.9439507861</v>
      </c>
      <c r="H22" s="4">
        <f t="shared" si="3"/>
        <v>313749.1956521739</v>
      </c>
      <c r="I22" s="9">
        <f t="shared" si="3"/>
        <v>313749.1956521739</v>
      </c>
    </row>
    <row r="23" spans="1:9" ht="12.75">
      <c r="A23" s="10" t="s">
        <v>9</v>
      </c>
      <c r="B23" s="3">
        <v>26822403</v>
      </c>
      <c r="C23" s="3">
        <v>31112017</v>
      </c>
      <c r="D23" s="3"/>
      <c r="E23" s="3">
        <v>28864926</v>
      </c>
      <c r="F23" s="3">
        <v>28864926</v>
      </c>
      <c r="G23" s="3">
        <f t="shared" si="2"/>
        <v>305563.9439507861</v>
      </c>
      <c r="H23" s="3">
        <f t="shared" si="3"/>
        <v>313749.1956521739</v>
      </c>
      <c r="I23" s="11">
        <f t="shared" si="3"/>
        <v>313749.1956521739</v>
      </c>
    </row>
    <row r="24" spans="1:9" ht="13.5" thickBot="1">
      <c r="A24" s="12" t="s">
        <v>8</v>
      </c>
      <c r="B24" s="13">
        <f>+B22-B23</f>
        <v>0</v>
      </c>
      <c r="C24" s="13">
        <f>+C22-C23</f>
        <v>-9634193.1675</v>
      </c>
      <c r="D24" s="13"/>
      <c r="E24" s="13">
        <f>+E22-E23</f>
        <v>0</v>
      </c>
      <c r="F24" s="13">
        <f>+F22-F23</f>
        <v>0</v>
      </c>
      <c r="G24" s="13">
        <f t="shared" si="2"/>
        <v>0</v>
      </c>
      <c r="H24" s="13">
        <f t="shared" si="3"/>
        <v>0</v>
      </c>
      <c r="I24" s="14">
        <f t="shared" si="3"/>
        <v>0</v>
      </c>
    </row>
    <row r="25" spans="1:9" ht="234" customHeight="1">
      <c r="A25" s="27" t="s">
        <v>21</v>
      </c>
      <c r="B25" s="28"/>
      <c r="C25" s="28"/>
      <c r="D25" s="28"/>
      <c r="E25" s="28"/>
      <c r="F25" s="28"/>
      <c r="G25" s="28"/>
      <c r="H25" s="28"/>
      <c r="I25" s="28"/>
    </row>
  </sheetData>
  <mergeCells count="2">
    <mergeCell ref="A25:I25"/>
    <mergeCell ref="A14:I14"/>
  </mergeCells>
  <printOptions/>
  <pageMargins left="0.75" right="0.75" top="1" bottom="1" header="0.4921259845" footer="0.4921259845"/>
  <pageSetup horizontalDpi="600" verticalDpi="600" orientation="landscape" paperSize="9" r:id="rId1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bina</dc:creator>
  <cp:keywords/>
  <dc:description/>
  <cp:lastModifiedBy>chrastova</cp:lastModifiedBy>
  <cp:lastPrinted>2007-04-27T06:28:49Z</cp:lastPrinted>
  <dcterms:created xsi:type="dcterms:W3CDTF">2007-04-03T18:07:35Z</dcterms:created>
  <dcterms:modified xsi:type="dcterms:W3CDTF">2007-04-27T06:28:53Z</dcterms:modified>
  <cp:category/>
  <cp:version/>
  <cp:contentType/>
  <cp:contentStatus/>
</cp:coreProperties>
</file>