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RK-16-2007-20, př. 1" sheetId="1" r:id="rId1"/>
    <sheet name="Dotace" sheetId="2" r:id="rId2"/>
  </sheets>
  <definedNames>
    <definedName name="_xlnm.Print_Area" localSheetId="0">'RK-16-2007-20, př. 1'!$A$1:$Y$41</definedName>
  </definedNames>
  <calcPr fullCalcOnLoad="1"/>
</workbook>
</file>

<file path=xl/sharedStrings.xml><?xml version="1.0" encoding="utf-8"?>
<sst xmlns="http://schemas.openxmlformats.org/spreadsheetml/2006/main" count="147" uniqueCount="69">
  <si>
    <t>domovy pro seniory</t>
  </si>
  <si>
    <t>pečovatelská služba</t>
  </si>
  <si>
    <t>obec</t>
  </si>
  <si>
    <t xml:space="preserve">kraj </t>
  </si>
  <si>
    <t>NNO</t>
  </si>
  <si>
    <t xml:space="preserve">NNO </t>
  </si>
  <si>
    <t>poradna</t>
  </si>
  <si>
    <t>Zřizovatel</t>
  </si>
  <si>
    <t xml:space="preserve">Druh služby </t>
  </si>
  <si>
    <t>Celkem přerozděleno</t>
  </si>
  <si>
    <t>Celková přerozdělená částka dle zřizovatele</t>
  </si>
  <si>
    <t xml:space="preserve">Přerozdělená částka </t>
  </si>
  <si>
    <t>ostatní služby</t>
  </si>
  <si>
    <t>druh služby</t>
  </si>
  <si>
    <t>MPSV 2006</t>
  </si>
  <si>
    <t>Jiná státní správa 2006</t>
  </si>
  <si>
    <t>RVKPP 2006</t>
  </si>
  <si>
    <t>Zřizovatel 2006</t>
  </si>
  <si>
    <t>Uživatel 2006</t>
  </si>
  <si>
    <t>Fondy EU 2006</t>
  </si>
  <si>
    <t>Ostatní příjmy  2006</t>
  </si>
  <si>
    <t>Kraj Vysočina 2006</t>
  </si>
  <si>
    <t>Rozpočet 2006</t>
  </si>
  <si>
    <t>MPSV 2007</t>
  </si>
  <si>
    <t>Jiná státní správa 2007</t>
  </si>
  <si>
    <t>RVKPP 2007</t>
  </si>
  <si>
    <t>Zřizovatel 2007</t>
  </si>
  <si>
    <t>Uživatel 2007</t>
  </si>
  <si>
    <t>Fondy EU 2007</t>
  </si>
  <si>
    <t>Ostatní příjmy     2007</t>
  </si>
  <si>
    <t xml:space="preserve">Kraj Vysočina 2007 </t>
  </si>
  <si>
    <t>Rozpočet 2007</t>
  </si>
  <si>
    <t>Navržená dotace 2007</t>
  </si>
  <si>
    <t>Přidělená dotace 2007</t>
  </si>
  <si>
    <t>Rozdíl mezi navrženou a přidělenou dotací</t>
  </si>
  <si>
    <t>Procento z požadavku organizace od MPSV</t>
  </si>
  <si>
    <t xml:space="preserve">Procento z navržené dotace </t>
  </si>
  <si>
    <t>týdenní stacionáře</t>
  </si>
  <si>
    <t>tlumočnické služby</t>
  </si>
  <si>
    <t>tísňové péče</t>
  </si>
  <si>
    <t>terénní programy</t>
  </si>
  <si>
    <t>sociální rehabilitace</t>
  </si>
  <si>
    <t>sociální poradenství</t>
  </si>
  <si>
    <t>sociálně terapeutické dílny</t>
  </si>
  <si>
    <t>sociálně aktivizační služby pro seniory a osoby se zdravotním postižením</t>
  </si>
  <si>
    <t>sociálně aktivizační služby pro rodiny s dětmi</t>
  </si>
  <si>
    <t>služby následné péče</t>
  </si>
  <si>
    <t>raná péče</t>
  </si>
  <si>
    <t>osobní asistence</t>
  </si>
  <si>
    <t>odlehčovací služba</t>
  </si>
  <si>
    <t>nízkoprahové zařízení pro děti a mládež</t>
  </si>
  <si>
    <t>krizová pomoc</t>
  </si>
  <si>
    <t>kontaktní centra</t>
  </si>
  <si>
    <t>chráněné bydlení</t>
  </si>
  <si>
    <t>domy na půl cesty</t>
  </si>
  <si>
    <t>domy se zvláštním režimem</t>
  </si>
  <si>
    <t>domy pro seniory</t>
  </si>
  <si>
    <t>denní stacionáře</t>
  </si>
  <si>
    <t>centra denních služeb</t>
  </si>
  <si>
    <t>azylové domy</t>
  </si>
  <si>
    <t>Celkem</t>
  </si>
  <si>
    <t>DD zřizové obcí</t>
  </si>
  <si>
    <t>DD + ÚSP zřizované krajem Vysočina</t>
  </si>
  <si>
    <t>Psychocentrum - manželská rodinná poradna kraje</t>
  </si>
  <si>
    <t>celkem</t>
  </si>
  <si>
    <t>Přehled dotací pro jednotlivé typy služeb v kraji Vysočina na základě rozhodnutí MPSV z prosince 2006</t>
  </si>
  <si>
    <t>Sohrnná tabulka rozdělení dodatečné dotace z MPSV pro jednání dotační komise 13. 4. 2007</t>
  </si>
  <si>
    <t>RK-16-2007-20, př. 1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</si>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</sst>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20">
      <alignment/>
      <protection/>
    </xf>
    <xf numFmtId="0" fontId="2" fillId="2" borderId="1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3" fontId="3" fillId="0" borderId="4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3" fontId="3" fillId="0" borderId="7" xfId="20" applyNumberFormat="1" applyFont="1" applyBorder="1">
      <alignment/>
      <protection/>
    </xf>
    <xf numFmtId="0" fontId="3" fillId="0" borderId="8" xfId="20" applyFont="1" applyBorder="1">
      <alignment/>
      <protection/>
    </xf>
    <xf numFmtId="0" fontId="3" fillId="0" borderId="9" xfId="20" applyFont="1" applyBorder="1">
      <alignment/>
      <protection/>
    </xf>
    <xf numFmtId="3" fontId="3" fillId="0" borderId="9" xfId="20" applyNumberFormat="1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>
      <alignment/>
      <protection/>
    </xf>
    <xf numFmtId="3" fontId="3" fillId="0" borderId="11" xfId="20" applyNumberFormat="1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3" fontId="3" fillId="0" borderId="0" xfId="20" applyNumberFormat="1" applyFont="1" applyBorder="1" applyAlignment="1">
      <alignment/>
      <protection/>
    </xf>
    <xf numFmtId="0" fontId="3" fillId="0" borderId="0" xfId="20" applyFont="1">
      <alignment/>
      <protection/>
    </xf>
    <xf numFmtId="0" fontId="3" fillId="0" borderId="12" xfId="20" applyFont="1" applyBorder="1">
      <alignment/>
      <protection/>
    </xf>
    <xf numFmtId="3" fontId="3" fillId="0" borderId="13" xfId="20" applyNumberFormat="1" applyFont="1" applyBorder="1">
      <alignment/>
      <protection/>
    </xf>
    <xf numFmtId="0" fontId="0" fillId="0" borderId="0" xfId="0" applyBorder="1" applyAlignment="1">
      <alignment/>
    </xf>
    <xf numFmtId="0" fontId="2" fillId="2" borderId="14" xfId="20" applyFont="1" applyFill="1" applyBorder="1" applyAlignment="1">
      <alignment wrapText="1"/>
      <protection/>
    </xf>
    <xf numFmtId="0" fontId="2" fillId="2" borderId="2" xfId="20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7" fillId="2" borderId="15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0" fontId="7" fillId="2" borderId="16" xfId="20" applyFont="1" applyFill="1" applyBorder="1" applyAlignment="1">
      <alignment horizontal="center" vertical="center" wrapText="1"/>
      <protection/>
    </xf>
    <xf numFmtId="0" fontId="7" fillId="3" borderId="15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4" borderId="17" xfId="20" applyFont="1" applyFill="1" applyBorder="1" applyAlignment="1">
      <alignment horizontal="center" vertical="center" wrapText="1"/>
      <protection/>
    </xf>
    <xf numFmtId="0" fontId="7" fillId="5" borderId="15" xfId="20" applyFont="1" applyFill="1" applyBorder="1" applyAlignment="1">
      <alignment horizontal="center" vertical="center" wrapText="1"/>
      <protection/>
    </xf>
    <xf numFmtId="0" fontId="7" fillId="6" borderId="6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wrapText="1"/>
      <protection/>
    </xf>
    <xf numFmtId="0" fontId="7" fillId="0" borderId="19" xfId="2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wrapText="1"/>
    </xf>
    <xf numFmtId="3" fontId="0" fillId="7" borderId="10" xfId="0" applyNumberFormat="1" applyFill="1" applyBorder="1" applyAlignment="1">
      <alignment/>
    </xf>
    <xf numFmtId="3" fontId="0" fillId="7" borderId="11" xfId="0" applyNumberFormat="1" applyFill="1" applyBorder="1" applyAlignment="1">
      <alignment/>
    </xf>
    <xf numFmtId="3" fontId="0" fillId="7" borderId="21" xfId="0" applyNumberFormat="1" applyFill="1" applyBorder="1" applyAlignment="1">
      <alignment/>
    </xf>
    <xf numFmtId="3" fontId="0" fillId="3" borderId="2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3" fontId="0" fillId="5" borderId="11" xfId="0" applyNumberFormat="1" applyFill="1" applyBorder="1" applyAlignment="1">
      <alignment/>
    </xf>
    <xf numFmtId="3" fontId="0" fillId="5" borderId="21" xfId="0" applyNumberFormat="1" applyFill="1" applyBorder="1" applyAlignment="1">
      <alignment/>
    </xf>
    <xf numFmtId="3" fontId="0" fillId="4" borderId="22" xfId="0" applyNumberFormat="1" applyFill="1" applyBorder="1" applyAlignment="1">
      <alignment/>
    </xf>
    <xf numFmtId="3" fontId="0" fillId="5" borderId="20" xfId="0" applyNumberFormat="1" applyFill="1" applyBorder="1" applyAlignment="1">
      <alignment/>
    </xf>
    <xf numFmtId="3" fontId="0" fillId="6" borderId="10" xfId="0" applyNumberFormat="1" applyFill="1" applyBorder="1" applyAlignment="1">
      <alignment/>
    </xf>
    <xf numFmtId="9" fontId="0" fillId="0" borderId="23" xfId="21" applyBorder="1" applyAlignment="1">
      <alignment/>
    </xf>
    <xf numFmtId="9" fontId="0" fillId="0" borderId="24" xfId="2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 wrapText="1"/>
    </xf>
    <xf numFmtId="3" fontId="0" fillId="7" borderId="26" xfId="0" applyNumberFormat="1" applyFill="1" applyBorder="1" applyAlignment="1">
      <alignment/>
    </xf>
    <xf numFmtId="3" fontId="0" fillId="7" borderId="27" xfId="0" applyNumberFormat="1" applyFill="1" applyBorder="1" applyAlignment="1">
      <alignment/>
    </xf>
    <xf numFmtId="3" fontId="0" fillId="7" borderId="28" xfId="0" applyNumberFormat="1" applyFill="1" applyBorder="1" applyAlignment="1">
      <alignment/>
    </xf>
    <xf numFmtId="3" fontId="0" fillId="3" borderId="25" xfId="0" applyNumberFormat="1" applyFill="1" applyBorder="1" applyAlignment="1">
      <alignment/>
    </xf>
    <xf numFmtId="3" fontId="0" fillId="5" borderId="26" xfId="0" applyNumberFormat="1" applyFill="1" applyBorder="1" applyAlignment="1">
      <alignment/>
    </xf>
    <xf numFmtId="3" fontId="0" fillId="5" borderId="27" xfId="0" applyNumberFormat="1" applyFill="1" applyBorder="1" applyAlignment="1">
      <alignment/>
    </xf>
    <xf numFmtId="3" fontId="0" fillId="5" borderId="28" xfId="0" applyNumberFormat="1" applyFill="1" applyBorder="1" applyAlignment="1">
      <alignment/>
    </xf>
    <xf numFmtId="3" fontId="0" fillId="4" borderId="29" xfId="0" applyNumberFormat="1" applyFill="1" applyBorder="1" applyAlignment="1">
      <alignment/>
    </xf>
    <xf numFmtId="3" fontId="0" fillId="5" borderId="25" xfId="0" applyNumberFormat="1" applyFill="1" applyBorder="1" applyAlignment="1">
      <alignment/>
    </xf>
    <xf numFmtId="3" fontId="0" fillId="6" borderId="26" xfId="0" applyNumberFormat="1" applyFill="1" applyBorder="1" applyAlignment="1">
      <alignment/>
    </xf>
    <xf numFmtId="9" fontId="0" fillId="0" borderId="30" xfId="21" applyBorder="1" applyAlignment="1">
      <alignment/>
    </xf>
    <xf numFmtId="9" fontId="0" fillId="0" borderId="31" xfId="21" applyBorder="1" applyAlignment="1">
      <alignment/>
    </xf>
    <xf numFmtId="0" fontId="0" fillId="0" borderId="12" xfId="0" applyFill="1" applyBorder="1" applyAlignment="1">
      <alignment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6" borderId="32" xfId="0" applyNumberFormat="1" applyFill="1" applyBorder="1" applyAlignment="1">
      <alignment/>
    </xf>
    <xf numFmtId="9" fontId="0" fillId="0" borderId="33" xfId="2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Border="1" applyAlignment="1">
      <alignment/>
    </xf>
    <xf numFmtId="3" fontId="0" fillId="6" borderId="0" xfId="0" applyNumberFormat="1" applyFill="1" applyBorder="1" applyAlignment="1">
      <alignment/>
    </xf>
    <xf numFmtId="0" fontId="7" fillId="2" borderId="17" xfId="20" applyFont="1" applyFill="1" applyBorder="1" applyAlignment="1">
      <alignment horizontal="center" vertical="center"/>
      <protection/>
    </xf>
    <xf numFmtId="49" fontId="0" fillId="0" borderId="21" xfId="0" applyNumberFormat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2" borderId="35" xfId="20" applyFont="1" applyFill="1" applyBorder="1" applyAlignment="1">
      <alignment horizontal="center" vertical="center"/>
      <protection/>
    </xf>
    <xf numFmtId="0" fontId="7" fillId="2" borderId="36" xfId="20" applyFont="1" applyFill="1" applyBorder="1" applyAlignment="1">
      <alignment horizontal="center" vertical="center" wrapText="1"/>
      <protection/>
    </xf>
    <xf numFmtId="0" fontId="7" fillId="3" borderId="37" xfId="20" applyFont="1" applyFill="1" applyBorder="1" applyAlignment="1">
      <alignment horizontal="center" vertical="center" wrapText="1"/>
      <protection/>
    </xf>
    <xf numFmtId="0" fontId="7" fillId="2" borderId="35" xfId="20" applyFont="1" applyFill="1" applyBorder="1" applyAlignment="1">
      <alignment horizontal="center" vertical="center" wrapText="1"/>
      <protection/>
    </xf>
    <xf numFmtId="0" fontId="7" fillId="2" borderId="38" xfId="20" applyFont="1" applyFill="1" applyBorder="1" applyAlignment="1">
      <alignment horizontal="center" vertical="center" wrapText="1"/>
      <protection/>
    </xf>
    <xf numFmtId="0" fontId="7" fillId="3" borderId="39" xfId="20" applyFont="1" applyFill="1" applyBorder="1" applyAlignment="1">
      <alignment horizontal="center" vertical="center" wrapText="1"/>
      <protection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6" borderId="8" xfId="0" applyNumberFormat="1" applyFill="1" applyBorder="1" applyAlignment="1">
      <alignment/>
    </xf>
    <xf numFmtId="9" fontId="0" fillId="0" borderId="9" xfId="2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3" fillId="0" borderId="19" xfId="20" applyNumberFormat="1" applyFont="1" applyBorder="1" applyAlignment="1">
      <alignment/>
      <protection/>
    </xf>
    <xf numFmtId="3" fontId="3" fillId="0" borderId="31" xfId="20" applyNumberFormat="1" applyFont="1" applyBorder="1" applyAlignment="1">
      <alignment/>
      <protection/>
    </xf>
    <xf numFmtId="3" fontId="3" fillId="0" borderId="24" xfId="20" applyNumberFormat="1" applyFont="1" applyBorder="1" applyAlignment="1">
      <alignment/>
      <protection/>
    </xf>
    <xf numFmtId="10" fontId="2" fillId="0" borderId="0" xfId="20" applyNumberFormat="1" applyFont="1" applyAlignment="1">
      <alignment wrapText="1"/>
      <protection/>
    </xf>
    <xf numFmtId="0" fontId="4" fillId="0" borderId="0" xfId="0" applyFont="1" applyAlignment="1">
      <alignment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85" zoomScaleNormal="85" zoomScaleSheetLayoutView="75" workbookViewId="0" topLeftCell="L1">
      <selection activeCell="S2" sqref="S2"/>
    </sheetView>
  </sheetViews>
  <sheetFormatPr defaultColWidth="9.00390625" defaultRowHeight="12.75"/>
  <cols>
    <col min="1" max="1" width="17.875" style="0" customWidth="1"/>
    <col min="2" max="2" width="11.625" style="0" customWidth="1"/>
    <col min="3" max="3" width="12.375" style="0" customWidth="1"/>
    <col min="4" max="4" width="10.00390625" style="0" customWidth="1"/>
    <col min="5" max="5" width="12.875" style="0" customWidth="1"/>
    <col min="6" max="6" width="12.375" style="0" customWidth="1"/>
    <col min="7" max="7" width="10.125" style="0" customWidth="1"/>
    <col min="8" max="8" width="11.125" style="0" customWidth="1"/>
    <col min="9" max="9" width="11.25390625" style="0" customWidth="1"/>
    <col min="10" max="11" width="12.875" style="0" customWidth="1"/>
    <col min="12" max="13" width="10.125" style="0" customWidth="1"/>
    <col min="14" max="14" width="11.25390625" style="0" customWidth="1"/>
    <col min="15" max="15" width="13.00390625" style="0" customWidth="1"/>
    <col min="16" max="16" width="10.25390625" style="0" customWidth="1"/>
    <col min="17" max="17" width="11.375" style="0" customWidth="1"/>
    <col min="18" max="18" width="11.625" style="0" customWidth="1"/>
    <col min="19" max="19" width="12.875" style="0" customWidth="1"/>
    <col min="20" max="20" width="2.375" style="0" customWidth="1"/>
    <col min="21" max="23" width="12.75390625" style="0" customWidth="1"/>
    <col min="24" max="24" width="11.25390625" style="0" customWidth="1"/>
    <col min="25" max="25" width="10.25390625" style="0" customWidth="1"/>
  </cols>
  <sheetData>
    <row r="1" spans="24:25" ht="12.75">
      <c r="X1" s="97" t="s">
        <v>67</v>
      </c>
      <c r="Y1" s="97"/>
    </row>
    <row r="2" spans="24:25" ht="12.75">
      <c r="X2" s="96"/>
      <c r="Y2" s="95" t="s">
        <v>68</v>
      </c>
    </row>
    <row r="3" ht="13.5" thickBot="1">
      <c r="A3" t="s">
        <v>65</v>
      </c>
    </row>
    <row r="4" spans="1:25" ht="50.25" customHeight="1">
      <c r="A4" s="27" t="s">
        <v>13</v>
      </c>
      <c r="B4" s="28" t="s">
        <v>14</v>
      </c>
      <c r="C4" s="29" t="s">
        <v>15</v>
      </c>
      <c r="D4" s="29" t="s">
        <v>16</v>
      </c>
      <c r="E4" s="29" t="s">
        <v>17</v>
      </c>
      <c r="F4" s="29" t="s">
        <v>18</v>
      </c>
      <c r="G4" s="29" t="s">
        <v>19</v>
      </c>
      <c r="H4" s="29" t="s">
        <v>20</v>
      </c>
      <c r="I4" s="30" t="s">
        <v>21</v>
      </c>
      <c r="J4" s="31" t="s">
        <v>22</v>
      </c>
      <c r="K4" s="32" t="s">
        <v>23</v>
      </c>
      <c r="L4" s="29" t="s">
        <v>24</v>
      </c>
      <c r="M4" s="29" t="s">
        <v>25</v>
      </c>
      <c r="N4" s="29" t="s">
        <v>26</v>
      </c>
      <c r="O4" s="29" t="s">
        <v>27</v>
      </c>
      <c r="P4" s="29" t="s">
        <v>28</v>
      </c>
      <c r="Q4" s="29" t="s">
        <v>29</v>
      </c>
      <c r="R4" s="30" t="s">
        <v>30</v>
      </c>
      <c r="S4" s="31" t="s">
        <v>31</v>
      </c>
      <c r="T4" s="33"/>
      <c r="U4" s="34" t="s">
        <v>32</v>
      </c>
      <c r="V4" s="35" t="s">
        <v>33</v>
      </c>
      <c r="W4" s="36" t="s">
        <v>34</v>
      </c>
      <c r="X4" s="37" t="s">
        <v>35</v>
      </c>
      <c r="Y4" s="38" t="s">
        <v>36</v>
      </c>
    </row>
    <row r="5" spans="1:25" ht="12.75" customHeight="1">
      <c r="A5" s="39" t="s">
        <v>37</v>
      </c>
      <c r="B5" s="40">
        <v>0</v>
      </c>
      <c r="C5" s="41">
        <v>2389380</v>
      </c>
      <c r="D5" s="41">
        <v>0</v>
      </c>
      <c r="E5" s="41">
        <v>5159713</v>
      </c>
      <c r="F5" s="41">
        <v>592000</v>
      </c>
      <c r="G5" s="41">
        <v>0</v>
      </c>
      <c r="H5" s="41">
        <v>141000</v>
      </c>
      <c r="I5" s="42">
        <v>299000</v>
      </c>
      <c r="J5" s="43">
        <v>8581093</v>
      </c>
      <c r="K5" s="44">
        <v>2930000</v>
      </c>
      <c r="L5" s="45">
        <v>0</v>
      </c>
      <c r="M5" s="45">
        <v>0</v>
      </c>
      <c r="N5" s="45">
        <v>6144000</v>
      </c>
      <c r="O5" s="45">
        <v>640000</v>
      </c>
      <c r="P5" s="45">
        <v>0</v>
      </c>
      <c r="Q5" s="45">
        <v>88000</v>
      </c>
      <c r="R5" s="46">
        <v>239000</v>
      </c>
      <c r="S5" s="43">
        <v>10041000</v>
      </c>
      <c r="T5" s="23"/>
      <c r="U5" s="47">
        <v>2628000</v>
      </c>
      <c r="V5" s="48">
        <v>2389000</v>
      </c>
      <c r="W5" s="49">
        <f aca="true" t="shared" si="0" ref="W5:W29">+U5-V5</f>
        <v>239000</v>
      </c>
      <c r="X5" s="50">
        <f aca="true" t="shared" si="1" ref="X5:X29">+V5/K5</f>
        <v>0.8153583617747441</v>
      </c>
      <c r="Y5" s="51">
        <f>V5/U5</f>
        <v>0.9090563165905632</v>
      </c>
    </row>
    <row r="6" spans="1:25" ht="13.5" customHeight="1">
      <c r="A6" s="39" t="s">
        <v>38</v>
      </c>
      <c r="B6" s="40">
        <v>314531</v>
      </c>
      <c r="C6" s="41">
        <v>6700</v>
      </c>
      <c r="D6" s="41">
        <v>0</v>
      </c>
      <c r="E6" s="41">
        <v>0</v>
      </c>
      <c r="F6" s="41">
        <v>0</v>
      </c>
      <c r="G6" s="41">
        <v>0</v>
      </c>
      <c r="H6" s="41">
        <v>151000</v>
      </c>
      <c r="I6" s="42">
        <v>0</v>
      </c>
      <c r="J6" s="43">
        <v>472231</v>
      </c>
      <c r="K6" s="44">
        <v>604252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143000</v>
      </c>
      <c r="R6" s="46">
        <v>67108</v>
      </c>
      <c r="S6" s="43">
        <v>814360</v>
      </c>
      <c r="T6" s="23"/>
      <c r="U6" s="47">
        <v>192000</v>
      </c>
      <c r="V6" s="48">
        <v>192000</v>
      </c>
      <c r="W6" s="49">
        <f t="shared" si="0"/>
        <v>0</v>
      </c>
      <c r="X6" s="50">
        <f t="shared" si="1"/>
        <v>0.3177482242508093</v>
      </c>
      <c r="Y6" s="51">
        <f>V6/U6</f>
        <v>1</v>
      </c>
    </row>
    <row r="7" spans="1:25" ht="12.75">
      <c r="A7" s="52" t="s">
        <v>39</v>
      </c>
      <c r="B7" s="40">
        <v>918234</v>
      </c>
      <c r="C7" s="41">
        <v>0</v>
      </c>
      <c r="D7" s="41">
        <v>0</v>
      </c>
      <c r="E7" s="41">
        <v>0</v>
      </c>
      <c r="F7" s="41">
        <v>397500</v>
      </c>
      <c r="G7" s="41">
        <v>516256</v>
      </c>
      <c r="H7" s="41">
        <v>1529957</v>
      </c>
      <c r="I7" s="42">
        <v>157718</v>
      </c>
      <c r="J7" s="43">
        <v>3519665</v>
      </c>
      <c r="K7" s="44">
        <v>1666188</v>
      </c>
      <c r="L7" s="45">
        <v>0</v>
      </c>
      <c r="M7" s="45">
        <v>0</v>
      </c>
      <c r="N7" s="45">
        <v>0</v>
      </c>
      <c r="O7" s="45">
        <v>100000</v>
      </c>
      <c r="P7" s="45">
        <v>0</v>
      </c>
      <c r="Q7" s="45">
        <v>92637</v>
      </c>
      <c r="R7" s="46">
        <v>146175</v>
      </c>
      <c r="S7" s="43">
        <v>2005000</v>
      </c>
      <c r="T7" s="23"/>
      <c r="U7" s="47">
        <v>1010000</v>
      </c>
      <c r="V7" s="48">
        <v>1010000</v>
      </c>
      <c r="W7" s="49">
        <f t="shared" si="0"/>
        <v>0</v>
      </c>
      <c r="X7" s="50">
        <f t="shared" si="1"/>
        <v>0.6061740931995669</v>
      </c>
      <c r="Y7" s="51">
        <f>V7/U7</f>
        <v>1</v>
      </c>
    </row>
    <row r="8" spans="1:25" ht="12.75">
      <c r="A8" s="52" t="s">
        <v>40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70000</v>
      </c>
      <c r="I8" s="42">
        <v>0</v>
      </c>
      <c r="J8" s="43">
        <v>70000</v>
      </c>
      <c r="K8" s="44">
        <v>232858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23000</v>
      </c>
      <c r="R8" s="46">
        <v>0</v>
      </c>
      <c r="S8" s="43">
        <v>255858</v>
      </c>
      <c r="T8" s="23"/>
      <c r="U8" s="47">
        <v>0</v>
      </c>
      <c r="V8" s="48">
        <v>0</v>
      </c>
      <c r="W8" s="49">
        <f t="shared" si="0"/>
        <v>0</v>
      </c>
      <c r="X8" s="50">
        <f t="shared" si="1"/>
        <v>0</v>
      </c>
      <c r="Y8" s="51"/>
    </row>
    <row r="9" spans="1:25" ht="12.75">
      <c r="A9" s="52" t="s">
        <v>41</v>
      </c>
      <c r="B9" s="40">
        <v>1505025</v>
      </c>
      <c r="C9" s="41">
        <v>0</v>
      </c>
      <c r="D9" s="41">
        <v>0</v>
      </c>
      <c r="E9" s="41">
        <v>0</v>
      </c>
      <c r="F9" s="41">
        <v>250000</v>
      </c>
      <c r="G9" s="41">
        <v>450000</v>
      </c>
      <c r="H9" s="41">
        <v>940760</v>
      </c>
      <c r="I9" s="42">
        <v>594507</v>
      </c>
      <c r="J9" s="43">
        <v>3740292</v>
      </c>
      <c r="K9" s="44">
        <v>3328870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615120</v>
      </c>
      <c r="R9" s="46">
        <v>424243</v>
      </c>
      <c r="S9" s="43">
        <v>4368233</v>
      </c>
      <c r="T9" s="23"/>
      <c r="U9" s="47">
        <v>1381000</v>
      </c>
      <c r="V9" s="48">
        <v>1289000</v>
      </c>
      <c r="W9" s="49">
        <f t="shared" si="0"/>
        <v>92000</v>
      </c>
      <c r="X9" s="50">
        <f t="shared" si="1"/>
        <v>0.3872184855521543</v>
      </c>
      <c r="Y9" s="51">
        <f aca="true" t="shared" si="2" ref="Y9:Y19">V9/U9</f>
        <v>0.9333816075307748</v>
      </c>
    </row>
    <row r="10" spans="1:25" ht="12.75">
      <c r="A10" s="52" t="s">
        <v>42</v>
      </c>
      <c r="B10" s="40">
        <v>5522114</v>
      </c>
      <c r="C10" s="41">
        <v>0</v>
      </c>
      <c r="D10" s="41">
        <v>0</v>
      </c>
      <c r="E10" s="41">
        <v>50000</v>
      </c>
      <c r="F10" s="41">
        <v>515000</v>
      </c>
      <c r="G10" s="41">
        <v>450000</v>
      </c>
      <c r="H10" s="41">
        <v>3028580</v>
      </c>
      <c r="I10" s="42">
        <v>1621602</v>
      </c>
      <c r="J10" s="43">
        <v>11187296</v>
      </c>
      <c r="K10" s="44">
        <v>10598344</v>
      </c>
      <c r="L10" s="45">
        <v>0</v>
      </c>
      <c r="M10" s="45">
        <v>0</v>
      </c>
      <c r="N10" s="45">
        <v>0</v>
      </c>
      <c r="O10" s="45">
        <v>26000</v>
      </c>
      <c r="P10" s="45">
        <v>0</v>
      </c>
      <c r="Q10" s="45">
        <v>1309419</v>
      </c>
      <c r="R10" s="46">
        <v>1039879</v>
      </c>
      <c r="S10" s="43">
        <v>12973642</v>
      </c>
      <c r="T10" s="23"/>
      <c r="U10" s="47">
        <v>5350000</v>
      </c>
      <c r="V10" s="48">
        <v>5185000</v>
      </c>
      <c r="W10" s="49">
        <f t="shared" si="0"/>
        <v>165000</v>
      </c>
      <c r="X10" s="50">
        <f t="shared" si="1"/>
        <v>0.4892273736349754</v>
      </c>
      <c r="Y10" s="51">
        <f t="shared" si="2"/>
        <v>0.9691588785046729</v>
      </c>
    </row>
    <row r="11" spans="1:25" ht="24.75" customHeight="1">
      <c r="A11" s="39" t="s">
        <v>43</v>
      </c>
      <c r="B11" s="40">
        <v>518000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92000</v>
      </c>
      <c r="I11" s="42">
        <v>155000</v>
      </c>
      <c r="J11" s="43">
        <v>765000</v>
      </c>
      <c r="K11" s="44">
        <v>570000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91000</v>
      </c>
      <c r="R11" s="46">
        <v>124000</v>
      </c>
      <c r="S11" s="43">
        <v>785000</v>
      </c>
      <c r="T11" s="23"/>
      <c r="U11" s="47">
        <v>570000</v>
      </c>
      <c r="V11" s="48">
        <v>484000</v>
      </c>
      <c r="W11" s="49">
        <f t="shared" si="0"/>
        <v>86000</v>
      </c>
      <c r="X11" s="50">
        <f t="shared" si="1"/>
        <v>0.8491228070175438</v>
      </c>
      <c r="Y11" s="51">
        <f t="shared" si="2"/>
        <v>0.8491228070175438</v>
      </c>
    </row>
    <row r="12" spans="1:25" ht="50.25" customHeight="1">
      <c r="A12" s="39" t="s">
        <v>44</v>
      </c>
      <c r="B12" s="40">
        <v>1035483</v>
      </c>
      <c r="C12" s="41">
        <v>0</v>
      </c>
      <c r="D12" s="41">
        <v>0</v>
      </c>
      <c r="E12" s="41">
        <v>0</v>
      </c>
      <c r="F12" s="41">
        <v>15400</v>
      </c>
      <c r="G12" s="41">
        <v>550000</v>
      </c>
      <c r="H12" s="41">
        <v>829017</v>
      </c>
      <c r="I12" s="42">
        <v>206000</v>
      </c>
      <c r="J12" s="43">
        <v>2635900</v>
      </c>
      <c r="K12" s="44">
        <v>2668326</v>
      </c>
      <c r="L12" s="45">
        <v>0</v>
      </c>
      <c r="M12" s="45">
        <v>0</v>
      </c>
      <c r="N12" s="45">
        <v>0</v>
      </c>
      <c r="O12" s="45">
        <v>17000</v>
      </c>
      <c r="P12" s="45">
        <v>376803</v>
      </c>
      <c r="Q12" s="45">
        <v>656397</v>
      </c>
      <c r="R12" s="46">
        <v>362800</v>
      </c>
      <c r="S12" s="43">
        <v>4081326</v>
      </c>
      <c r="T12" s="23"/>
      <c r="U12" s="47">
        <v>985000</v>
      </c>
      <c r="V12" s="48">
        <v>868000</v>
      </c>
      <c r="W12" s="49">
        <f t="shared" si="0"/>
        <v>117000</v>
      </c>
      <c r="X12" s="50">
        <f t="shared" si="1"/>
        <v>0.3252975835786182</v>
      </c>
      <c r="Y12" s="51">
        <f t="shared" si="2"/>
        <v>0.8812182741116751</v>
      </c>
    </row>
    <row r="13" spans="1:25" ht="38.25">
      <c r="A13" s="39" t="s">
        <v>45</v>
      </c>
      <c r="B13" s="40">
        <v>350000</v>
      </c>
      <c r="C13" s="41">
        <v>86000</v>
      </c>
      <c r="D13" s="41">
        <v>0</v>
      </c>
      <c r="E13" s="41">
        <v>0</v>
      </c>
      <c r="F13" s="41">
        <v>0</v>
      </c>
      <c r="G13" s="41">
        <v>230000</v>
      </c>
      <c r="H13" s="41">
        <v>110000</v>
      </c>
      <c r="I13" s="42">
        <v>20000</v>
      </c>
      <c r="J13" s="43">
        <v>796000</v>
      </c>
      <c r="K13" s="44">
        <v>942744</v>
      </c>
      <c r="L13" s="45">
        <v>50000</v>
      </c>
      <c r="M13" s="45">
        <v>0</v>
      </c>
      <c r="N13" s="45">
        <v>0</v>
      </c>
      <c r="O13" s="45">
        <v>0</v>
      </c>
      <c r="P13" s="45">
        <v>316039</v>
      </c>
      <c r="Q13" s="45">
        <v>61650</v>
      </c>
      <c r="R13" s="46">
        <v>20000</v>
      </c>
      <c r="S13" s="43">
        <v>1390433</v>
      </c>
      <c r="T13" s="23"/>
      <c r="U13" s="47">
        <v>477000</v>
      </c>
      <c r="V13" s="48">
        <v>294000</v>
      </c>
      <c r="W13" s="49">
        <f t="shared" si="0"/>
        <v>183000</v>
      </c>
      <c r="X13" s="50">
        <f t="shared" si="1"/>
        <v>0.3118556044907207</v>
      </c>
      <c r="Y13" s="51">
        <f t="shared" si="2"/>
        <v>0.6163522012578616</v>
      </c>
    </row>
    <row r="14" spans="1:25" ht="25.5">
      <c r="A14" s="39" t="s">
        <v>46</v>
      </c>
      <c r="B14" s="40">
        <v>1137000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342500</v>
      </c>
      <c r="I14" s="42">
        <v>399000</v>
      </c>
      <c r="J14" s="43">
        <v>1878500</v>
      </c>
      <c r="K14" s="44">
        <v>1442000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308663</v>
      </c>
      <c r="R14" s="46">
        <v>319200</v>
      </c>
      <c r="S14" s="43">
        <v>2069863</v>
      </c>
      <c r="T14" s="23"/>
      <c r="U14" s="47">
        <v>1251000</v>
      </c>
      <c r="V14" s="48">
        <v>1074000</v>
      </c>
      <c r="W14" s="49">
        <f t="shared" si="0"/>
        <v>177000</v>
      </c>
      <c r="X14" s="50">
        <f t="shared" si="1"/>
        <v>0.7447988904299584</v>
      </c>
      <c r="Y14" s="51">
        <f t="shared" si="2"/>
        <v>0.8585131894484412</v>
      </c>
    </row>
    <row r="15" spans="1:25" ht="12.75">
      <c r="A15" s="39" t="s">
        <v>47</v>
      </c>
      <c r="B15" s="40">
        <v>1345646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753711</v>
      </c>
      <c r="I15" s="42">
        <v>550593</v>
      </c>
      <c r="J15" s="43">
        <v>2649950</v>
      </c>
      <c r="K15" s="44">
        <v>2821737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382625</v>
      </c>
      <c r="R15" s="46">
        <v>447657</v>
      </c>
      <c r="S15" s="43">
        <v>3652019</v>
      </c>
      <c r="T15" s="23"/>
      <c r="U15" s="47">
        <v>1647000</v>
      </c>
      <c r="V15" s="48">
        <v>1647000</v>
      </c>
      <c r="W15" s="49">
        <f t="shared" si="0"/>
        <v>0</v>
      </c>
      <c r="X15" s="50">
        <f t="shared" si="1"/>
        <v>0.5836830292830267</v>
      </c>
      <c r="Y15" s="51">
        <f t="shared" si="2"/>
        <v>1</v>
      </c>
    </row>
    <row r="16" spans="1:25" ht="12.75" customHeight="1">
      <c r="A16" s="39" t="s">
        <v>1</v>
      </c>
      <c r="B16" s="40">
        <v>10282330</v>
      </c>
      <c r="C16" s="41">
        <v>0</v>
      </c>
      <c r="D16" s="41">
        <v>0</v>
      </c>
      <c r="E16" s="41">
        <v>51009838</v>
      </c>
      <c r="F16" s="41">
        <v>21518951</v>
      </c>
      <c r="G16" s="41">
        <v>60000</v>
      </c>
      <c r="H16" s="41">
        <v>10306914</v>
      </c>
      <c r="I16" s="42">
        <v>12328125</v>
      </c>
      <c r="J16" s="43">
        <v>105506158</v>
      </c>
      <c r="K16" s="44">
        <v>46448627</v>
      </c>
      <c r="L16" s="45">
        <v>0</v>
      </c>
      <c r="M16" s="45">
        <v>0</v>
      </c>
      <c r="N16" s="45">
        <v>27502589</v>
      </c>
      <c r="O16" s="45">
        <v>22500337</v>
      </c>
      <c r="P16" s="45">
        <v>122523</v>
      </c>
      <c r="Q16" s="45">
        <v>8810751</v>
      </c>
      <c r="R16" s="46">
        <v>10175100</v>
      </c>
      <c r="S16" s="43">
        <v>115559927</v>
      </c>
      <c r="T16" s="23"/>
      <c r="U16" s="47">
        <v>39508928</v>
      </c>
      <c r="V16" s="48">
        <v>8819000</v>
      </c>
      <c r="W16" s="49">
        <f t="shared" si="0"/>
        <v>30689928</v>
      </c>
      <c r="X16" s="50">
        <f t="shared" si="1"/>
        <v>0.18986567676155422</v>
      </c>
      <c r="Y16" s="51">
        <f t="shared" si="2"/>
        <v>0.22321537046006412</v>
      </c>
    </row>
    <row r="17" spans="1:25" ht="12.75">
      <c r="A17" s="39" t="s">
        <v>48</v>
      </c>
      <c r="B17" s="40">
        <v>4140341</v>
      </c>
      <c r="C17" s="41">
        <v>100000</v>
      </c>
      <c r="D17" s="41">
        <v>0</v>
      </c>
      <c r="E17" s="41">
        <v>0</v>
      </c>
      <c r="F17" s="41">
        <v>1020540</v>
      </c>
      <c r="G17" s="41">
        <v>925569</v>
      </c>
      <c r="H17" s="41">
        <v>3303331</v>
      </c>
      <c r="I17" s="42">
        <v>1353807</v>
      </c>
      <c r="J17" s="43">
        <v>10843588</v>
      </c>
      <c r="K17" s="44">
        <v>6878792</v>
      </c>
      <c r="L17" s="45">
        <v>0</v>
      </c>
      <c r="M17" s="45">
        <v>0</v>
      </c>
      <c r="N17" s="45">
        <v>0</v>
      </c>
      <c r="O17" s="45">
        <v>1059390</v>
      </c>
      <c r="P17" s="45">
        <v>0</v>
      </c>
      <c r="Q17" s="45">
        <v>2245598</v>
      </c>
      <c r="R17" s="46">
        <v>848384</v>
      </c>
      <c r="S17" s="43">
        <v>11032164</v>
      </c>
      <c r="T17" s="23"/>
      <c r="U17" s="47">
        <v>3618000</v>
      </c>
      <c r="V17" s="48">
        <v>2500000</v>
      </c>
      <c r="W17" s="49">
        <f t="shared" si="0"/>
        <v>1118000</v>
      </c>
      <c r="X17" s="50">
        <f t="shared" si="1"/>
        <v>0.3634359056066821</v>
      </c>
      <c r="Y17" s="51">
        <f t="shared" si="2"/>
        <v>0.6909894969596462</v>
      </c>
    </row>
    <row r="18" spans="1:25" ht="12.75">
      <c r="A18" s="39" t="s">
        <v>49</v>
      </c>
      <c r="B18" s="40">
        <v>431000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894000</v>
      </c>
      <c r="I18" s="42">
        <v>475000</v>
      </c>
      <c r="J18" s="43">
        <v>1800000</v>
      </c>
      <c r="K18" s="44">
        <v>896800</v>
      </c>
      <c r="L18" s="45">
        <v>0</v>
      </c>
      <c r="M18" s="45">
        <v>0</v>
      </c>
      <c r="N18" s="45">
        <v>0</v>
      </c>
      <c r="O18" s="45">
        <v>107000</v>
      </c>
      <c r="P18" s="45">
        <v>933525</v>
      </c>
      <c r="Q18" s="45">
        <v>1460000</v>
      </c>
      <c r="R18" s="46">
        <v>370000</v>
      </c>
      <c r="S18" s="43">
        <v>3767325</v>
      </c>
      <c r="T18" s="23"/>
      <c r="U18" s="47">
        <v>896800</v>
      </c>
      <c r="V18" s="48">
        <v>0</v>
      </c>
      <c r="W18" s="49">
        <f t="shared" si="0"/>
        <v>896800</v>
      </c>
      <c r="X18" s="50">
        <f t="shared" si="1"/>
        <v>0</v>
      </c>
      <c r="Y18" s="51">
        <f t="shared" si="2"/>
        <v>0</v>
      </c>
    </row>
    <row r="19" spans="1:25" ht="38.25">
      <c r="A19" s="39" t="s">
        <v>50</v>
      </c>
      <c r="B19" s="40">
        <v>6011528</v>
      </c>
      <c r="C19" s="41">
        <v>744000</v>
      </c>
      <c r="D19" s="41">
        <v>676000</v>
      </c>
      <c r="E19" s="41">
        <v>1416000</v>
      </c>
      <c r="F19" s="41">
        <v>14600</v>
      </c>
      <c r="G19" s="41">
        <v>0</v>
      </c>
      <c r="H19" s="41">
        <v>5992591</v>
      </c>
      <c r="I19" s="42">
        <v>2506578</v>
      </c>
      <c r="J19" s="43">
        <v>17361297</v>
      </c>
      <c r="K19" s="44">
        <v>12237238</v>
      </c>
      <c r="L19" s="45">
        <v>695000</v>
      </c>
      <c r="M19" s="45">
        <v>1210000</v>
      </c>
      <c r="N19" s="45">
        <v>623460</v>
      </c>
      <c r="O19" s="45">
        <v>21000</v>
      </c>
      <c r="P19" s="45">
        <v>0</v>
      </c>
      <c r="Q19" s="45">
        <v>4341641</v>
      </c>
      <c r="R19" s="46">
        <v>2126600</v>
      </c>
      <c r="S19" s="43">
        <v>21254939</v>
      </c>
      <c r="T19" s="23"/>
      <c r="U19" s="47">
        <v>7236510</v>
      </c>
      <c r="V19" s="48">
        <v>7126000</v>
      </c>
      <c r="W19" s="49">
        <f t="shared" si="0"/>
        <v>110510</v>
      </c>
      <c r="X19" s="50">
        <f t="shared" si="1"/>
        <v>0.5823209452982773</v>
      </c>
      <c r="Y19" s="51">
        <f t="shared" si="2"/>
        <v>0.9847288264646908</v>
      </c>
    </row>
    <row r="20" spans="1:25" ht="12.75">
      <c r="A20" s="39" t="s">
        <v>51</v>
      </c>
      <c r="B20" s="40">
        <v>0</v>
      </c>
      <c r="C20" s="41">
        <v>0</v>
      </c>
      <c r="D20" s="41">
        <v>0</v>
      </c>
      <c r="E20" s="41">
        <v>0</v>
      </c>
      <c r="F20" s="41">
        <v>0</v>
      </c>
      <c r="G20" s="41">
        <v>800000</v>
      </c>
      <c r="H20" s="41">
        <v>40000</v>
      </c>
      <c r="I20" s="42">
        <v>0</v>
      </c>
      <c r="J20" s="43">
        <v>840000</v>
      </c>
      <c r="K20" s="44">
        <v>254451</v>
      </c>
      <c r="L20" s="45">
        <v>0</v>
      </c>
      <c r="M20" s="45">
        <v>0</v>
      </c>
      <c r="N20" s="45">
        <v>0</v>
      </c>
      <c r="O20" s="45">
        <v>0</v>
      </c>
      <c r="P20" s="45">
        <v>350000</v>
      </c>
      <c r="Q20" s="45">
        <v>89216</v>
      </c>
      <c r="R20" s="46">
        <v>0</v>
      </c>
      <c r="S20" s="43">
        <v>693667</v>
      </c>
      <c r="T20" s="23"/>
      <c r="U20" s="47">
        <v>0</v>
      </c>
      <c r="V20" s="48">
        <v>0</v>
      </c>
      <c r="W20" s="49">
        <f t="shared" si="0"/>
        <v>0</v>
      </c>
      <c r="X20" s="50">
        <f t="shared" si="1"/>
        <v>0</v>
      </c>
      <c r="Y20" s="51"/>
    </row>
    <row r="21" spans="1:25" ht="12.75">
      <c r="A21" s="39" t="s">
        <v>52</v>
      </c>
      <c r="B21" s="40">
        <v>1614800</v>
      </c>
      <c r="C21" s="41">
        <v>100000</v>
      </c>
      <c r="D21" s="41">
        <v>1257000</v>
      </c>
      <c r="E21" s="41">
        <v>296874</v>
      </c>
      <c r="F21" s="41">
        <v>0</v>
      </c>
      <c r="G21" s="41">
        <v>450000</v>
      </c>
      <c r="H21" s="41">
        <v>926749</v>
      </c>
      <c r="I21" s="42">
        <v>1103725</v>
      </c>
      <c r="J21" s="43">
        <v>5749148</v>
      </c>
      <c r="K21" s="44">
        <v>2228200</v>
      </c>
      <c r="L21" s="45">
        <v>315000</v>
      </c>
      <c r="M21" s="45">
        <v>1913600</v>
      </c>
      <c r="N21" s="45">
        <v>0</v>
      </c>
      <c r="O21" s="45">
        <v>0</v>
      </c>
      <c r="P21" s="45">
        <v>360000</v>
      </c>
      <c r="Q21" s="45">
        <v>779700</v>
      </c>
      <c r="R21" s="46">
        <v>881600</v>
      </c>
      <c r="S21" s="43">
        <v>6478100</v>
      </c>
      <c r="T21" s="23"/>
      <c r="U21" s="47">
        <v>1774000</v>
      </c>
      <c r="V21" s="48">
        <v>1738000</v>
      </c>
      <c r="W21" s="49">
        <f t="shared" si="0"/>
        <v>36000</v>
      </c>
      <c r="X21" s="50">
        <f t="shared" si="1"/>
        <v>0.78000179517099</v>
      </c>
      <c r="Y21" s="51">
        <f aca="true" t="shared" si="3" ref="Y21:Y29">V21/U21</f>
        <v>0.979706877113867</v>
      </c>
    </row>
    <row r="22" spans="1:25" ht="12.75">
      <c r="A22" s="39" t="s">
        <v>53</v>
      </c>
      <c r="B22" s="40">
        <v>1117183</v>
      </c>
      <c r="C22" s="41">
        <v>0</v>
      </c>
      <c r="D22" s="41">
        <v>0</v>
      </c>
      <c r="E22" s="41">
        <v>0</v>
      </c>
      <c r="F22" s="41">
        <v>171000</v>
      </c>
      <c r="G22" s="41">
        <v>0</v>
      </c>
      <c r="H22" s="41">
        <v>403902</v>
      </c>
      <c r="I22" s="42">
        <v>258915</v>
      </c>
      <c r="J22" s="43">
        <v>1951000</v>
      </c>
      <c r="K22" s="44">
        <v>850900</v>
      </c>
      <c r="L22" s="45">
        <v>0</v>
      </c>
      <c r="M22" s="45">
        <v>0</v>
      </c>
      <c r="N22" s="45">
        <v>0</v>
      </c>
      <c r="O22" s="45">
        <v>164400</v>
      </c>
      <c r="P22" s="45">
        <v>0</v>
      </c>
      <c r="Q22" s="45">
        <v>170637</v>
      </c>
      <c r="R22" s="46">
        <v>120400</v>
      </c>
      <c r="S22" s="43">
        <v>1306337</v>
      </c>
      <c r="T22" s="23"/>
      <c r="U22" s="47">
        <v>696000</v>
      </c>
      <c r="V22" s="48">
        <v>150000</v>
      </c>
      <c r="W22" s="49">
        <f t="shared" si="0"/>
        <v>546000</v>
      </c>
      <c r="X22" s="50">
        <f t="shared" si="1"/>
        <v>0.17628393465742156</v>
      </c>
      <c r="Y22" s="51">
        <f t="shared" si="3"/>
        <v>0.21551724137931033</v>
      </c>
    </row>
    <row r="23" spans="1:25" ht="12.75">
      <c r="A23" s="39" t="s">
        <v>54</v>
      </c>
      <c r="B23" s="40">
        <v>523100</v>
      </c>
      <c r="C23" s="41">
        <v>0</v>
      </c>
      <c r="D23" s="41">
        <v>0</v>
      </c>
      <c r="E23" s="41">
        <v>0</v>
      </c>
      <c r="F23" s="41">
        <v>80000</v>
      </c>
      <c r="G23" s="41">
        <v>0</v>
      </c>
      <c r="H23" s="41">
        <v>344999</v>
      </c>
      <c r="I23" s="42">
        <v>57139</v>
      </c>
      <c r="J23" s="43">
        <v>1005238</v>
      </c>
      <c r="K23" s="44">
        <v>580220</v>
      </c>
      <c r="L23" s="45">
        <v>0</v>
      </c>
      <c r="M23" s="45">
        <v>0</v>
      </c>
      <c r="N23" s="45">
        <v>0</v>
      </c>
      <c r="O23" s="45">
        <v>80200</v>
      </c>
      <c r="P23" s="45">
        <v>0</v>
      </c>
      <c r="Q23" s="45">
        <v>211150</v>
      </c>
      <c r="R23" s="46">
        <v>70000</v>
      </c>
      <c r="S23" s="43">
        <v>941570</v>
      </c>
      <c r="T23" s="23"/>
      <c r="U23" s="47">
        <v>575000</v>
      </c>
      <c r="V23" s="48">
        <v>493000</v>
      </c>
      <c r="W23" s="49">
        <f t="shared" si="0"/>
        <v>82000</v>
      </c>
      <c r="X23" s="50">
        <f t="shared" si="1"/>
        <v>0.8496777084554135</v>
      </c>
      <c r="Y23" s="51">
        <f t="shared" si="3"/>
        <v>0.8573913043478261</v>
      </c>
    </row>
    <row r="24" spans="1:25" ht="25.5">
      <c r="A24" s="39" t="s">
        <v>55</v>
      </c>
      <c r="B24" s="40">
        <v>1329315</v>
      </c>
      <c r="C24" s="41">
        <v>0</v>
      </c>
      <c r="D24" s="41">
        <v>0</v>
      </c>
      <c r="E24" s="41">
        <v>0</v>
      </c>
      <c r="F24" s="41">
        <v>958000</v>
      </c>
      <c r="G24" s="41">
        <v>0</v>
      </c>
      <c r="H24" s="41">
        <v>155000</v>
      </c>
      <c r="I24" s="42">
        <v>68000</v>
      </c>
      <c r="J24" s="43">
        <v>2510315</v>
      </c>
      <c r="K24" s="44">
        <v>2324627</v>
      </c>
      <c r="L24" s="45">
        <v>0</v>
      </c>
      <c r="M24" s="45">
        <v>0</v>
      </c>
      <c r="N24" s="45">
        <v>0</v>
      </c>
      <c r="O24" s="45">
        <v>1342033</v>
      </c>
      <c r="P24" s="45">
        <v>0</v>
      </c>
      <c r="Q24" s="45">
        <v>130000</v>
      </c>
      <c r="R24" s="46">
        <v>107200</v>
      </c>
      <c r="S24" s="43">
        <v>3903860</v>
      </c>
      <c r="T24" s="23"/>
      <c r="U24" s="47">
        <v>1462000</v>
      </c>
      <c r="V24" s="48">
        <v>1462000</v>
      </c>
      <c r="W24" s="49">
        <f t="shared" si="0"/>
        <v>0</v>
      </c>
      <c r="X24" s="50">
        <f t="shared" si="1"/>
        <v>0.6289181016997566</v>
      </c>
      <c r="Y24" s="51">
        <f t="shared" si="3"/>
        <v>1</v>
      </c>
    </row>
    <row r="25" spans="1:25" ht="12.75">
      <c r="A25" s="39" t="s">
        <v>56</v>
      </c>
      <c r="B25" s="40">
        <v>21881782</v>
      </c>
      <c r="C25" s="41">
        <v>0</v>
      </c>
      <c r="D25" s="41">
        <v>0</v>
      </c>
      <c r="E25" s="41">
        <v>0</v>
      </c>
      <c r="F25" s="41">
        <v>16947000</v>
      </c>
      <c r="G25" s="41">
        <v>0</v>
      </c>
      <c r="H25" s="41">
        <v>3357049</v>
      </c>
      <c r="I25" s="42">
        <v>1337000</v>
      </c>
      <c r="J25" s="43">
        <v>43522831</v>
      </c>
      <c r="K25" s="44">
        <v>21022373</v>
      </c>
      <c r="L25" s="45">
        <v>0</v>
      </c>
      <c r="M25" s="45">
        <v>0</v>
      </c>
      <c r="N25" s="45">
        <v>100000</v>
      </c>
      <c r="O25" s="45">
        <v>21798967</v>
      </c>
      <c r="P25" s="45">
        <v>0</v>
      </c>
      <c r="Q25" s="45">
        <v>2649989</v>
      </c>
      <c r="R25" s="46">
        <v>1860800</v>
      </c>
      <c r="S25" s="43">
        <v>47432129</v>
      </c>
      <c r="T25" s="23"/>
      <c r="U25" s="47">
        <v>21022373</v>
      </c>
      <c r="V25" s="48">
        <v>19157000</v>
      </c>
      <c r="W25" s="49">
        <f t="shared" si="0"/>
        <v>1865373</v>
      </c>
      <c r="X25" s="50">
        <f t="shared" si="1"/>
        <v>0.9112672484690477</v>
      </c>
      <c r="Y25" s="51">
        <f t="shared" si="3"/>
        <v>0.9112672484690477</v>
      </c>
    </row>
    <row r="26" spans="1:25" ht="12.75">
      <c r="A26" s="39" t="s">
        <v>57</v>
      </c>
      <c r="B26" s="40">
        <v>7296618</v>
      </c>
      <c r="C26" s="41">
        <v>3030660</v>
      </c>
      <c r="D26" s="41">
        <v>0</v>
      </c>
      <c r="E26" s="41">
        <v>13070847</v>
      </c>
      <c r="F26" s="41">
        <v>2329300</v>
      </c>
      <c r="G26" s="41">
        <v>0</v>
      </c>
      <c r="H26" s="41">
        <v>5028752</v>
      </c>
      <c r="I26" s="42">
        <v>3137305</v>
      </c>
      <c r="J26" s="43">
        <v>33893482</v>
      </c>
      <c r="K26" s="44">
        <v>21038337</v>
      </c>
      <c r="L26" s="45">
        <v>0</v>
      </c>
      <c r="M26" s="45">
        <v>0</v>
      </c>
      <c r="N26" s="45">
        <v>8841532</v>
      </c>
      <c r="O26" s="45">
        <v>3086368</v>
      </c>
      <c r="P26" s="45">
        <v>0</v>
      </c>
      <c r="Q26" s="45">
        <v>4389135</v>
      </c>
      <c r="R26" s="46">
        <v>2166699</v>
      </c>
      <c r="S26" s="43">
        <v>39522071</v>
      </c>
      <c r="T26" s="23"/>
      <c r="U26" s="47">
        <v>12686000</v>
      </c>
      <c r="V26" s="48">
        <v>11809000</v>
      </c>
      <c r="W26" s="49">
        <f t="shared" si="0"/>
        <v>877000</v>
      </c>
      <c r="X26" s="50">
        <f t="shared" si="1"/>
        <v>0.5613086243461163</v>
      </c>
      <c r="Y26" s="51">
        <f t="shared" si="3"/>
        <v>0.930868674128961</v>
      </c>
    </row>
    <row r="27" spans="1:25" ht="25.5">
      <c r="A27" s="39" t="s">
        <v>58</v>
      </c>
      <c r="B27" s="40">
        <v>3763386</v>
      </c>
      <c r="C27" s="41">
        <v>0</v>
      </c>
      <c r="D27" s="41">
        <v>0</v>
      </c>
      <c r="E27" s="41">
        <v>0</v>
      </c>
      <c r="F27" s="41">
        <v>208000</v>
      </c>
      <c r="G27" s="41">
        <v>1335586</v>
      </c>
      <c r="H27" s="41">
        <v>1788197</v>
      </c>
      <c r="I27" s="42">
        <v>1057797</v>
      </c>
      <c r="J27" s="43">
        <v>8152966</v>
      </c>
      <c r="K27" s="44">
        <v>5574434</v>
      </c>
      <c r="L27" s="45">
        <v>0</v>
      </c>
      <c r="M27" s="45">
        <v>0</v>
      </c>
      <c r="N27" s="45">
        <v>0</v>
      </c>
      <c r="O27" s="45">
        <v>231623</v>
      </c>
      <c r="P27" s="45">
        <v>506314</v>
      </c>
      <c r="Q27" s="45">
        <v>1613536</v>
      </c>
      <c r="R27" s="46">
        <v>849012</v>
      </c>
      <c r="S27" s="43">
        <v>8774919</v>
      </c>
      <c r="T27" s="23"/>
      <c r="U27" s="47">
        <v>4137000</v>
      </c>
      <c r="V27" s="48">
        <v>2940000</v>
      </c>
      <c r="W27" s="49">
        <f t="shared" si="0"/>
        <v>1197000</v>
      </c>
      <c r="X27" s="50">
        <f t="shared" si="1"/>
        <v>0.5274078049897084</v>
      </c>
      <c r="Y27" s="51">
        <f t="shared" si="3"/>
        <v>0.7106598984771574</v>
      </c>
    </row>
    <row r="28" spans="1:25" ht="13.5" thickBot="1">
      <c r="A28" s="53" t="s">
        <v>59</v>
      </c>
      <c r="B28" s="54">
        <v>3802100</v>
      </c>
      <c r="C28" s="55">
        <v>0</v>
      </c>
      <c r="D28" s="55">
        <v>0</v>
      </c>
      <c r="E28" s="55">
        <v>850000</v>
      </c>
      <c r="F28" s="55">
        <v>2353700</v>
      </c>
      <c r="G28" s="55">
        <v>1534278</v>
      </c>
      <c r="H28" s="55">
        <v>2244044</v>
      </c>
      <c r="I28" s="56">
        <v>2150520</v>
      </c>
      <c r="J28" s="57">
        <v>12934642</v>
      </c>
      <c r="K28" s="58">
        <v>6808163</v>
      </c>
      <c r="L28" s="59">
        <v>0</v>
      </c>
      <c r="M28" s="59">
        <v>0</v>
      </c>
      <c r="N28" s="59">
        <v>456460</v>
      </c>
      <c r="O28" s="59">
        <v>2444623</v>
      </c>
      <c r="P28" s="59">
        <v>1380600</v>
      </c>
      <c r="Q28" s="59">
        <v>1685200</v>
      </c>
      <c r="R28" s="60">
        <v>1789414</v>
      </c>
      <c r="S28" s="57">
        <v>14564460</v>
      </c>
      <c r="T28" s="23"/>
      <c r="U28" s="61">
        <v>5606540</v>
      </c>
      <c r="V28" s="62">
        <v>5212000</v>
      </c>
      <c r="W28" s="63">
        <f t="shared" si="0"/>
        <v>394540</v>
      </c>
      <c r="X28" s="64">
        <f t="shared" si="1"/>
        <v>0.7655515885856434</v>
      </c>
      <c r="Y28" s="65">
        <f t="shared" si="3"/>
        <v>0.9296286122992077</v>
      </c>
    </row>
    <row r="29" spans="1:25" ht="22.5" customHeight="1" thickBot="1">
      <c r="A29" s="66" t="s">
        <v>60</v>
      </c>
      <c r="B29" s="67">
        <f aca="true" t="shared" si="4" ref="B29:S29">SUM(B5:B28)</f>
        <v>74839516</v>
      </c>
      <c r="C29" s="68">
        <f t="shared" si="4"/>
        <v>6456740</v>
      </c>
      <c r="D29" s="68">
        <f t="shared" si="4"/>
        <v>1933000</v>
      </c>
      <c r="E29" s="68">
        <f t="shared" si="4"/>
        <v>71853272</v>
      </c>
      <c r="F29" s="68">
        <f t="shared" si="4"/>
        <v>47370991</v>
      </c>
      <c r="G29" s="68">
        <f t="shared" si="4"/>
        <v>7301689</v>
      </c>
      <c r="H29" s="68">
        <f t="shared" si="4"/>
        <v>42774053</v>
      </c>
      <c r="I29" s="69">
        <f t="shared" si="4"/>
        <v>29837331</v>
      </c>
      <c r="J29" s="70">
        <f t="shared" si="4"/>
        <v>282366592</v>
      </c>
      <c r="K29" s="67">
        <f t="shared" si="4"/>
        <v>154948481</v>
      </c>
      <c r="L29" s="68">
        <f t="shared" si="4"/>
        <v>1060000</v>
      </c>
      <c r="M29" s="68">
        <f t="shared" si="4"/>
        <v>3123600</v>
      </c>
      <c r="N29" s="68">
        <f t="shared" si="4"/>
        <v>43668041</v>
      </c>
      <c r="O29" s="68">
        <f t="shared" si="4"/>
        <v>53618941</v>
      </c>
      <c r="P29" s="68">
        <f t="shared" si="4"/>
        <v>4345804</v>
      </c>
      <c r="Q29" s="68">
        <f t="shared" si="4"/>
        <v>32348064</v>
      </c>
      <c r="R29" s="69">
        <f t="shared" si="4"/>
        <v>24555271</v>
      </c>
      <c r="S29" s="70">
        <f t="shared" si="4"/>
        <v>317668202</v>
      </c>
      <c r="T29" s="23"/>
      <c r="U29" s="71">
        <f>SUM(U5:U28)</f>
        <v>114710151</v>
      </c>
      <c r="V29" s="70">
        <f>V5+V6+V7+V8+V9+V10+V11+V12+V13+V14+V15+V16+V17+V18+V19+V20+V21+V22+V23+V24+V25+V26+V27+V28</f>
        <v>75838000</v>
      </c>
      <c r="W29" s="72">
        <f t="shared" si="0"/>
        <v>38872151</v>
      </c>
      <c r="X29" s="73">
        <f t="shared" si="1"/>
        <v>0.4894400997709684</v>
      </c>
      <c r="Y29" s="65">
        <f t="shared" si="3"/>
        <v>0.6611271917861916</v>
      </c>
    </row>
    <row r="30" spans="1:25" ht="24" customHeight="1" thickBo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23"/>
      <c r="U30" s="75"/>
      <c r="V30" s="75"/>
      <c r="W30" s="76"/>
      <c r="X30" s="23"/>
      <c r="Y30" s="23"/>
    </row>
    <row r="31" spans="1:25" ht="51">
      <c r="A31" s="77" t="s">
        <v>13</v>
      </c>
      <c r="B31" s="28" t="s">
        <v>14</v>
      </c>
      <c r="C31" s="29" t="s">
        <v>15</v>
      </c>
      <c r="D31" s="29" t="s">
        <v>16</v>
      </c>
      <c r="E31" s="29" t="s">
        <v>17</v>
      </c>
      <c r="F31" s="29" t="s">
        <v>18</v>
      </c>
      <c r="G31" s="29" t="s">
        <v>19</v>
      </c>
      <c r="H31" s="29" t="s">
        <v>20</v>
      </c>
      <c r="I31" s="30" t="s">
        <v>21</v>
      </c>
      <c r="J31" s="31" t="s">
        <v>22</v>
      </c>
      <c r="K31" s="32" t="s">
        <v>23</v>
      </c>
      <c r="L31" s="29" t="s">
        <v>24</v>
      </c>
      <c r="M31" s="29" t="s">
        <v>25</v>
      </c>
      <c r="N31" s="29" t="s">
        <v>26</v>
      </c>
      <c r="O31" s="29" t="s">
        <v>27</v>
      </c>
      <c r="P31" s="29" t="s">
        <v>28</v>
      </c>
      <c r="Q31" s="29" t="s">
        <v>29</v>
      </c>
      <c r="R31" s="30" t="s">
        <v>30</v>
      </c>
      <c r="S31" s="31" t="s">
        <v>31</v>
      </c>
      <c r="T31" s="33"/>
      <c r="U31" s="34" t="s">
        <v>32</v>
      </c>
      <c r="V31" s="35" t="s">
        <v>33</v>
      </c>
      <c r="W31" s="36" t="s">
        <v>34</v>
      </c>
      <c r="X31" s="37" t="s">
        <v>35</v>
      </c>
      <c r="Y31" s="38" t="s">
        <v>36</v>
      </c>
    </row>
    <row r="32" spans="1:25" ht="32.25" customHeight="1" thickBot="1">
      <c r="A32" s="78" t="s">
        <v>61</v>
      </c>
      <c r="B32" s="40">
        <v>0</v>
      </c>
      <c r="C32" s="41">
        <v>38527620</v>
      </c>
      <c r="D32" s="41">
        <v>0</v>
      </c>
      <c r="E32" s="41">
        <v>27544874</v>
      </c>
      <c r="F32" s="41">
        <v>41207000</v>
      </c>
      <c r="G32" s="41">
        <v>0</v>
      </c>
      <c r="H32" s="41">
        <v>6382303</v>
      </c>
      <c r="I32" s="42">
        <v>5500000</v>
      </c>
      <c r="J32" s="43">
        <v>119161797</v>
      </c>
      <c r="K32" s="44">
        <v>53100829</v>
      </c>
      <c r="L32" s="45">
        <v>0</v>
      </c>
      <c r="M32" s="45">
        <v>0</v>
      </c>
      <c r="N32" s="45">
        <v>10444320</v>
      </c>
      <c r="O32" s="45">
        <v>52679540</v>
      </c>
      <c r="P32" s="45">
        <v>0</v>
      </c>
      <c r="Q32" s="45">
        <v>6341153</v>
      </c>
      <c r="R32" s="46">
        <v>4330000</v>
      </c>
      <c r="S32" s="43">
        <v>126895842</v>
      </c>
      <c r="T32" s="23"/>
      <c r="U32" s="47">
        <v>46134975</v>
      </c>
      <c r="V32" s="48">
        <v>26965000</v>
      </c>
      <c r="W32" s="63">
        <f>+U32-V32</f>
        <v>19169975</v>
      </c>
      <c r="X32" s="64">
        <f>+V32/K32</f>
        <v>0.5078075146435096</v>
      </c>
      <c r="Y32" s="65">
        <f>V32/U32</f>
        <v>0.5844806461908779</v>
      </c>
    </row>
    <row r="33" spans="1:25" ht="22.5" customHeight="1" thickBot="1">
      <c r="A33" s="79" t="s">
        <v>60</v>
      </c>
      <c r="B33" s="67">
        <f aca="true" t="shared" si="5" ref="B33:S33">SUM(B32:B32)</f>
        <v>0</v>
      </c>
      <c r="C33" s="68">
        <f t="shared" si="5"/>
        <v>38527620</v>
      </c>
      <c r="D33" s="68">
        <f t="shared" si="5"/>
        <v>0</v>
      </c>
      <c r="E33" s="68">
        <f t="shared" si="5"/>
        <v>27544874</v>
      </c>
      <c r="F33" s="68">
        <f t="shared" si="5"/>
        <v>41207000</v>
      </c>
      <c r="G33" s="68">
        <f t="shared" si="5"/>
        <v>0</v>
      </c>
      <c r="H33" s="68">
        <f t="shared" si="5"/>
        <v>6382303</v>
      </c>
      <c r="I33" s="69">
        <f t="shared" si="5"/>
        <v>5500000</v>
      </c>
      <c r="J33" s="70">
        <f t="shared" si="5"/>
        <v>119161797</v>
      </c>
      <c r="K33" s="67">
        <f t="shared" si="5"/>
        <v>53100829</v>
      </c>
      <c r="L33" s="68">
        <f t="shared" si="5"/>
        <v>0</v>
      </c>
      <c r="M33" s="68">
        <f t="shared" si="5"/>
        <v>0</v>
      </c>
      <c r="N33" s="68">
        <f t="shared" si="5"/>
        <v>10444320</v>
      </c>
      <c r="O33" s="68">
        <f t="shared" si="5"/>
        <v>52679540</v>
      </c>
      <c r="P33" s="68">
        <f t="shared" si="5"/>
        <v>0</v>
      </c>
      <c r="Q33" s="68">
        <f t="shared" si="5"/>
        <v>6341153</v>
      </c>
      <c r="R33" s="69">
        <f t="shared" si="5"/>
        <v>4330000</v>
      </c>
      <c r="S33" s="70">
        <f t="shared" si="5"/>
        <v>126895842</v>
      </c>
      <c r="T33" s="75"/>
      <c r="U33" s="71">
        <f>SUM(U32:U32)</f>
        <v>46134975</v>
      </c>
      <c r="V33" s="70">
        <f>SUM(V32:V32)</f>
        <v>26965000</v>
      </c>
      <c r="W33" s="72">
        <f>+U33-V33</f>
        <v>19169975</v>
      </c>
      <c r="X33" s="73">
        <f>+V33/K33</f>
        <v>0.5078075146435096</v>
      </c>
      <c r="Y33" s="65">
        <f>V33/U33</f>
        <v>0.5844806461908779</v>
      </c>
    </row>
    <row r="34" spans="1:25" ht="9.75" customHeight="1" thickBo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23"/>
      <c r="U34" s="75"/>
      <c r="V34" s="75"/>
      <c r="W34" s="76"/>
      <c r="X34" s="23"/>
      <c r="Y34" s="23"/>
    </row>
    <row r="35" spans="1:25" ht="51">
      <c r="A35" s="77" t="s">
        <v>13</v>
      </c>
      <c r="B35" s="28" t="s">
        <v>14</v>
      </c>
      <c r="C35" s="29" t="s">
        <v>15</v>
      </c>
      <c r="D35" s="29" t="s">
        <v>16</v>
      </c>
      <c r="E35" s="29" t="s">
        <v>17</v>
      </c>
      <c r="F35" s="29" t="s">
        <v>18</v>
      </c>
      <c r="G35" s="29" t="s">
        <v>19</v>
      </c>
      <c r="H35" s="29" t="s">
        <v>20</v>
      </c>
      <c r="I35" s="30" t="s">
        <v>21</v>
      </c>
      <c r="J35" s="31" t="s">
        <v>22</v>
      </c>
      <c r="K35" s="32" t="s">
        <v>23</v>
      </c>
      <c r="L35" s="29" t="s">
        <v>24</v>
      </c>
      <c r="M35" s="29" t="s">
        <v>25</v>
      </c>
      <c r="N35" s="29" t="s">
        <v>26</v>
      </c>
      <c r="O35" s="29" t="s">
        <v>27</v>
      </c>
      <c r="P35" s="29" t="s">
        <v>28</v>
      </c>
      <c r="Q35" s="29" t="s">
        <v>29</v>
      </c>
      <c r="R35" s="30" t="s">
        <v>30</v>
      </c>
      <c r="S35" s="31" t="s">
        <v>31</v>
      </c>
      <c r="T35" s="33"/>
      <c r="U35" s="34" t="s">
        <v>32</v>
      </c>
      <c r="V35" s="35" t="s">
        <v>33</v>
      </c>
      <c r="W35" s="36" t="s">
        <v>34</v>
      </c>
      <c r="X35" s="37" t="s">
        <v>35</v>
      </c>
      <c r="Y35" s="38" t="s">
        <v>36</v>
      </c>
    </row>
    <row r="36" spans="1:25" ht="38.25" customHeight="1">
      <c r="A36" s="78" t="s">
        <v>62</v>
      </c>
      <c r="B36" s="40">
        <v>0</v>
      </c>
      <c r="C36" s="41">
        <v>281369000</v>
      </c>
      <c r="D36" s="41">
        <v>0</v>
      </c>
      <c r="E36" s="41">
        <v>38595000</v>
      </c>
      <c r="F36" s="41">
        <v>166577872</v>
      </c>
      <c r="G36" s="41">
        <v>0</v>
      </c>
      <c r="H36" s="41">
        <v>7795000</v>
      </c>
      <c r="I36" s="42">
        <v>0</v>
      </c>
      <c r="J36" s="43">
        <v>494336872</v>
      </c>
      <c r="K36" s="44">
        <v>271471415</v>
      </c>
      <c r="L36" s="45">
        <v>0</v>
      </c>
      <c r="M36" s="45">
        <v>0</v>
      </c>
      <c r="N36" s="45">
        <v>38595000</v>
      </c>
      <c r="O36" s="45">
        <v>226833640</v>
      </c>
      <c r="P36" s="45">
        <v>0</v>
      </c>
      <c r="Q36" s="45">
        <v>4170818</v>
      </c>
      <c r="R36" s="46">
        <v>0</v>
      </c>
      <c r="S36" s="43">
        <v>541070873</v>
      </c>
      <c r="T36" s="23"/>
      <c r="U36" s="47">
        <v>269360105</v>
      </c>
      <c r="V36" s="48">
        <v>237904000</v>
      </c>
      <c r="W36" s="49">
        <f>+U36-V36</f>
        <v>31456105</v>
      </c>
      <c r="X36" s="50">
        <f>+V36/K36</f>
        <v>0.8763500938026937</v>
      </c>
      <c r="Y36" s="51">
        <f>V36/U36</f>
        <v>0.8832191389292783</v>
      </c>
    </row>
    <row r="37" spans="1:25" ht="36.75" customHeight="1" thickBot="1">
      <c r="A37" s="78" t="s">
        <v>63</v>
      </c>
      <c r="B37" s="40">
        <v>0</v>
      </c>
      <c r="C37" s="41">
        <v>4631000</v>
      </c>
      <c r="D37" s="41">
        <v>0</v>
      </c>
      <c r="E37" s="41">
        <v>635000</v>
      </c>
      <c r="F37" s="41">
        <v>0</v>
      </c>
      <c r="G37" s="41">
        <v>0</v>
      </c>
      <c r="H37" s="41">
        <v>0</v>
      </c>
      <c r="I37" s="42">
        <v>0</v>
      </c>
      <c r="J37" s="43">
        <v>5266000</v>
      </c>
      <c r="K37" s="44">
        <v>5650000</v>
      </c>
      <c r="L37" s="45">
        <v>0</v>
      </c>
      <c r="M37" s="45">
        <v>0</v>
      </c>
      <c r="N37" s="45">
        <v>635000</v>
      </c>
      <c r="O37" s="45">
        <v>0</v>
      </c>
      <c r="P37" s="45">
        <v>0</v>
      </c>
      <c r="Q37" s="45">
        <v>0</v>
      </c>
      <c r="R37" s="46">
        <v>0</v>
      </c>
      <c r="S37" s="43">
        <v>6285000</v>
      </c>
      <c r="T37" s="23"/>
      <c r="U37" s="47">
        <v>5650000</v>
      </c>
      <c r="V37" s="48">
        <v>4608000</v>
      </c>
      <c r="W37" s="63">
        <f>+U37-V37</f>
        <v>1042000</v>
      </c>
      <c r="X37" s="64">
        <f>+V37/K37</f>
        <v>0.8155752212389381</v>
      </c>
      <c r="Y37" s="65">
        <f>V37/U37</f>
        <v>0.8155752212389381</v>
      </c>
    </row>
    <row r="38" spans="1:25" ht="22.5" customHeight="1" thickBot="1">
      <c r="A38" s="79" t="s">
        <v>60</v>
      </c>
      <c r="B38" s="67">
        <f aca="true" t="shared" si="6" ref="B38:S38">SUM(B36:B37)</f>
        <v>0</v>
      </c>
      <c r="C38" s="68">
        <f t="shared" si="6"/>
        <v>286000000</v>
      </c>
      <c r="D38" s="68">
        <f t="shared" si="6"/>
        <v>0</v>
      </c>
      <c r="E38" s="68">
        <f t="shared" si="6"/>
        <v>39230000</v>
      </c>
      <c r="F38" s="68">
        <f t="shared" si="6"/>
        <v>166577872</v>
      </c>
      <c r="G38" s="68">
        <f t="shared" si="6"/>
        <v>0</v>
      </c>
      <c r="H38" s="68">
        <f t="shared" si="6"/>
        <v>7795000</v>
      </c>
      <c r="I38" s="69">
        <f t="shared" si="6"/>
        <v>0</v>
      </c>
      <c r="J38" s="70">
        <f t="shared" si="6"/>
        <v>499602872</v>
      </c>
      <c r="K38" s="67">
        <f t="shared" si="6"/>
        <v>277121415</v>
      </c>
      <c r="L38" s="68">
        <f t="shared" si="6"/>
        <v>0</v>
      </c>
      <c r="M38" s="68">
        <f t="shared" si="6"/>
        <v>0</v>
      </c>
      <c r="N38" s="68">
        <f t="shared" si="6"/>
        <v>39230000</v>
      </c>
      <c r="O38" s="68">
        <f t="shared" si="6"/>
        <v>226833640</v>
      </c>
      <c r="P38" s="68">
        <f t="shared" si="6"/>
        <v>0</v>
      </c>
      <c r="Q38" s="68">
        <f t="shared" si="6"/>
        <v>4170818</v>
      </c>
      <c r="R38" s="69">
        <f t="shared" si="6"/>
        <v>0</v>
      </c>
      <c r="S38" s="70">
        <f t="shared" si="6"/>
        <v>547355873</v>
      </c>
      <c r="T38" s="75"/>
      <c r="U38" s="71">
        <f>SUM(U36:U37)</f>
        <v>275010105</v>
      </c>
      <c r="V38" s="70">
        <f>V36+V37</f>
        <v>242512000</v>
      </c>
      <c r="W38" s="72">
        <f>+U38-V38</f>
        <v>32498105</v>
      </c>
      <c r="X38" s="73">
        <f>+V38/K38</f>
        <v>0.8751110050444857</v>
      </c>
      <c r="Y38" s="65">
        <f>V38/U38</f>
        <v>0.8818294149591339</v>
      </c>
    </row>
    <row r="39" spans="1:23" s="23" customFormat="1" ht="11.25" customHeight="1" thickBo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U39" s="75"/>
      <c r="V39" s="75"/>
      <c r="W39" s="76"/>
    </row>
    <row r="40" spans="2:25" ht="51" customHeight="1">
      <c r="B40" s="80" t="s">
        <v>14</v>
      </c>
      <c r="C40" s="81" t="s">
        <v>15</v>
      </c>
      <c r="D40" s="81" t="s">
        <v>16</v>
      </c>
      <c r="E40" s="81" t="s">
        <v>17</v>
      </c>
      <c r="F40" s="81" t="s">
        <v>18</v>
      </c>
      <c r="G40" s="81" t="s">
        <v>19</v>
      </c>
      <c r="H40" s="81" t="s">
        <v>20</v>
      </c>
      <c r="I40" s="81" t="s">
        <v>21</v>
      </c>
      <c r="J40" s="82" t="s">
        <v>22</v>
      </c>
      <c r="K40" s="83" t="s">
        <v>23</v>
      </c>
      <c r="L40" s="81" t="s">
        <v>24</v>
      </c>
      <c r="M40" s="81" t="s">
        <v>25</v>
      </c>
      <c r="N40" s="81" t="s">
        <v>26</v>
      </c>
      <c r="O40" s="81" t="s">
        <v>27</v>
      </c>
      <c r="P40" s="81" t="s">
        <v>28</v>
      </c>
      <c r="Q40" s="81" t="s">
        <v>29</v>
      </c>
      <c r="R40" s="84" t="s">
        <v>30</v>
      </c>
      <c r="S40" s="85" t="s">
        <v>31</v>
      </c>
      <c r="T40" s="33"/>
      <c r="U40" s="34" t="s">
        <v>32</v>
      </c>
      <c r="V40" s="35" t="s">
        <v>33</v>
      </c>
      <c r="W40" s="36" t="s">
        <v>34</v>
      </c>
      <c r="X40" s="37" t="s">
        <v>35</v>
      </c>
      <c r="Y40" s="38" t="s">
        <v>36</v>
      </c>
    </row>
    <row r="41" spans="1:25" ht="27" customHeight="1" thickBot="1">
      <c r="A41" t="s">
        <v>64</v>
      </c>
      <c r="B41" s="86">
        <f aca="true" t="shared" si="7" ref="B41:S41">B29+B38</f>
        <v>74839516</v>
      </c>
      <c r="C41" s="87">
        <f t="shared" si="7"/>
        <v>292456740</v>
      </c>
      <c r="D41" s="87">
        <f t="shared" si="7"/>
        <v>1933000</v>
      </c>
      <c r="E41" s="87">
        <f t="shared" si="7"/>
        <v>111083272</v>
      </c>
      <c r="F41" s="87">
        <f t="shared" si="7"/>
        <v>213948863</v>
      </c>
      <c r="G41" s="87">
        <f t="shared" si="7"/>
        <v>7301689</v>
      </c>
      <c r="H41" s="87">
        <f t="shared" si="7"/>
        <v>50569053</v>
      </c>
      <c r="I41" s="87">
        <f t="shared" si="7"/>
        <v>29837331</v>
      </c>
      <c r="J41" s="88">
        <f t="shared" si="7"/>
        <v>781969464</v>
      </c>
      <c r="K41" s="86">
        <f t="shared" si="7"/>
        <v>432069896</v>
      </c>
      <c r="L41" s="87">
        <f t="shared" si="7"/>
        <v>1060000</v>
      </c>
      <c r="M41" s="87">
        <f t="shared" si="7"/>
        <v>3123600</v>
      </c>
      <c r="N41" s="87">
        <f t="shared" si="7"/>
        <v>82898041</v>
      </c>
      <c r="O41" s="87">
        <f t="shared" si="7"/>
        <v>280452581</v>
      </c>
      <c r="P41" s="87">
        <f t="shared" si="7"/>
        <v>4345804</v>
      </c>
      <c r="Q41" s="87">
        <f t="shared" si="7"/>
        <v>36518882</v>
      </c>
      <c r="R41" s="89">
        <f t="shared" si="7"/>
        <v>24555271</v>
      </c>
      <c r="S41" s="90">
        <f t="shared" si="7"/>
        <v>865024075</v>
      </c>
      <c r="T41" s="75"/>
      <c r="U41" s="91">
        <f>U29+U38</f>
        <v>389720256</v>
      </c>
      <c r="V41" s="92">
        <f>V29+V38</f>
        <v>318350000</v>
      </c>
      <c r="W41" s="93">
        <f>+U41-V41</f>
        <v>71370256</v>
      </c>
      <c r="X41" s="94">
        <f>+V41/K41</f>
        <v>0.7368020844479293</v>
      </c>
      <c r="Y41" s="65">
        <f>V41/U41</f>
        <v>0.8168679844036641</v>
      </c>
    </row>
  </sheetData>
  <mergeCells count="1">
    <mergeCell ref="X1:Y1"/>
  </mergeCells>
  <printOptions/>
  <pageMargins left="0.75" right="0.75" top="1" bottom="1" header="0.4921259845" footer="0.4921259845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27" sqref="B27"/>
    </sheetView>
  </sheetViews>
  <sheetFormatPr defaultColWidth="9.00390625" defaultRowHeight="12.75"/>
  <cols>
    <col min="1" max="1" width="18.375" style="0" customWidth="1"/>
    <col min="2" max="2" width="21.00390625" style="0" customWidth="1"/>
    <col min="3" max="3" width="14.875" style="0" customWidth="1"/>
    <col min="4" max="4" width="30.875" style="0" customWidth="1"/>
  </cols>
  <sheetData>
    <row r="1" ht="12.75">
      <c r="D1" s="26"/>
    </row>
    <row r="2" ht="12.75">
      <c r="D2" s="26"/>
    </row>
    <row r="3" spans="1:4" ht="31.5" customHeight="1">
      <c r="A3" s="101" t="s">
        <v>66</v>
      </c>
      <c r="B3" s="102"/>
      <c r="C3" s="102"/>
      <c r="D3" s="102"/>
    </row>
    <row r="4" spans="1:4" ht="12.75">
      <c r="A4" s="1"/>
      <c r="B4" s="1"/>
      <c r="C4" s="1"/>
      <c r="D4" s="1"/>
    </row>
    <row r="5" spans="1:4" ht="13.5" thickBot="1">
      <c r="A5" s="1"/>
      <c r="B5" s="1"/>
      <c r="C5" s="1"/>
      <c r="D5" s="1"/>
    </row>
    <row r="6" spans="1:4" ht="30.75" thickBot="1">
      <c r="A6" s="2" t="s">
        <v>7</v>
      </c>
      <c r="B6" s="3" t="s">
        <v>8</v>
      </c>
      <c r="C6" s="25" t="s">
        <v>11</v>
      </c>
      <c r="D6" s="24" t="s">
        <v>10</v>
      </c>
    </row>
    <row r="7" spans="1:4" ht="15.75" thickBot="1" thickTop="1">
      <c r="A7" s="4" t="s">
        <v>2</v>
      </c>
      <c r="B7" s="5" t="s">
        <v>0</v>
      </c>
      <c r="C7" s="6">
        <v>2760000</v>
      </c>
      <c r="D7" s="7">
        <v>2760000</v>
      </c>
    </row>
    <row r="8" spans="1:4" s="23" customFormat="1" ht="15" thickBot="1">
      <c r="A8" s="17"/>
      <c r="B8" s="17"/>
      <c r="C8" s="18"/>
      <c r="D8" s="18"/>
    </row>
    <row r="9" spans="1:4" ht="14.25">
      <c r="A9" s="8" t="s">
        <v>3</v>
      </c>
      <c r="B9" s="9" t="s">
        <v>0</v>
      </c>
      <c r="C9" s="10">
        <v>1581594</v>
      </c>
      <c r="D9" s="98">
        <v>2131194</v>
      </c>
    </row>
    <row r="10" spans="1:4" ht="15" thickBot="1">
      <c r="A10" s="11" t="s">
        <v>3</v>
      </c>
      <c r="B10" s="12" t="s">
        <v>6</v>
      </c>
      <c r="C10" s="13">
        <v>549600</v>
      </c>
      <c r="D10" s="99"/>
    </row>
    <row r="11" spans="1:4" s="23" customFormat="1" ht="15" thickBot="1">
      <c r="A11" s="17"/>
      <c r="B11" s="17"/>
      <c r="C11" s="18"/>
      <c r="D11" s="19"/>
    </row>
    <row r="12" spans="1:4" ht="14.25">
      <c r="A12" s="8" t="s">
        <v>4</v>
      </c>
      <c r="B12" s="9" t="s">
        <v>0</v>
      </c>
      <c r="C12" s="10">
        <v>553000</v>
      </c>
      <c r="D12" s="98">
        <v>5702491</v>
      </c>
    </row>
    <row r="13" spans="1:4" ht="14.25">
      <c r="A13" s="14" t="s">
        <v>5</v>
      </c>
      <c r="B13" s="15" t="s">
        <v>12</v>
      </c>
      <c r="C13" s="16">
        <v>3294463</v>
      </c>
      <c r="D13" s="100"/>
    </row>
    <row r="14" spans="1:4" ht="15" thickBot="1">
      <c r="A14" s="11" t="s">
        <v>4</v>
      </c>
      <c r="B14" s="12" t="s">
        <v>1</v>
      </c>
      <c r="C14" s="13">
        <v>1855028</v>
      </c>
      <c r="D14" s="99"/>
    </row>
    <row r="15" spans="1:4" ht="15" thickBot="1">
      <c r="A15" s="17"/>
      <c r="B15" s="17"/>
      <c r="C15" s="18"/>
      <c r="D15" s="19"/>
    </row>
    <row r="16" spans="1:4" ht="15" thickBot="1">
      <c r="A16" s="20"/>
      <c r="B16" s="21" t="s">
        <v>9</v>
      </c>
      <c r="C16" s="22">
        <v>10593685</v>
      </c>
      <c r="D16" s="20"/>
    </row>
  </sheetData>
  <mergeCells count="3">
    <mergeCell ref="D9:D10"/>
    <mergeCell ref="D12:D14"/>
    <mergeCell ref="A3:D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chrastova</cp:lastModifiedBy>
  <cp:lastPrinted>2007-04-27T06:27:54Z</cp:lastPrinted>
  <dcterms:created xsi:type="dcterms:W3CDTF">2007-04-20T08:38:28Z</dcterms:created>
  <dcterms:modified xsi:type="dcterms:W3CDTF">2007-04-27T06:28:35Z</dcterms:modified>
  <cp:category/>
  <cp:version/>
  <cp:contentType/>
  <cp:contentStatus/>
</cp:coreProperties>
</file>