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45" windowWidth="8385" windowHeight="1020" tabRatio="938" activeTab="0"/>
  </bookViews>
  <sheets>
    <sheet name="PLNĚNÍ PŘÍJMŮ" sheetId="1" r:id="rId1"/>
    <sheet name="daně" sheetId="2" r:id="rId2"/>
    <sheet name="VÝDAJE - kapitoly" sheetId="3" r:id="rId3"/>
    <sheet name="čerpání KÚ" sheetId="4" r:id="rId4"/>
    <sheet name="čerpání zastupitelstva" sheetId="5" r:id="rId5"/>
    <sheet name="SOCIÁLNÍ FOND" sheetId="6" r:id="rId6"/>
    <sheet name="FOND VYSOČINY" sheetId="7" r:id="rId7"/>
    <sheet name="FOND VYS GP" sheetId="8" r:id="rId8"/>
    <sheet name="Fond strateg.rez." sheetId="9" r:id="rId9"/>
    <sheet name="Čerpání EU" sheetId="10" r:id="rId10"/>
    <sheet name="Čerpání EU_půjčka" sheetId="11" r:id="rId11"/>
    <sheet name="UŽITÍ" sheetId="12" r:id="rId12"/>
    <sheet name="KI" sheetId="13" r:id="rId13"/>
    <sheet name="EIB" sheetId="14" r:id="rId14"/>
  </sheets>
  <externalReferences>
    <externalReference r:id="rId17"/>
  </externalReferences>
  <definedNames>
    <definedName name="_xlnm.Print_Area" localSheetId="9">'Čerpání EU'!$A$1:$N$39</definedName>
    <definedName name="_xlnm.Print_Area" localSheetId="3">'čerpání KÚ'!$A$1:$F$90</definedName>
    <definedName name="_xlnm.Print_Area" localSheetId="4">'čerpání zastupitelstva'!$A$1:$F$88</definedName>
    <definedName name="_xlnm.Print_Area" localSheetId="13">'EIB'!$A$1:$E$27</definedName>
    <definedName name="_xlnm.Print_Area" localSheetId="8">'Fond strateg.rez.'!$A$1:$F$91</definedName>
    <definedName name="_xlnm.Print_Area" localSheetId="7">'FOND VYS GP'!$A$1:$G$112</definedName>
    <definedName name="_xlnm.Print_Area" localSheetId="6">'FOND VYSOČINY'!$A$1:$E$31</definedName>
    <definedName name="_xlnm.Print_Area" localSheetId="12">'KI'!$A$1:$D$58</definedName>
    <definedName name="_xlnm.Print_Area" localSheetId="0">'PLNĚNÍ PŘÍJMŮ'!$A$1:$E$88</definedName>
    <definedName name="_xlnm.Print_Area" localSheetId="5">'SOCIÁLNÍ FOND'!$A$1:$E$46</definedName>
    <definedName name="_xlnm.Print_Area" localSheetId="11">'UŽITÍ'!$A$1:$E$44</definedName>
    <definedName name="_xlnm.Print_Area" localSheetId="2">'VÝDAJE - kapitoly'!$A$1:$G$497</definedName>
  </definedNames>
  <calcPr fullCalcOnLoad="1"/>
</workbook>
</file>

<file path=xl/sharedStrings.xml><?xml version="1.0" encoding="utf-8"?>
<sst xmlns="http://schemas.openxmlformats.org/spreadsheetml/2006/main" count="1820" uniqueCount="851">
  <si>
    <t xml:space="preserve">ÚZ 00080 - běžné výdaje + Nemocnice JI 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</si>
  <si>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</si>
  <si>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</si>
  <si>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</si>
  <si>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</si>
  <si>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</si>
  <si>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</si>
  <si>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</si>
  <si>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</si>
  <si>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</si>
  <si>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</si>
  <si>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</si>
  <si>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</si>
  <si>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</si>
  <si>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su 223- 232</t>
  </si>
  <si>
    <t>pol 5000-5999</t>
  </si>
  <si>
    <t>org 1701, § 6330</t>
  </si>
  <si>
    <t>minus § 6113,§ 3636, § 4319, § 5299 orj 18xx</t>
  </si>
  <si>
    <t>su 231</t>
  </si>
  <si>
    <t>su 231, org 1702</t>
  </si>
  <si>
    <t xml:space="preserve">      "</t>
  </si>
  <si>
    <t>uz 00080 5000-5999+org352220nem. JihlavaRU 525</t>
  </si>
  <si>
    <t>bez su přičíst 8172 tis. Vírú 223+výdaje hrazené na iSPR. z 232</t>
  </si>
  <si>
    <t>uz 00000 231,6341,6349,6901</t>
  </si>
  <si>
    <t>I + N</t>
  </si>
  <si>
    <t xml:space="preserve">orj 1900-1999, SU 231-232,dívat se na § 6172 </t>
  </si>
  <si>
    <t>orj 18xx, su 231,232,§ 6113</t>
  </si>
  <si>
    <t>pol 5163</t>
  </si>
  <si>
    <t>položka 8223</t>
  </si>
  <si>
    <t>Souvislé opravy silnic II. a III. třídy - neinvestiční příspěvky SÚS</t>
  </si>
  <si>
    <t>su 236/10 nebo 236 - i rozpočet</t>
  </si>
  <si>
    <t>počítá se zvlášť</t>
  </si>
  <si>
    <t>bez §, SÚ 232</t>
  </si>
  <si>
    <t>Kapitálové  výdaje</t>
  </si>
  <si>
    <t>Pozor na Herálec doplatky rok 2003</t>
  </si>
  <si>
    <t xml:space="preserve">§ 3311 - ORJ 8000, ORG 331110 - 1.200 tis. </t>
  </si>
  <si>
    <t>§ 3314 - ORJ 8000,ORG 48002 - 1.500 tis.</t>
  </si>
  <si>
    <t>§ 3315 - ORJ 8000, ORG xxxx - 18.050 tis.</t>
  </si>
  <si>
    <t>RK-15-2007-22, př. 1</t>
  </si>
  <si>
    <t>§ 3319 - ORJ 1800, ORG xxxx - 140 tis.</t>
  </si>
  <si>
    <t xml:space="preserve">§ 3321 - ORJ 8000, ORG 44002 - 2.100 tis. </t>
  </si>
  <si>
    <t>§ 4313 - 12.600 tis. 8000 běž. a 2.700 tis. 8000 kap.</t>
  </si>
  <si>
    <t>§ 4311 - 1.400 tis. 8000 bež. a 50.100 tis. 8000 kap.</t>
  </si>
  <si>
    <t>§ 4316 - 3.700 tis.  8000 běž. a 16.400 tis. 8000 kap.</t>
  </si>
  <si>
    <t xml:space="preserve">z toho      nespecifikovaná rezerva       </t>
  </si>
  <si>
    <t xml:space="preserve">                péče o lidské zdroje a majetek kraje</t>
  </si>
  <si>
    <t xml:space="preserve">               strategické a koncepční materiály kraje</t>
  </si>
  <si>
    <t xml:space="preserve">Cestovné  (tuzemské i zahraniční) </t>
  </si>
  <si>
    <t>Ostatní pov. poj. hrazené zaměstnavatelem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</si>
  <si>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</si>
  <si>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</si>
  <si>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</si>
  <si>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</si>
  <si>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</si>
  <si>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</si>
  <si>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</si>
  <si>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>Příjmy z poskytování služeb a výrobků</t>
  </si>
  <si>
    <t xml:space="preserve">  </t>
  </si>
  <si>
    <t xml:space="preserve">Ostatní činnosti j.n. - nespecifikovaná rezerva  </t>
  </si>
  <si>
    <t xml:space="preserve">Ostatní činnosti j.n. - péče o lidské zdroje a majetek kraje  </t>
  </si>
  <si>
    <t xml:space="preserve">Neinvestiční výdaje spojené s majetkem kraje - režijní výdaje </t>
  </si>
  <si>
    <t>OSTATNÍ FINANČNÍ OPERACE</t>
  </si>
  <si>
    <t>Celkem třída 1 - daňové příjmy</t>
  </si>
  <si>
    <t>Celkem třída 2 - nedaňové příjmy</t>
  </si>
  <si>
    <t>§ 2212</t>
  </si>
  <si>
    <t>Celkem seskupení položek 41xx                                       -neinvestiční přijaté dotace</t>
  </si>
  <si>
    <t>Celkem třída 3 - kapitálové příjmy</t>
  </si>
  <si>
    <t>,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</si>
  <si>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</si>
  <si>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</si>
  <si>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</si>
  <si>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</si>
  <si>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</si>
  <si>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 xml:space="preserve"> VÝDAJE CELKEM</t>
  </si>
  <si>
    <t>Krajský úřad - příděl</t>
  </si>
  <si>
    <t>Zastupitelé (uvolnění) - příděl</t>
  </si>
  <si>
    <t>( tis. Kč)</t>
  </si>
  <si>
    <t xml:space="preserve">KAPITOLA CELKEM </t>
  </si>
  <si>
    <t>b) Čerpání aktivních projektů EU spolufinancovaných z půjčky SFDI k 31. 3. 2007 (v tis. Kč)</t>
  </si>
  <si>
    <t>Poskytnuté neinvestiční příspěvky a náhrady</t>
  </si>
  <si>
    <t xml:space="preserve">daň z příjmů PO </t>
  </si>
  <si>
    <t>daň placená krajem</t>
  </si>
  <si>
    <t>Kapitoly celkem</t>
  </si>
  <si>
    <t>Investice v sociálních věcech</t>
  </si>
  <si>
    <t>% z upr.rozpoč.</t>
  </si>
  <si>
    <t>rozpočet na 4.čtvrtletí bude narozpočtován</t>
  </si>
  <si>
    <t xml:space="preserve">Technická zhodnocení a opravy v sociálních organizacích </t>
  </si>
  <si>
    <t>ZDROJE CELKEM</t>
  </si>
  <si>
    <t xml:space="preserve">VÝDAJE </t>
  </si>
  <si>
    <t xml:space="preserve">PŘÍJMY </t>
  </si>
  <si>
    <t>Přijaté dotace ze SR - souhrnný dotační vztah        (pol.4112)</t>
  </si>
  <si>
    <t>Kapitola informatika</t>
  </si>
  <si>
    <t>KAPITOLA INFORMATIKA</t>
  </si>
  <si>
    <t>51</t>
  </si>
  <si>
    <t>Investice ve zdravotnictví</t>
  </si>
  <si>
    <t>Vázané prostředky na grantové programy</t>
  </si>
  <si>
    <t>SALDO PŘÍJMŮ A VÝDAJŮ</t>
  </si>
  <si>
    <t xml:space="preserve">SCHVÁLENÝ   ROZPOČET   ROK   2007    </t>
  </si>
  <si>
    <t>SCHVÁLENÝ   ROZPOČET   ROK   2007</t>
  </si>
  <si>
    <t>Finanční vypořádání za rok 2006</t>
  </si>
  <si>
    <t xml:space="preserve">Ostatní příjmy z vlastní činnosti </t>
  </si>
  <si>
    <t>Příjmy z prodeje ostatního hmotného dlohodobého majetku</t>
  </si>
  <si>
    <t>Ostatní poplatky a odvody v oblasti ŽP</t>
  </si>
  <si>
    <t>Příjmy ze zkoušky odbor. způsobilosti od žád. O ŘP</t>
  </si>
  <si>
    <t>Příjmy z licence pro kamionovou dopravu</t>
  </si>
  <si>
    <t>Ostatní odvody z vybraných činností a služby j.n.</t>
  </si>
  <si>
    <t>Daň z příjmů FO ze závislé činnosti</t>
  </si>
  <si>
    <t>Daň z příjmů FO ze SVČ</t>
  </si>
  <si>
    <t>Daň z příjmů FO zvláštní sazbou</t>
  </si>
  <si>
    <t>Daň z příjmů PO</t>
  </si>
  <si>
    <t>Daň z příjmů právnických osob za kraje</t>
  </si>
  <si>
    <t>sesk. 54</t>
  </si>
  <si>
    <t xml:space="preserve">Náhrady mezd v době nemoci </t>
  </si>
  <si>
    <t>Neinvestiční transfery obyvatelstvu</t>
  </si>
  <si>
    <t>Neinvestiční transfery občanským sdružením</t>
  </si>
  <si>
    <t>Příjem EKO-KOM  - Systém sběru a třídění odpadu 2007</t>
  </si>
  <si>
    <t>Dotace obci Věžná na odstranění povodňových škod</t>
  </si>
  <si>
    <t>Radě dětí a mládeže kraje Vysočina - "Letní tábory na Vysočině"</t>
  </si>
  <si>
    <t>Na poskytnutí daru pro pozůstalé obětí a oběti v Nemocnici HB</t>
  </si>
  <si>
    <t>-8</t>
  </si>
  <si>
    <t>-150</t>
  </si>
  <si>
    <t>Nemocnice Třebíč - na dofinancování akce "Rekonstrukce laboratoří v Nemocnici Třebíč"</t>
  </si>
  <si>
    <t>Finanční dar Českému svazu bojovníků za svobodu, okr.výboru Jihlava</t>
  </si>
  <si>
    <t>Dar pro Martinu Sáblíkovou (aktivovaná služba SIM karty)</t>
  </si>
  <si>
    <t>Jihlavský plavecký klub AXIS Jihlava - na projekt Krajského sportovního centra mládeže v plavání</t>
  </si>
  <si>
    <t>VOŠ a SOŠ zem.technická Bystřice nad Pernštejnem - oprava havárie střechy skladu</t>
  </si>
  <si>
    <t>Školní statek Humpolec- oprava havárie střechy skladu brambor</t>
  </si>
  <si>
    <t>ČZA v Humpolci - oprava havárie střechy DM ve Světlé nad Sázavou</t>
  </si>
  <si>
    <t>SPŠ Třebíč - oprava havárie střechy DM</t>
  </si>
  <si>
    <t>SOŠ Nové Město na Moravě - oprava havárie střechy budovy Petrovice</t>
  </si>
  <si>
    <t>Krajská SÚS Vysočiny - bezp.opatření na silnici č. II/360 v obci Pocoucov</t>
  </si>
  <si>
    <t>TJ MARS Svratka - Projekt přípravy talentované mládeže v běž.lyžování</t>
  </si>
  <si>
    <t>Domov pro seniory Náměšť nad Oslavou - na obnovu funkčnosti stávajícího systému pro dodávku teplé užitkové vody</t>
  </si>
  <si>
    <t>Gymnázium O.B. a SOŠ Telč - kanalizační a vodovodní přípojka</t>
  </si>
  <si>
    <t>Dětský domov Kamenice nad Lipou - oprava oken</t>
  </si>
  <si>
    <t>Obl.spolek Českého červeného kříže Jihlava - cvičení HORIZONT 2006</t>
  </si>
  <si>
    <t>Asoc.pro mez.otázky Praha - XII. Ročník Pražského modelu Spojených…</t>
  </si>
  <si>
    <t>SŠ technická Jihlava - soutěž Alternativní zdroje - energie budoucnosti</t>
  </si>
  <si>
    <t>Střední škola obchodu a služeb Jihlava - na projekt "EU - jak ji vidíme MY"</t>
  </si>
  <si>
    <t>Dotace DSO na úhradu nákladů na přezkoumání hospodaření rok 2006</t>
  </si>
  <si>
    <t>Dotace obcím na úhradu nákladů na přezkoumání hospodaření rok 2006</t>
  </si>
  <si>
    <t>Sídlo kraje - budova D</t>
  </si>
  <si>
    <t>Ostatní finanční operace (fin. vypořádání se SR za rok 2006)</t>
  </si>
  <si>
    <t>3146</t>
  </si>
  <si>
    <t>Základní umělecké školy - pořízení a opravy učebních pomůcek</t>
  </si>
  <si>
    <t>Školení a informační kampaň - Strukturální fondy EU rok 2007-20013</t>
  </si>
  <si>
    <t xml:space="preserve">Podpora soutěží a přehlídek </t>
  </si>
  <si>
    <t>Vzdělávání v oblasti školství</t>
  </si>
  <si>
    <t>Drobné studie, analýzy a podpory v oblasti školství</t>
  </si>
  <si>
    <t>Konkurzy</t>
  </si>
  <si>
    <t>Regionální kolo 14. ročníku Zlatého Ámose 2007</t>
  </si>
  <si>
    <t>Na poskytnutí daru pro pozůstalé obětí a oběti v Nemocnici Havlíčkův Brod</t>
  </si>
  <si>
    <r>
      <t xml:space="preserve">SROVNÁNÍ VÝVOJE DAŃOVÝCH PŘÍJMŮ V ROCE 2006 A 2007   (bez daně placené krajem)           </t>
    </r>
    <r>
      <rPr>
        <b/>
        <sz val="10"/>
        <rFont val="Arial CE"/>
        <family val="2"/>
      </rPr>
      <t>(tis. Kč)</t>
    </r>
  </si>
  <si>
    <r>
      <t xml:space="preserve">** dle schváleného rozpočtu kraje Vysočina na rok 2007 je z rozpočtu kraje do FSR převodem zapojena částka </t>
    </r>
    <r>
      <rPr>
        <b/>
        <sz val="8"/>
        <rFont val="Arial CE"/>
        <family val="0"/>
      </rPr>
      <t>2.620 tis.</t>
    </r>
    <r>
      <rPr>
        <sz val="8"/>
        <rFont val="Arial CE"/>
        <family val="0"/>
      </rPr>
      <t xml:space="preserve"> Kč</t>
    </r>
    <r>
      <rPr>
        <sz val="8"/>
        <rFont val="Arial CE"/>
        <family val="2"/>
      </rPr>
      <t xml:space="preserve"> (rozdíl mezi vratkou</t>
    </r>
  </si>
  <si>
    <t>Obec Věžná - dotace na povodňové škody</t>
  </si>
  <si>
    <t>Ostatní nedaňové příjmy  - provize ze smluv na penzijní připojištění</t>
  </si>
  <si>
    <t>236 77</t>
  </si>
  <si>
    <t>236 78</t>
  </si>
  <si>
    <t>236 65</t>
  </si>
  <si>
    <t>236 86</t>
  </si>
  <si>
    <t>236 88</t>
  </si>
  <si>
    <t>236 75</t>
  </si>
  <si>
    <t>Úroky z úvěru</t>
  </si>
  <si>
    <t>Zapojení 2. části tranše úvěru od EIB na financování oprav silnic do rozpočtu kraje</t>
  </si>
  <si>
    <t>Půjčky na projekty EU (2., 3. a 4. výzva)</t>
  </si>
  <si>
    <t>Podpora sociální integrace v kraji Vysočina 2004 - 2006 (grantová schémata 4. výzva)</t>
  </si>
  <si>
    <t>Ostupné</t>
  </si>
  <si>
    <t>Krajská knihovna Vysočiny - investiční dotace na nákup zařízení na automatické půjčování a vracení knih</t>
  </si>
  <si>
    <t>Grantové projekty ESF pro Opatření 3.1    OP RLZ 1. výzva</t>
  </si>
  <si>
    <t>Ostatní soc.péče a pomoc dětem a mládeži</t>
  </si>
  <si>
    <t xml:space="preserve">b) Zastupitelstvem kraje pouze schválený přislíb financování : </t>
  </si>
  <si>
    <t>Vázané finanční prostředky na Sídlo kraje - budova D</t>
  </si>
  <si>
    <t>Dotace obcím a dobrovolným svazkům obcí</t>
  </si>
  <si>
    <t>Ostatní další výdaje na školství</t>
  </si>
  <si>
    <r>
      <t xml:space="preserve">  přijetí 2. tranše úvěru od EIB rok 2007 (financování souvislých oprav silnic II. a III. třídy v rámci silniční sítě kraje),  částka </t>
    </r>
    <r>
      <rPr>
        <b/>
        <sz val="8"/>
        <rFont val="Arial CE"/>
        <family val="2"/>
      </rPr>
      <t>24.893 tis</t>
    </r>
    <r>
      <rPr>
        <sz val="8"/>
        <rFont val="Arial CE"/>
        <family val="2"/>
      </rPr>
      <t>. Kč</t>
    </r>
  </si>
  <si>
    <r>
      <t xml:space="preserve">  kraje), částka </t>
    </r>
    <r>
      <rPr>
        <b/>
        <sz val="8"/>
        <rFont val="Arial CE"/>
        <family val="0"/>
      </rPr>
      <t>20.000 tis</t>
    </r>
    <r>
      <rPr>
        <sz val="8"/>
        <rFont val="Arial CE"/>
        <family val="2"/>
      </rPr>
      <t xml:space="preserve">. Kč zapojení části fin. zůstatku roku 2006 na zvláštním účtu vod (dle § 42 vodního zákona), částka </t>
    </r>
    <r>
      <rPr>
        <b/>
        <sz val="8"/>
        <rFont val="Arial CE"/>
        <family val="0"/>
      </rPr>
      <t>350.000 tis</t>
    </r>
    <r>
      <rPr>
        <sz val="8"/>
        <rFont val="Arial CE"/>
        <family val="2"/>
      </rPr>
      <t xml:space="preserve">. Kč </t>
    </r>
  </si>
  <si>
    <t xml:space="preserve"> (zapojení části přebytku hospodaření kraje Vysočina za rok 2006 do rozpočtu  kraje Vysočina na rok 2007)</t>
  </si>
  <si>
    <t>ZHODNOCENÍ  KI</t>
  </si>
  <si>
    <t xml:space="preserve">   půjčky od společnosti Agora a poskytnutím půjčky na poslední etapu realizace komunitního plánování)</t>
  </si>
  <si>
    <t>3) ČERPÁNÍ VÝDAJŮ ROZPOČTU PODLE KAPITOL V OBDOBÍ 1 - 3/2007</t>
  </si>
  <si>
    <t>1) PLNĚNÍ PŘÍJMŮ A VÝDAJŮ ROZPOČTU KRAJE V OBDOBÍ 1 - 3 /2007</t>
  </si>
  <si>
    <t>4) ČERPÁNÍ VÝDAJŮ NA KAPITOLE KRAJSKÝ ÚŘAD V 1 - 3/2007</t>
  </si>
  <si>
    <t>5) ČERPÁNÍ VÝDAJŮ NA KAPITOLE ZASTUPITELSTVO V 1 - 3/2007</t>
  </si>
  <si>
    <r>
      <t xml:space="preserve">6) SOCIÁLNÍ FOND V OBDOBÍ 1 - 3/2007    </t>
    </r>
    <r>
      <rPr>
        <b/>
        <sz val="10"/>
        <rFont val="Arial CE"/>
        <family val="2"/>
      </rPr>
      <t>(Kč)</t>
    </r>
  </si>
  <si>
    <r>
      <t xml:space="preserve">7 a) FOND VYSOČINY V OBDOBÍ 1 -  3/2007    </t>
    </r>
    <r>
      <rPr>
        <b/>
        <sz val="10"/>
        <rFont val="Arial CE"/>
        <family val="2"/>
      </rPr>
      <t>(Kč)</t>
    </r>
  </si>
  <si>
    <t>b) ČERPÁNÍ  FONDU VYSOČINY DLE GRANTOVÝCH PROGRAMŮ           (Kč)     1 - 3/2007</t>
  </si>
  <si>
    <r>
      <t xml:space="preserve">8) FOND STRATEGICKÝCH REZERV V OBDOBÍ 1 - 3/2007   </t>
    </r>
    <r>
      <rPr>
        <b/>
        <sz val="10"/>
        <rFont val="Arial CE"/>
        <family val="2"/>
      </rPr>
      <t>(Kč)</t>
    </r>
  </si>
  <si>
    <t xml:space="preserve">      1 - 3/2007</t>
  </si>
  <si>
    <t xml:space="preserve">      oprav silnic II. a III. třídy v rámci silniční sítě kraje 1 - 3/2007</t>
  </si>
  <si>
    <t>Disponibilní zdroje FSR k 31. 3. 2007</t>
  </si>
  <si>
    <t>Disponibilní zdroje FV k  31.  3.  2007</t>
  </si>
  <si>
    <t>Disponibilní zdroje SF k  31. 3.  2007</t>
  </si>
  <si>
    <t xml:space="preserve">10) ČERPÁNÍ REZERVY, NEROZDĚLENÝCH POLOŽEK V OBDOBÍ </t>
  </si>
  <si>
    <t>11)  Zpráva o stavu portfolia v období 1 - 3/2007 (Key Investments)</t>
  </si>
  <si>
    <t xml:space="preserve">12) Přijetí 2. části tranše úvěru od EIB na financování souvislých </t>
  </si>
  <si>
    <t>Úroky</t>
  </si>
  <si>
    <t>Číslo prog.</t>
  </si>
  <si>
    <t>Název grantového programu</t>
  </si>
  <si>
    <t>Rozděl.výše podpor</t>
  </si>
  <si>
    <t>Vyčerpáno v roce 2005</t>
  </si>
  <si>
    <t>Vyčerpáno v roce 2006</t>
  </si>
  <si>
    <t>Vyčerpáno v roce 2007</t>
  </si>
  <si>
    <t>Granty vyhlášené v roce 2005</t>
  </si>
  <si>
    <t>Čistá voda 2005</t>
  </si>
  <si>
    <t>Sportoviště 2005</t>
  </si>
  <si>
    <t>Tábory 2005</t>
  </si>
  <si>
    <t>Systém sběru a tříd. odpadu 2005</t>
  </si>
  <si>
    <t>Bezpečná silnice 2005</t>
  </si>
  <si>
    <t>Mezinárodní projekty 2005</t>
  </si>
  <si>
    <t>Líbí se nám v knihovně</t>
  </si>
  <si>
    <t>Veřejná letiště 2005</t>
  </si>
  <si>
    <t>Doprovodná infrastrukt.cest.r. 2005</t>
  </si>
  <si>
    <t>Modernizace ubytovac.zaříz. 2005</t>
  </si>
  <si>
    <t>ŽP-zdroj bohat.Vysočiny 2005</t>
  </si>
  <si>
    <t>Elektronické podatelny</t>
  </si>
  <si>
    <t>Veřejně přístupný internet</t>
  </si>
  <si>
    <t>Bydlete na venkově 2005</t>
  </si>
  <si>
    <t>Veřejná osobní doprava 2005</t>
  </si>
  <si>
    <t>Výzkum-vývoj-inovace 2005</t>
  </si>
  <si>
    <t>Certifikace-osvědčení 2005</t>
  </si>
  <si>
    <t>Ostatní odvody příspěvkových organizací               (pol.2123)</t>
  </si>
  <si>
    <t>Metropolitní sítě-IV</t>
  </si>
  <si>
    <t>Systém sběru a tříd.odp.2005/II</t>
  </si>
  <si>
    <t>Rozvoj malých podnikatelů 2005</t>
  </si>
  <si>
    <t xml:space="preserve">Edice Vysočiny III. </t>
  </si>
  <si>
    <t>Prevence kriminality 2005</t>
  </si>
  <si>
    <t>GIS - IV</t>
  </si>
  <si>
    <t>Rozvoj vesnice 2005</t>
  </si>
  <si>
    <t>Bioodpady 2005</t>
  </si>
  <si>
    <t>Energetické využívání obnovitel.zdrojů</t>
  </si>
  <si>
    <t>Sport pro všechny 2006</t>
  </si>
  <si>
    <t>Volný čas 2006</t>
  </si>
  <si>
    <t>Webové stránky měst a obcí - III</t>
  </si>
  <si>
    <t>Bezpečnost ICT</t>
  </si>
  <si>
    <t>Leader Vysočiny</t>
  </si>
  <si>
    <t>Krajina Vysočiny 2005</t>
  </si>
  <si>
    <t>Regionální kultura V</t>
  </si>
  <si>
    <t>Veřejně přístupný internet II</t>
  </si>
  <si>
    <t xml:space="preserve">GIS V  </t>
  </si>
  <si>
    <t xml:space="preserve">Nevyužívané památky </t>
  </si>
  <si>
    <t>Granty vyhlášené v roce 2006</t>
  </si>
  <si>
    <t>Systém sběru a třídění odpadu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</si>
  <si>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</si>
  <si>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</si>
  <si>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</si>
  <si>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</si>
  <si>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</si>
  <si>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ubytovacích zařízení 2006</t>
  </si>
  <si>
    <t>Doprovodná infrastruktura CR 2006</t>
  </si>
  <si>
    <t>Klenotnice Vysočiny 2006</t>
  </si>
  <si>
    <t>Čistá voda 2006</t>
  </si>
  <si>
    <t>Metropolitní sítě V</t>
  </si>
  <si>
    <t>Rozvoj malých podnikatelů 2006</t>
  </si>
  <si>
    <t>Rozvoj vesnice 2006</t>
  </si>
  <si>
    <t xml:space="preserve">Výzkum a vývoj pro inovace 2006 </t>
  </si>
  <si>
    <t>Prevence kriminality 2006</t>
  </si>
  <si>
    <t>Edice Vysočiny IV.</t>
  </si>
  <si>
    <t xml:space="preserve">Bioodpady 2006 </t>
  </si>
  <si>
    <t>Generely bezbarierových tras</t>
  </si>
  <si>
    <t xml:space="preserve">Dobrovolnictví 2006 </t>
  </si>
  <si>
    <t>Certifikace-osvědčení 2006</t>
  </si>
  <si>
    <t>Brána k novému poznání</t>
  </si>
  <si>
    <t xml:space="preserve">Energetické využívání obnov.zdrojů 2006 </t>
  </si>
  <si>
    <t xml:space="preserve">Systém sběru a třídění odpadu 2006/II </t>
  </si>
  <si>
    <t xml:space="preserve">Snížení rozpočtu na kapitole Nemovitý majetek - příloha M4 z důvodu zařazení akcí do spolufinancování EU </t>
  </si>
  <si>
    <t>Nákup ostatních služeb</t>
  </si>
  <si>
    <t>Převod z roku 2006 (rezerva)</t>
  </si>
  <si>
    <t xml:space="preserve">GIS VI </t>
  </si>
  <si>
    <t xml:space="preserve">Veřejně přístupný internet III </t>
  </si>
  <si>
    <t xml:space="preserve">Webové stránky pro všechny </t>
  </si>
  <si>
    <t xml:space="preserve">Bydlete na venkově 2006 </t>
  </si>
  <si>
    <t xml:space="preserve">Regionální kultura VI </t>
  </si>
  <si>
    <t xml:space="preserve">Bezpečnost ICT II </t>
  </si>
  <si>
    <t xml:space="preserve">Metropolitní sítě VI </t>
  </si>
  <si>
    <t xml:space="preserve">Volný čas 2007 </t>
  </si>
  <si>
    <t>Vrácení mylné plat. ze dne 29.12.2006</t>
  </si>
  <si>
    <t>Granty vyhlášené v roce 2007 (prozatím nerozděleny)</t>
  </si>
  <si>
    <t>Leader Vysočiny 2007</t>
  </si>
  <si>
    <t>Rozvoj malých podnikatelů ve vybr. regionech 2007 - I.</t>
  </si>
  <si>
    <t xml:space="preserve">Jednorázové akce 2007 </t>
  </si>
  <si>
    <t xml:space="preserve">Sportoviště 2007 </t>
  </si>
  <si>
    <t xml:space="preserve">Diagnóza památek </t>
  </si>
  <si>
    <t xml:space="preserve">Metropolitní sítě VII-2007 </t>
  </si>
  <si>
    <t>Systém sběru a třídění odpadu 2007</t>
  </si>
  <si>
    <t>Čistá voda 2007 - uzáv.30.4.</t>
  </si>
  <si>
    <t>Tábory 2007</t>
  </si>
  <si>
    <t>Doprovodná infrastruktura CR 2007</t>
  </si>
  <si>
    <t>Modernizace ubytovacích zařízení 2007</t>
  </si>
  <si>
    <t>ŽP-zdroj bohatství Vysočiny 2007</t>
  </si>
  <si>
    <t xml:space="preserve">CELKEM </t>
  </si>
  <si>
    <t>PŘÍJMY DLE GRANTOVÝCH PROGRAMŮ  A ÚROKY</t>
  </si>
  <si>
    <t xml:space="preserve"> Program číslo</t>
  </si>
  <si>
    <t>Příjmy v roce 2007 z let min.</t>
  </si>
  <si>
    <t>Cizí jazyky-brána k nov. pozn. 2004-II</t>
  </si>
  <si>
    <t>Ostatní příjmy-EKO-KOM</t>
  </si>
  <si>
    <t>Příjem z FSR-výsledek hosp. r. 2006</t>
  </si>
  <si>
    <t>Příjmy z rozpočtu kraje</t>
  </si>
  <si>
    <t>ÚROKY</t>
  </si>
  <si>
    <t>CELKEM PŘÍJMY</t>
  </si>
  <si>
    <t>-76 545 757</t>
  </si>
  <si>
    <r>
      <t xml:space="preserve">2) VÝVOJ DAŇOVÝCH PŘÍJMŮ V OBDOBÍ  1. 1. - 31. 3. 2007 </t>
    </r>
    <r>
      <rPr>
        <b/>
        <sz val="12"/>
        <rFont val="Arial CE"/>
        <family val="2"/>
      </rPr>
      <t xml:space="preserve"> (v tis. Kč) </t>
    </r>
  </si>
  <si>
    <t>Veletrhy investičních příležitostí a cestovního ruchu, dotace na turistická infocentra</t>
  </si>
  <si>
    <t>ÚVĚR od EIB a krajský podíl - souvislé opravy silnic II. a III. třídy - neinvestiční příspěvky SÚS</t>
  </si>
  <si>
    <t>Vrácené úroky z ukončeného IP ROWAnet</t>
  </si>
  <si>
    <t>První stpeň základních škol</t>
  </si>
  <si>
    <t>Ostatní záležitosti kultury</t>
  </si>
  <si>
    <t>FSR</t>
  </si>
  <si>
    <t>Výdaje z rozpočtu kraje</t>
  </si>
  <si>
    <t>Příjmy do rozpočtu kraje</t>
  </si>
  <si>
    <t xml:space="preserve">Celkový rozpočet kraje Vysočina </t>
  </si>
  <si>
    <t>Celkový rozpočet kraje Vysočina skutečnost</t>
  </si>
  <si>
    <t>Podíl kraje (%)</t>
  </si>
  <si>
    <t>Podíl kraje v tis. Kč</t>
  </si>
  <si>
    <t>Schválený převod z FSR za trvání projektu</t>
  </si>
  <si>
    <t xml:space="preserve">Převedeno na zvláštní účet z FSR                2005 - 2006 </t>
  </si>
  <si>
    <t>Zbývá převést z FSR</t>
  </si>
  <si>
    <t>Převod z FSR 1-3 2007</t>
  </si>
  <si>
    <t>Skutečné výdaje za trvání projektu            2005 - 2006</t>
  </si>
  <si>
    <t xml:space="preserve">Skutečné výdaje 1-3 2007 </t>
  </si>
  <si>
    <t>Skutečné příjmy za trvání projektu 2005 - 2006</t>
  </si>
  <si>
    <t xml:space="preserve">Dotace 1-3 2007 </t>
  </si>
  <si>
    <t>236 60</t>
  </si>
  <si>
    <t>Technická asistence SROP: Ostatní výdaje technické pomoci SROP</t>
  </si>
  <si>
    <t>Technická asistence SROP: Aktivity spojené s řízením SROP</t>
  </si>
  <si>
    <t>236 66</t>
  </si>
  <si>
    <t xml:space="preserve">Rozvoj kapacit dalšího profesního vzdělávání - OP RLZ </t>
  </si>
  <si>
    <t>236 68</t>
  </si>
  <si>
    <t>ROWANet - ukončen</t>
  </si>
  <si>
    <t>236 69</t>
  </si>
  <si>
    <t>Realizace informační kampaně pro Iniciativu Společenství INTERREG IIIA Česká republika - Rakousko v kraji Vysočina</t>
  </si>
  <si>
    <t>236 70</t>
  </si>
  <si>
    <t>ICHNOS</t>
  </si>
  <si>
    <t>Přijaté sankční platby                                               (pol.2210)</t>
  </si>
  <si>
    <t xml:space="preserve">    se období 2007 - 2013 :</t>
  </si>
  <si>
    <t>236 71</t>
  </si>
  <si>
    <t>II/411, II/152, III/15226 Moravské Budějovice - okružní křižovatka</t>
  </si>
  <si>
    <t>236 72</t>
  </si>
  <si>
    <t>Rekonstrukce mostu ev. č. 35114-4 v Přibyslavicích a rekonstrukce silnice III/35114</t>
  </si>
  <si>
    <t>236 74</t>
  </si>
  <si>
    <t>Terénní mapování sítě jezdeckých stezek a koňských stanic v kraji Vysočina</t>
  </si>
  <si>
    <t>236 76</t>
  </si>
  <si>
    <t>Vzdělávání zadavatele a poskytovatelů v oblasti standardů kvality soc. služeb v rezidenčních službách v kraji Vysočina  - OP RLZ</t>
  </si>
  <si>
    <t>236 87</t>
  </si>
  <si>
    <t>Administrace GS 3.3 OPRLZ</t>
  </si>
  <si>
    <t>236 91</t>
  </si>
  <si>
    <t>Administrace GS 3.2 SROP</t>
  </si>
  <si>
    <t xml:space="preserve">Půjčky na projekty EU (příjmy = splátky půjčených fin. prostředků) </t>
  </si>
  <si>
    <t>Budování rozvojového partnerství za účelem posílení kapacity při plánování a real.programů v kraji Vysočina</t>
  </si>
  <si>
    <t xml:space="preserve">Podpora malých a středních podnikatelů v ekonomicky slabých regionech kraje Vysočina </t>
  </si>
  <si>
    <t xml:space="preserve">Podpora drobných podnikatelů v ekonomicky slabých regionech kraje Vysočina </t>
  </si>
  <si>
    <t>Podpora regionální a místní infrastruktury v kraji Vysočina</t>
  </si>
  <si>
    <t xml:space="preserve">Podpora regionálních a místních služeb cestovního ruchu v kraji Vysočina </t>
  </si>
  <si>
    <t xml:space="preserve">Podpora sociální integrace v kraji Vysočina 2004-2006 </t>
  </si>
  <si>
    <t>počet stran : 30</t>
  </si>
  <si>
    <t xml:space="preserve">III/03821 Havlíčkův Brod, Lidická - Havířská, 2. stavba </t>
  </si>
  <si>
    <t>Adaptabilní školy - Počáteční vzdělávání</t>
  </si>
  <si>
    <t>Adaptabilní školy - Další vzdělávání</t>
  </si>
  <si>
    <t>Kofinancování individuálních projektů  4.2.2 SROP</t>
  </si>
  <si>
    <t>II/602 Jihlava - Velké Meziříčí, rekonstrukce</t>
  </si>
  <si>
    <t>Budování rozvojového partnerství za účelem posílení kapacity při plánování a real.programů v kraji Vysočina II.</t>
  </si>
  <si>
    <t>INTERREG IIIA CZ - AT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</si>
  <si>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</si>
  <si>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</si>
  <si>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</si>
  <si>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</si>
  <si>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z FSR</t>
  </si>
  <si>
    <t xml:space="preserve">Převedeno na zvláštní účet z FSR </t>
  </si>
  <si>
    <t>Převod z FSR        1-3 2007</t>
  </si>
  <si>
    <t>Skutečné výdaje za trvání projektu 2005 - 2006</t>
  </si>
  <si>
    <t>skutečné výdaje                1-3 2007</t>
  </si>
  <si>
    <t>Přijatá půjčka ze SFDI 2006</t>
  </si>
  <si>
    <t>Přijatá půjčka ze SFDI                     1-3 2007</t>
  </si>
  <si>
    <t>Skutečné příjmy za trvání projetku 2005 - 2006</t>
  </si>
  <si>
    <t xml:space="preserve"> 2005 (dotace+isp-rofin+úroky) </t>
  </si>
  <si>
    <t>Přijaté dotace 2006</t>
  </si>
  <si>
    <t>Přijaté dotace     1-3 2007</t>
  </si>
  <si>
    <t>Rekonstrukce silnice II /405 v úseku Jihlava - Třebíč, úsek č. 1 Jihlava - Příseka, km 0,000 - 4,276</t>
  </si>
  <si>
    <t>Část 7 připravila : R. Tesařová</t>
  </si>
  <si>
    <t>Část 9 připravila : H Sošková</t>
  </si>
  <si>
    <t>9 a) Čerpání aktivních projektů EU k 31. 3. 2007 (v tis. Kč)</t>
  </si>
  <si>
    <t>Legese (eParticipation)</t>
  </si>
  <si>
    <t>II/360 Oslavička - obchvat, 2.stavba</t>
  </si>
  <si>
    <t>II/353 Bohdalov - obchvat</t>
  </si>
  <si>
    <t>II/405 Brtnice - Zašovice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</si>
  <si>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</si>
  <si>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</si>
  <si>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t>III/3525 od I/38 do Stříteže - rekonstrukce</t>
  </si>
  <si>
    <t>II/360 Štěpánovice - Vacenovice</t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</si>
  <si>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</si>
  <si>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II/405 Příseka - Brtnice</t>
  </si>
  <si>
    <t>II/360 ul. Rafaelova - Pocoucov</t>
  </si>
  <si>
    <t>II/128 Pacov - Lukavec, 1.stavba</t>
  </si>
  <si>
    <t>II/150 Havlíčkův Brod - Okrouhlice</t>
  </si>
  <si>
    <t>II/399 Stropešín - most ev.č.399-002</t>
  </si>
  <si>
    <t>Přeložka silnice II/352 Jihlava-Heroltice</t>
  </si>
  <si>
    <t>II/152 Jaroměřice - Hrotovice - hr.kraje, 1.stavba</t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</si>
  <si>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</si>
  <si>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t>II/128 Pacov - Lukavec, 2.stavba</t>
  </si>
  <si>
    <t>II/347 Světlá n.S. - D1, 1.stavba</t>
  </si>
  <si>
    <t>II/344 Havl. Brod - Chotěboř, 1.stavba</t>
  </si>
  <si>
    <t>II/405 Okříšky - průtah</t>
  </si>
  <si>
    <r>
      <t xml:space="preserve">II/360 Třebíč - Velké Meziříčí </t>
    </r>
    <r>
      <rPr>
        <sz val="8"/>
        <rFont val="Arial CE"/>
        <family val="2"/>
      </rPr>
      <t>(zbývající úseky)</t>
    </r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</si>
  <si>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</si>
  <si>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Disponibilní zdroje FSR k  31.  3.  2007</t>
  </si>
  <si>
    <t>FINANCOVÁNÍ (+)* převod z FSR a přijetí 2. tranše úvěru od EIB</t>
  </si>
  <si>
    <t>Vrácené finanční prostředky od ČS, KB</t>
  </si>
  <si>
    <t>Zdroje (Kč):</t>
  </si>
  <si>
    <t>Běžné účty KB, Volskbank</t>
  </si>
  <si>
    <t>Zdroje celkem</t>
  </si>
  <si>
    <t xml:space="preserve">                                  Část 11 připravil : T. Vonka  </t>
  </si>
  <si>
    <t>Rekonstrukce silnice II/405 v úseku Jihlava - Třebíč, II. etapa, úsek číslo 1 Jihlava - Příseka km 0,000 - 4,276</t>
  </si>
  <si>
    <t>Adaptabilní školy - počáteční vzdělávání</t>
  </si>
  <si>
    <t>Adaptabilní školy - další vzdělávání</t>
  </si>
  <si>
    <t>INTERREG IIIA CZ - AT v kraji Vysočina</t>
  </si>
  <si>
    <t>Zkvalitnění systému informování turistů</t>
  </si>
  <si>
    <t>Realizace úspor energie a využití odpadního tepla</t>
  </si>
  <si>
    <t>Příjem části hospodářského výsledku roku 2006 na GP</t>
  </si>
  <si>
    <t>Dotace na projektové dokumentace opatření k ochraně před povodněmi</t>
  </si>
  <si>
    <t xml:space="preserve">Dotace na drobné vodohospodářské ekologické akce </t>
  </si>
  <si>
    <t>Obec Dolní Cerekev - spolufinancování sanace skládky průmyslových odpadů</t>
  </si>
  <si>
    <t>Spolufinancování ve výši 10% nákladů na akce - program 229 310 MZe ČR Infrastruktura vodovodů a kanalizací</t>
  </si>
  <si>
    <t>Střední školy a konzervatoře samostatně zřízené pro žáky se zdravotním postižením</t>
  </si>
  <si>
    <t>Střediska praktického vyučování a školní hospodářství</t>
  </si>
  <si>
    <t>Domova mládeže</t>
  </si>
  <si>
    <t>Ostatní záležitosti vzdělávání</t>
  </si>
  <si>
    <t xml:space="preserve">Ostatní školní stravování </t>
  </si>
  <si>
    <t>Soutěže</t>
  </si>
  <si>
    <t xml:space="preserve">Investiční dotace na pořízení movitého inestičního majetku - příloha rozpočtu Š3 </t>
  </si>
  <si>
    <t>Technické vybavení škol výpočetní technikou a softwarem</t>
  </si>
  <si>
    <t>Zařízení výchovného poradenství a preventivně výchovné práce-kompenzační p.</t>
  </si>
  <si>
    <t>Cena za dokumentární film "Česká radost"</t>
  </si>
  <si>
    <t>Dotace Městu Polná - správa sbírek Polná</t>
  </si>
  <si>
    <t>Výstavní činnost v kultuře</t>
  </si>
  <si>
    <t>X. Národní krojový ples - Žďár nad Sázavou</t>
  </si>
  <si>
    <t xml:space="preserve">Hrad Kámen - příspěvek na provoz </t>
  </si>
  <si>
    <t>Zpracování odborných podkladů v oblasti památkové péče</t>
  </si>
  <si>
    <t>Dotace 5 nemocnicím - kryto příjmy z pronájmu nemovitého a movitého majetku</t>
  </si>
  <si>
    <t xml:space="preserve">Investiční dotace 5 nemocnicím a ZZS </t>
  </si>
  <si>
    <t>*Monitoring radioaktivního zaření</t>
  </si>
  <si>
    <t>Prevence vzniku odpadů</t>
  </si>
  <si>
    <t>roku 2007 (dle schválených zásad)</t>
  </si>
  <si>
    <t>Pořízení územně analytických podkladů, Zásady územního rozvoje</t>
  </si>
  <si>
    <t>Aktualizace-Systém pro podporu dopr.obsl.</t>
  </si>
  <si>
    <t xml:space="preserve">Výdaje na stavební úpravy - zřízení krajské SÚS </t>
  </si>
  <si>
    <t xml:space="preserve">Finanční prostředky-Moštiště obnova krytu </t>
  </si>
  <si>
    <t xml:space="preserve">Nákup movitého vybavení pro domovy důchodců a ústavy sociální péče - příloha SV1 </t>
  </si>
  <si>
    <t>Nákup osobních automobilů IV.etapa-polohovací a antidekubitní matrace příloha SV1</t>
  </si>
  <si>
    <t>Rodinné pasy  - volný čas rodin s dětmi</t>
  </si>
  <si>
    <t>Zařízení pro výkon pěstounské péče</t>
  </si>
  <si>
    <t xml:space="preserve">Osobní asistence, peč. služba apodpora samostatného bydlení </t>
  </si>
  <si>
    <t>Domovy - domovy důchodců</t>
  </si>
  <si>
    <t>Příspěvek Hasičskému záchrannému sboru kraje Vysočina</t>
  </si>
  <si>
    <t>Akce podporované krajem Vysočina</t>
  </si>
  <si>
    <t>Volby do zastupitelstev ÚSC</t>
  </si>
  <si>
    <t>Osobní a věcné výdaje krajského úřadu - příloha KR1</t>
  </si>
  <si>
    <t>Výdaje - přílohy KR1</t>
  </si>
  <si>
    <t>Propagace turistické nabídky - včetně tvorby propagačních materiálů</t>
  </si>
  <si>
    <t>Dotace Úřadu regionální rady  - financování s Jihomoravským krajem</t>
  </si>
  <si>
    <t>Národní síť zdravých měst a regionů</t>
  </si>
  <si>
    <r>
      <t>* do schváleného rozpočtu kraje Vysočina na rok 2007 je z FSR převodem zapojena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 xml:space="preserve">částka </t>
    </r>
    <r>
      <rPr>
        <b/>
        <sz val="8"/>
        <rFont val="Arial CE"/>
        <family val="0"/>
      </rPr>
      <t>17.280 tis.</t>
    </r>
    <r>
      <rPr>
        <sz val="8"/>
        <rFont val="Arial CE"/>
        <family val="0"/>
      </rPr>
      <t xml:space="preserve"> Kč</t>
    </r>
    <r>
      <rPr>
        <sz val="8"/>
        <rFont val="Arial CE"/>
        <family val="2"/>
      </rPr>
      <t xml:space="preserve"> (nevyčerpaná část dotace na sídlo </t>
    </r>
  </si>
  <si>
    <t xml:space="preserve">Ostatní činnosti j.n. - strategické a koncepční materiály kraje  </t>
  </si>
  <si>
    <t>Ostatní neinvesiční výdaje j.n.</t>
  </si>
  <si>
    <t>Poplatky za odběr podzemních vod</t>
  </si>
  <si>
    <t>Příjmy z pronájmu movitých věcí</t>
  </si>
  <si>
    <t>Příjmy z pronájmu ost.nemov. a jejich částí</t>
  </si>
  <si>
    <t>Bezpečnost silničního provozu</t>
  </si>
  <si>
    <t>Stroje, přístroje a zařízení</t>
  </si>
  <si>
    <t>Severojižní propojení kraje Vysočina</t>
  </si>
  <si>
    <t>XX</t>
  </si>
  <si>
    <t>ROK 2006</t>
  </si>
  <si>
    <t xml:space="preserve">Ost. investiční přijaté dotace za státního rozpočtu    (pol.4216) </t>
  </si>
  <si>
    <t>FINANCOVÁNÍ (-)** převod do FSR</t>
  </si>
  <si>
    <t>FINANCOVÁNÍ (+)* převod z FSR</t>
  </si>
  <si>
    <t>8000</t>
  </si>
  <si>
    <t>8001</t>
  </si>
  <si>
    <t>8002</t>
  </si>
  <si>
    <t>8003</t>
  </si>
  <si>
    <t>8004</t>
  </si>
  <si>
    <t>8005</t>
  </si>
  <si>
    <t>Investiční výdaje spojené s majetkem kraje - výkupy (budovy, haly, stavby, pozemky)</t>
  </si>
  <si>
    <t>ROK 2007</t>
  </si>
  <si>
    <t>Zůstatek z roku 2006</t>
  </si>
  <si>
    <r>
      <t xml:space="preserve">Ostatní přijaté vratky transferů (vratky st. dotací od obcí)        </t>
    </r>
    <r>
      <rPr>
        <sz val="10"/>
        <rFont val="Arial CE"/>
        <family val="2"/>
      </rPr>
      <t xml:space="preserve"> (pol.2229)</t>
    </r>
  </si>
  <si>
    <t>Ostatní neinvestiční dotace přijaté ze SR                (pol.4116)</t>
  </si>
  <si>
    <t>Dotace obcím a mikroregionům v rámci Programu obnovy venkova</t>
  </si>
  <si>
    <t xml:space="preserve">Členský příspěvek kraje pro EMPA a Národní síť zdravých měst a regionů, příspěvek Asociaci krajů </t>
  </si>
  <si>
    <t>14</t>
  </si>
  <si>
    <t>Zůstatek na úvěrovém účtu  EIB k  31.  12.  2006</t>
  </si>
  <si>
    <t>Rozpis mimořádných (nerozpočtovaných) příjmů</t>
  </si>
  <si>
    <t>Celkem mimořádné příjmy</t>
  </si>
  <si>
    <t>Přijaté nekapitálové příspěvky a náhrady</t>
  </si>
  <si>
    <t>Neinvestiční přijaté dotace z všeob.pokl.správy SR  (pol.4111)</t>
  </si>
  <si>
    <t>Splátky půjčených prostředků od příspěvkových organizací</t>
  </si>
  <si>
    <t>Nerozpočtované příjmy</t>
  </si>
  <si>
    <t xml:space="preserve">Ostatní nedaňové příjmy j.n.                                   (pol.2329)  </t>
  </si>
  <si>
    <t>XXXX</t>
  </si>
  <si>
    <t>Přímé náklady na vzdělávání (UZ 33353)</t>
  </si>
  <si>
    <t>z toho 1031</t>
  </si>
  <si>
    <t>Příspěvky na lesní hospodářství</t>
  </si>
  <si>
    <t>z toho 1032</t>
  </si>
  <si>
    <t>z toho 1037</t>
  </si>
  <si>
    <t>z toho 1039</t>
  </si>
  <si>
    <t>Ostatní zemědělská činnost - režijní výdaje</t>
  </si>
  <si>
    <t>Ostatní záležitosti vodního hospodářství - režijní výdaje</t>
  </si>
  <si>
    <t>Aktivní politika zaměstnanosti</t>
  </si>
  <si>
    <t>ÚZ</t>
  </si>
  <si>
    <t>Přímé náklady  - sportovní gymnázia</t>
  </si>
  <si>
    <t>Vzdělávací programy EU</t>
  </si>
  <si>
    <t xml:space="preserve">Podpora neziskového sektoru </t>
  </si>
  <si>
    <t>Podpora sportu</t>
  </si>
  <si>
    <t>Dotace obcím</t>
  </si>
  <si>
    <t>Ostatní činnosti ve školství</t>
  </si>
  <si>
    <t>Správa interních sítí, databází a informační technologie</t>
  </si>
  <si>
    <t>Ostatní výdaje na regionální rozvoj - režijní výdaje</t>
  </si>
  <si>
    <t>Prostředky na zahraniční prezentaci kraje, obchodní mise, tištěné materiály</t>
  </si>
  <si>
    <t>ZASTUPITELSTVO KRAJE</t>
  </si>
  <si>
    <t xml:space="preserve">KULTURNÍ, SPOLEČENSKÉ A SPORTOVNÍ AKCE </t>
  </si>
  <si>
    <t xml:space="preserve">Akce VIP - kulturní, společenské a sportovní akce </t>
  </si>
  <si>
    <t>Činnost složek integrovaného zachranného systému</t>
  </si>
  <si>
    <t>Systémová dotace na ochranu obecního majetku</t>
  </si>
  <si>
    <t>OSTATNÍ VÝDAJE</t>
  </si>
  <si>
    <t>Ostatní výdaje</t>
  </si>
  <si>
    <t>DOTACE CELKEM</t>
  </si>
  <si>
    <t>CELKEM AKCE VIP</t>
  </si>
  <si>
    <t>Ostatní záležitosti sociálních věcí a politiky zaměstnanosti - režijní výdaje</t>
  </si>
  <si>
    <t>Sociální péče a pomoc rodině a manželství</t>
  </si>
  <si>
    <t>Domovy - penzióny pro matky s dětmi</t>
  </si>
  <si>
    <t>Sociální pomoc osobám v hmotné nouzi a občanům sociálně nepřizpůsobeným</t>
  </si>
  <si>
    <t xml:space="preserve">Ostatní sociální péče a pomoc ostatním skupinám obyvatelstva </t>
  </si>
  <si>
    <t>PŘÍSPĚVKY NA PROVOZ</t>
  </si>
  <si>
    <t>Silnice - příspěvky na provoz SUS</t>
  </si>
  <si>
    <t>Osobní a věcné výdaje zastupitelstva - příloha Z1</t>
  </si>
  <si>
    <t>Dotace obcím na požární ochranu, dotace sborům dobrovolných hasičů</t>
  </si>
  <si>
    <t>Příspěvky na provoz zřizovaným příspěvkovýn organizacím kraje</t>
  </si>
  <si>
    <t>Úhrada ztrát z poskytování slevy žákovského jízdného (silniční a železniční )</t>
  </si>
  <si>
    <t>Územní plánování - režijní výdaje</t>
  </si>
  <si>
    <t>Dotace obcím na pomoc při pořizování ÚPD obcí</t>
  </si>
  <si>
    <t>Ostatní nakládání s odpady</t>
  </si>
  <si>
    <t>Ostatní ekologické záležitosti a programy</t>
  </si>
  <si>
    <t>Chráněné části přírody</t>
  </si>
  <si>
    <t>Ostatní správa ve zdravotnictví - režijní výdaje</t>
  </si>
  <si>
    <t xml:space="preserve">Ostatní speciální zdravotnická péče - příspěvek pro okresní centra NOR </t>
  </si>
  <si>
    <t>Ostatní ústavní péče</t>
  </si>
  <si>
    <t>Zdravotnická záchranná služba</t>
  </si>
  <si>
    <t>Další vzdělávání pracovníků ve zdravotnictví - osvětové akce</t>
  </si>
  <si>
    <t>Dotace vlastníkům kulturních památek</t>
  </si>
  <si>
    <t>Zachování a obnova kulturních památek - UNESCO</t>
  </si>
  <si>
    <t>Činnost muzeí a galerií</t>
  </si>
  <si>
    <t>Dotace obcím z daňových příjmů kraje</t>
  </si>
  <si>
    <t>3231</t>
  </si>
  <si>
    <t>Vytváření kooperačních sítí zahr.škol v ČR a Rakousku(SOŠ, SOU a OÚ Třešť) - bezúročná půjčka z FSR (2007-2008)</t>
  </si>
  <si>
    <t>Celkem účelové státní dotace</t>
  </si>
  <si>
    <t>Celkem ostatní činnosti ve školství</t>
  </si>
  <si>
    <t>Celkem dotace obcím</t>
  </si>
  <si>
    <t>Celkem ostatní výdaje</t>
  </si>
  <si>
    <t>Divadelní činnost - Horácké divadlo Jihlava</t>
  </si>
  <si>
    <t>Činnosti knihovnické- Krajská knihovna JI</t>
  </si>
  <si>
    <t>Činnost ve zdravotnictví</t>
  </si>
  <si>
    <t>Ostat. neinv. dot. ze SR - přímé výdaje ve školství   (pol.4116)</t>
  </si>
  <si>
    <t>Technická zhodnocení a opravy ve zdravot.</t>
  </si>
  <si>
    <t>Vratky nevyčerpaných přísp. z grant. programů</t>
  </si>
  <si>
    <t>Neinvestiční přijaté dotace od mezinár. institicí       (pol.4152)</t>
  </si>
  <si>
    <t>Radonového programu ČR v kraji Vysočina - rozpočtová opatření budou prováděna vždy po ukončení I. a II. pololetí</t>
  </si>
  <si>
    <t xml:space="preserve">*,jedná se o státní účelové dotace na poskytovaní náhrady škod způsobených vybranými zvláště chráněnými živočichy </t>
  </si>
  <si>
    <t xml:space="preserve">a dotace na realizaci radonového průzkumu a protiradonová  opatření v bytech a veřejných vodovodech v rámci </t>
  </si>
  <si>
    <t>Ostatní záležitosti lesního hospodářství - režijní výdaje</t>
  </si>
  <si>
    <t>103X</t>
  </si>
  <si>
    <t>Pěstební činnost</t>
  </si>
  <si>
    <t>Podpora ostatních produkčních činností</t>
  </si>
  <si>
    <t>Celospolečenské funkce lesů</t>
  </si>
  <si>
    <t>Ostatní záležitosti lesního hospodářství</t>
  </si>
  <si>
    <t xml:space="preserve">Ostatní státní účelové dotace </t>
  </si>
  <si>
    <r>
      <t>Rozvoj talentů(</t>
    </r>
    <r>
      <rPr>
        <sz val="8"/>
        <rFont val="Arial CE"/>
        <family val="0"/>
      </rPr>
      <t>cena hejtmana, stipendium Vysoč.</t>
    </r>
    <r>
      <rPr>
        <sz val="10"/>
        <rFont val="Arial CE"/>
        <family val="2"/>
      </rPr>
      <t>)</t>
    </r>
  </si>
  <si>
    <t>Dotace obcím na podporu převodu zřizovatelských kompetencí</t>
  </si>
  <si>
    <t>Prostředky na podporu kulturních akcí</t>
  </si>
  <si>
    <t>Dotace obcím a ostatním vlastníkům kulturních památek</t>
  </si>
  <si>
    <t xml:space="preserve">Schválený příslib spolufinancování, půjček a investičních dotací celkem : </t>
  </si>
  <si>
    <t xml:space="preserve">Schválený příslib spolufinancování, půjček a investičních dotací  : </t>
  </si>
  <si>
    <t xml:space="preserve">Schválený příslib financování na projekty EU celkem : </t>
  </si>
  <si>
    <t xml:space="preserve">Schválený příslib financování na projekty EU : </t>
  </si>
  <si>
    <t>Celkem příspěvky na provoz</t>
  </si>
  <si>
    <t>Celkem dotace</t>
  </si>
  <si>
    <t>Investiční dotace muzeím a galeriím</t>
  </si>
  <si>
    <t>sesk. 50</t>
  </si>
  <si>
    <t>Výdaje na zajištění provozu protialkoholní záchytné stanice v Jihlavě</t>
  </si>
  <si>
    <t>z toho 3513</t>
  </si>
  <si>
    <t>Lékařská služba první pomoci</t>
  </si>
  <si>
    <t>z toho 3721</t>
  </si>
  <si>
    <t>Zneškodňování léčiv</t>
  </si>
  <si>
    <t>z toho 3549</t>
  </si>
  <si>
    <t>Kalmetizace</t>
  </si>
  <si>
    <t>z toho 3599</t>
  </si>
  <si>
    <t>Laická přednemocniční první pomoc</t>
  </si>
  <si>
    <t>Ostatní režijní výdaje ve zdravotnictví</t>
  </si>
  <si>
    <t xml:space="preserve">Ekologická výchova a osvěta </t>
  </si>
  <si>
    <t>Úhrada ztrát na provoz veřejné železniční dopravy</t>
  </si>
  <si>
    <t>Úhrada ztrát na provoz veřejné silniční dopravy</t>
  </si>
  <si>
    <t>22XX</t>
  </si>
  <si>
    <t>Celkem</t>
  </si>
  <si>
    <t xml:space="preserve">Ostatní výdaje - dotace obcím a ostatním zřizovatelům sociální služeb, výdaje kraje na pěstounskou péči </t>
  </si>
  <si>
    <t xml:space="preserve">BĚŽNÉ VÝDAJE CELKEM </t>
  </si>
  <si>
    <t>Výdaje - příloha Z1</t>
  </si>
  <si>
    <t>VÝDAJE CELKEM</t>
  </si>
  <si>
    <t xml:space="preserve">a) Zastupitelstvem schválené a dosud nerealizované převody aktivních projektů EU na zvláštní účty týkající  </t>
  </si>
  <si>
    <t>Dosud nerealizované převody aktivních projektů EU :</t>
  </si>
  <si>
    <t>Schválené dosud neotevřené účty projektů EU :</t>
  </si>
  <si>
    <t>Činnosti knihovnické (reg. funkce knihoven)</t>
  </si>
  <si>
    <t xml:space="preserve">*Ochrana druhů stanovišť </t>
  </si>
  <si>
    <t>Kofinancování IP v opatření 4.2.2 SROP - podpora místní infrastruktury cestovního ruchu</t>
  </si>
  <si>
    <t>Rekonstrukce silnice II/150 Pavlíkov - Vilémovice</t>
  </si>
  <si>
    <t>Rekonstrukce mostu ev. č. 152 - 018 v Jaroměřicích</t>
  </si>
  <si>
    <t>II/106 Jihlava - Velké Meziříčí, rekonstrukce</t>
  </si>
  <si>
    <t>Ostatní nemocnice</t>
  </si>
  <si>
    <t>Podpora malých a středních podnikatelů v ekonomicky slabých regionech kraje Vysočina</t>
  </si>
  <si>
    <t>Podpora regionálních a místních služeb cestovního ruchu v kraji Vysočina</t>
  </si>
  <si>
    <t>Podpora regionální a místní infrastruktury cestovního ruchu v kraji Vysočina</t>
  </si>
  <si>
    <t>Rekonstrukce silnice II/405 v úseku Jihlava - Třebíč, II. etapa, úsek číslo 1 Jihlava - Příseka km 0,000 - 4,276 - závazek k profinancování projektu</t>
  </si>
  <si>
    <t>Centrum maternofetální medicíny - Nemocnice Jihlava - příslib poskytnutí návratných finančních prostředků</t>
  </si>
  <si>
    <t>v Kč</t>
  </si>
  <si>
    <t>Podpora drobných podnikatelů v ekonomicky slabých regionech kraje Vysočina</t>
  </si>
  <si>
    <t>Správa externích sítí a databází, spoluúčast na projektech</t>
  </si>
  <si>
    <t>Celkem seskupení položek 42xx                                         investiční přijaté dotace</t>
  </si>
  <si>
    <t xml:space="preserve">Příjmy z finančního vypořádání min. let mezi krajem a obcemi </t>
  </si>
  <si>
    <t>Výdaje (Kč):</t>
  </si>
  <si>
    <t>Ostatní činnosti - Aktualizace Programu ke zlepšení kvality ovzduší kraje Vysočina</t>
  </si>
  <si>
    <t>Kulturní dědictví Vysočiny - spolufinancování ve výši 15 % z celkových oprávněných výdajů projektu</t>
  </si>
  <si>
    <t>Převod na projekty kofinancované EU</t>
  </si>
  <si>
    <t>HOSPODAŘENÍ BEZ DOTACE NA PŘÍMÉ NÁKLADY VE ŠKOLSTVÍ (tis.Kč)</t>
  </si>
  <si>
    <t>Přeložka silnice II/352 Jihlava - Heroltice</t>
  </si>
  <si>
    <t>Zkvalitnění propagace turistického potenciálu kraje Vysočina</t>
  </si>
  <si>
    <t>3419</t>
  </si>
  <si>
    <t>3299</t>
  </si>
  <si>
    <t>3421</t>
  </si>
  <si>
    <t>Na zaj. zdrojů na šíření veřej. internetu v obecních knihovnách</t>
  </si>
  <si>
    <t>Dotace obcím na dětská dopravní hřiště</t>
  </si>
  <si>
    <t>Vázané zdroje - aktivních projektů EU celkem :</t>
  </si>
  <si>
    <t>Vázané zdroje na projekty EU celkem</t>
  </si>
  <si>
    <t xml:space="preserve">Vázané zdroje - schválených dosud neotevřených účtů projektů EU celkem : </t>
  </si>
  <si>
    <t>SU</t>
  </si>
  <si>
    <t>Název projektu, grantového schématu</t>
  </si>
  <si>
    <t>236 61</t>
  </si>
  <si>
    <t>236 62</t>
  </si>
  <si>
    <t>236 63</t>
  </si>
  <si>
    <t>236 64</t>
  </si>
  <si>
    <t>236 67</t>
  </si>
  <si>
    <t>236 51</t>
  </si>
  <si>
    <t>236 73</t>
  </si>
  <si>
    <t>Silnice - režijní výdaje                                Analýza zmapování silnic</t>
  </si>
  <si>
    <t>236 79</t>
  </si>
  <si>
    <t>236 80</t>
  </si>
  <si>
    <t>236 81</t>
  </si>
  <si>
    <t>236 82</t>
  </si>
  <si>
    <t>236 83</t>
  </si>
  <si>
    <t>236 84</t>
  </si>
  <si>
    <t>236 85</t>
  </si>
  <si>
    <t>Příspěvky na provoz a půjčky zřizovaným příspěvkovýn organizacím kraje</t>
  </si>
  <si>
    <t>EPMA - Agentura pro evropské projekty a management (členský příspěvek kraje)</t>
  </si>
  <si>
    <t>z toho :</t>
  </si>
  <si>
    <t>Druh příjmu</t>
  </si>
  <si>
    <t>%</t>
  </si>
  <si>
    <t>Skutečnost</t>
  </si>
  <si>
    <t>Správní poplatky</t>
  </si>
  <si>
    <t>Odvody příspěvkových organizací</t>
  </si>
  <si>
    <t>Celkem běžné příjmy</t>
  </si>
  <si>
    <t>Celkem kapitálové příjmy</t>
  </si>
  <si>
    <t>daň z příjmů FO ze SVČ</t>
  </si>
  <si>
    <t>daň z příjmů FO zvláštní sazbou</t>
  </si>
  <si>
    <t>DPH</t>
  </si>
  <si>
    <t>Orj</t>
  </si>
  <si>
    <t>Paragraf</t>
  </si>
  <si>
    <t>Název</t>
  </si>
  <si>
    <t>20</t>
  </si>
  <si>
    <t>KAPITOLA ŠKOLSTVÍ</t>
  </si>
  <si>
    <t>30</t>
  </si>
  <si>
    <t>Speciální předškolní zařízení</t>
  </si>
  <si>
    <t>Speciální základní školy</t>
  </si>
  <si>
    <t>Gymnázia</t>
  </si>
  <si>
    <t>Střední odborné školy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</si>
  <si>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</si>
  <si>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</si>
  <si>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</si>
  <si>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</si>
  <si>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</si>
  <si>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</si>
  <si>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xxxx</t>
  </si>
  <si>
    <t>Běžné výdaje</t>
  </si>
  <si>
    <t>Kapitálové výdaje</t>
  </si>
  <si>
    <t>KAPITOLA KULTURA</t>
  </si>
  <si>
    <t>40</t>
  </si>
  <si>
    <t>50</t>
  </si>
  <si>
    <t>KAPITOLA ŽIVOTNÍ PROSTŘEDÍ</t>
  </si>
  <si>
    <t>60</t>
  </si>
  <si>
    <t>70</t>
  </si>
  <si>
    <t>10</t>
  </si>
  <si>
    <t>KAPITOLA SOCIÁLNÍ VĚCI</t>
  </si>
  <si>
    <t>KAPITOLA POŽÁRNÍ OCHRANA A IZS</t>
  </si>
  <si>
    <t>18</t>
  </si>
  <si>
    <t>KAPITOLA REGIONÁLNÍ ROZVOJ</t>
  </si>
  <si>
    <t>90</t>
  </si>
  <si>
    <t>xx</t>
  </si>
  <si>
    <t>Péče o lidské zdroje a majetek kraje</t>
  </si>
  <si>
    <t>Kapitola zemědělství</t>
  </si>
  <si>
    <t>Kapitola školství</t>
  </si>
  <si>
    <t>Kapitola kultura</t>
  </si>
  <si>
    <t>Kapitola zdravotnictví</t>
  </si>
  <si>
    <t>Kapitola životní prostředí</t>
  </si>
  <si>
    <t>Kapitola územní plánování</t>
  </si>
  <si>
    <t>Kapitola doprava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</si>
  <si>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</si>
  <si>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</si>
  <si>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</si>
  <si>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</si>
  <si>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</si>
  <si>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</si>
  <si>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</si>
  <si>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</si>
  <si>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</si>
  <si>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17</t>
  </si>
  <si>
    <t>Převod do sociálního fondu</t>
  </si>
  <si>
    <t>KAPITOLA KRAJSKÝ ÚŘAD</t>
  </si>
  <si>
    <t>19</t>
  </si>
  <si>
    <t>16</t>
  </si>
  <si>
    <t>KAPITOLA REZERVA A ROZVOJ KRAJE</t>
  </si>
  <si>
    <t>Kč</t>
  </si>
  <si>
    <t>Příjmy (Kč):</t>
  </si>
  <si>
    <t>Výdaje(Kč):</t>
  </si>
  <si>
    <t>Penzijní připojištění</t>
  </si>
  <si>
    <t>Příspěvek na dopravu</t>
  </si>
  <si>
    <t>daň z příjmů FO ze závislé činnosti</t>
  </si>
  <si>
    <t>Předškolní zařízení</t>
  </si>
  <si>
    <t>Školní stravování při předškolním a školním stravování</t>
  </si>
  <si>
    <t>Běžné příjmy</t>
  </si>
  <si>
    <t xml:space="preserve">Kapitálové příjmy </t>
  </si>
  <si>
    <t>(tis.Kč)</t>
  </si>
  <si>
    <t>PŘÍJMY CELKEM</t>
  </si>
  <si>
    <t>Celkem přímé náklady</t>
  </si>
  <si>
    <t>Celkem dotace soukromým školám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</si>
  <si>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</si>
  <si>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</si>
  <si>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</si>
  <si>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</si>
  <si>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</si>
  <si>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</si>
  <si>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</si>
  <si>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</si>
  <si>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</si>
  <si>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</si>
  <si>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</si>
  <si>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</si>
  <si>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Příjmy z daní celkem (tis.Kč)</t>
  </si>
  <si>
    <t>CELKOVÉ HOSPODAŘENÍ (tis.Kč)</t>
  </si>
  <si>
    <t>Příspěvek na provoz (z daňových příjmů - peníze kraje)</t>
  </si>
  <si>
    <t>Základní školy</t>
  </si>
  <si>
    <t>Schválený rozpočet</t>
  </si>
  <si>
    <t>Upravený rozpočet</t>
  </si>
  <si>
    <t>% z upr.rozpočtu</t>
  </si>
  <si>
    <t>Dotace soukromým školám (UZ 33155)</t>
  </si>
  <si>
    <t>Rozpočet</t>
  </si>
  <si>
    <t>Příjmy z prodeje pozemků</t>
  </si>
  <si>
    <t>Příjmy z prodeje ostatních nemovitostí a jejich částí</t>
  </si>
  <si>
    <t>15</t>
  </si>
  <si>
    <t>Kapitola nemovitý majetek</t>
  </si>
  <si>
    <t>KAPITOLA NEMOVITÝ MAJETEK</t>
  </si>
  <si>
    <t>Technická zhodnocení a opravy ve školství</t>
  </si>
  <si>
    <t>Technická zhodnocení a opravy v kulturních organizacích</t>
  </si>
  <si>
    <t>Investice v dopravě</t>
  </si>
  <si>
    <t>Investice v kultuře</t>
  </si>
  <si>
    <t>Investice ve školství</t>
  </si>
  <si>
    <t>Školní stravování</t>
  </si>
  <si>
    <t>Datum schválení</t>
  </si>
  <si>
    <t>Popis rozpočtového opatření</t>
  </si>
  <si>
    <t>Částka</t>
  </si>
  <si>
    <t>Zůstatek položky</t>
  </si>
  <si>
    <t>Ostatní výdaje - dotace obcím a příspěvek HZS kraje Vysočina</t>
  </si>
  <si>
    <t>Strategické a koncepční materiály</t>
  </si>
  <si>
    <t>Nespecifikovaná rezerva</t>
  </si>
  <si>
    <t xml:space="preserve"> 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</si>
  <si>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</si>
  <si>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</si>
  <si>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</si>
  <si>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</si>
  <si>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</si>
  <si>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</si>
  <si>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</si>
  <si>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</si>
  <si>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</si>
  <si>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</si>
  <si>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</si>
  <si>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</si>
  <si>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</si>
  <si>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</si>
  <si>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</si>
  <si>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</si>
  <si>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</si>
  <si>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</si>
  <si>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</si>
  <si>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</si>
  <si>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</si>
  <si>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</si>
  <si>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</si>
  <si>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</si>
  <si>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</si>
  <si>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</si>
  <si>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</si>
  <si>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</si>
  <si>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</si>
  <si>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</si>
  <si>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</si>
  <si>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</si>
  <si>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</si>
  <si>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Neinv.dotace neziskovým a podobným org.</t>
  </si>
  <si>
    <t>sesk. 52</t>
  </si>
  <si>
    <t>Neinvestiční transfery neziskovým org.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</si>
  <si>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</si>
  <si>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</si>
  <si>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</si>
  <si>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</si>
  <si>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</si>
  <si>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</si>
  <si>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</si>
  <si>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</si>
  <si>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</si>
  <si>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</si>
  <si>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</si>
  <si>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</si>
  <si>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</si>
  <si>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</si>
  <si>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</si>
  <si>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</si>
  <si>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</si>
  <si>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</si>
  <si>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</si>
  <si>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</si>
  <si>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</si>
  <si>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</si>
  <si>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</si>
  <si>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</si>
  <si>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</si>
  <si>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</si>
  <si>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</si>
  <si>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Budování rozvojového partnerství za účelem posílení kapacity při plánování a real. programů v kraji Vysočina II.</t>
  </si>
  <si>
    <t>Rekonstrukce silnice III/35114 a III/03821 Havlíčkův Brod, Lidická - Havířská, 2. stavba</t>
  </si>
  <si>
    <t>Budování rozvojového partnerství za účelem posílení kapacity při plánování a real. programů v kraji Vysočina</t>
  </si>
  <si>
    <t>Nákup materiálu j.n (do 3000 Kč)</t>
  </si>
  <si>
    <t>Voda</t>
  </si>
  <si>
    <t>Teplo</t>
  </si>
  <si>
    <t>Elektrická energie</t>
  </si>
  <si>
    <t>Neinvest. transfery a další platby rozpočtům</t>
  </si>
  <si>
    <t>Budovy, haly a stavby</t>
  </si>
  <si>
    <t>Potraviny</t>
  </si>
  <si>
    <t>zatím jen ISPROFIN+ SFDI - vč.běžných výdajů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</si>
</sst>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</numFmts>
  <fonts count="7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.5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61"/>
      <name val="Arial CE"/>
      <family val="2"/>
    </font>
    <font>
      <sz val="10"/>
      <color indexed="43"/>
      <name val="Arial CE"/>
      <family val="2"/>
    </font>
    <font>
      <b/>
      <sz val="1.25"/>
      <name val="Arial CE"/>
      <family val="2"/>
    </font>
    <font>
      <sz val="2.25"/>
      <name val="Arial CE"/>
      <family val="0"/>
    </font>
    <font>
      <sz val="2.5"/>
      <name val="Arial CE"/>
      <family val="0"/>
    </font>
    <font>
      <sz val="2"/>
      <name val="Arial CE"/>
      <family val="2"/>
    </font>
    <font>
      <b/>
      <sz val="2.25"/>
      <name val="Arial CE"/>
      <family val="2"/>
    </font>
    <font>
      <b/>
      <sz val="16"/>
      <name val="Arial CE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.75"/>
      <name val="Arial CE"/>
      <family val="2"/>
    </font>
    <font>
      <sz val="12"/>
      <name val="Arial CE"/>
      <family val="2"/>
    </font>
    <font>
      <b/>
      <sz val="11"/>
      <name val="Arial"/>
      <family val="2"/>
    </font>
    <font>
      <b/>
      <sz val="2.25"/>
      <name val="Arial"/>
      <family val="2"/>
    </font>
    <font>
      <b/>
      <sz val="2.75"/>
      <name val="Arial"/>
      <family val="2"/>
    </font>
    <font>
      <b/>
      <sz val="1.75"/>
      <name val="Arial"/>
      <family val="2"/>
    </font>
    <font>
      <b/>
      <sz val="1.5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3.25"/>
      <name val="Arial Black"/>
      <family val="2"/>
    </font>
    <font>
      <b/>
      <sz val="2.5"/>
      <name val="Arial"/>
      <family val="2"/>
    </font>
    <font>
      <b/>
      <sz val="3"/>
      <name val="Arial"/>
      <family val="0"/>
    </font>
    <font>
      <sz val="2.75"/>
      <name val="Arial"/>
      <family val="0"/>
    </font>
    <font>
      <sz val="2.5"/>
      <name val="Arial"/>
      <family val="0"/>
    </font>
    <font>
      <sz val="1.75"/>
      <name val="Arial"/>
      <family val="2"/>
    </font>
    <font>
      <b/>
      <sz val="8"/>
      <name val="Arial CE"/>
      <family val="0"/>
    </font>
    <font>
      <sz val="8"/>
      <color indexed="8"/>
      <name val="Arial CE"/>
      <family val="2"/>
    </font>
    <font>
      <sz val="11"/>
      <name val="Arial"/>
      <family val="2"/>
    </font>
    <font>
      <sz val="1.5"/>
      <name val="Arial CE"/>
      <family val="2"/>
    </font>
    <font>
      <b/>
      <sz val="9.25"/>
      <name val="Arial CE"/>
      <family val="2"/>
    </font>
    <font>
      <sz val="9.5"/>
      <name val="Arial CE"/>
      <family val="0"/>
    </font>
    <font>
      <sz val="10.25"/>
      <name val="Arial CE"/>
      <family val="0"/>
    </font>
    <font>
      <sz val="8.5"/>
      <name val="Arial CE"/>
      <family val="2"/>
    </font>
    <font>
      <sz val="9.25"/>
      <name val="Arial CE"/>
      <family val="0"/>
    </font>
    <font>
      <sz val="15"/>
      <name val="Arial CE"/>
      <family val="0"/>
    </font>
    <font>
      <sz val="1.25"/>
      <name val="Arial"/>
      <family val="2"/>
    </font>
    <font>
      <sz val="1.5"/>
      <name val="Arial"/>
      <family val="2"/>
    </font>
    <font>
      <sz val="11"/>
      <color indexed="8"/>
      <name val="Arial"/>
      <family val="2"/>
    </font>
    <font>
      <b/>
      <i/>
      <sz val="14"/>
      <name val="Arial CE"/>
      <family val="2"/>
    </font>
    <font>
      <sz val="14"/>
      <name val="Arial"/>
      <family val="2"/>
    </font>
    <font>
      <sz val="14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1" xfId="0" applyNumberForma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top"/>
    </xf>
    <xf numFmtId="3" fontId="6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0" fillId="0" borderId="1" xfId="0" applyFont="1" applyBorder="1" applyAlignment="1">
      <alignment/>
    </xf>
    <xf numFmtId="3" fontId="8" fillId="2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0" fillId="0" borderId="0" xfId="0" applyNumberFormat="1" applyAlignment="1">
      <alignment/>
    </xf>
    <xf numFmtId="0" fontId="15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 vertical="top"/>
    </xf>
    <xf numFmtId="0" fontId="13" fillId="0" borderId="0" xfId="0" applyFont="1" applyFill="1" applyAlignment="1">
      <alignment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4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3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7" xfId="0" applyFill="1" applyBorder="1" applyAlignment="1">
      <alignment horizontal="center" vertical="top"/>
    </xf>
    <xf numFmtId="0" fontId="0" fillId="0" borderId="7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3" xfId="0" applyFill="1" applyBorder="1" applyAlignment="1">
      <alignment horizontal="center" vertical="center"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5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8" xfId="0" applyNumberFormat="1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3" fontId="22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 vertical="top" wrapText="1"/>
    </xf>
    <xf numFmtId="3" fontId="2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2" fillId="4" borderId="0" xfId="0" applyNumberFormat="1" applyFont="1" applyFill="1" applyAlignment="1">
      <alignment/>
    </xf>
    <xf numFmtId="3" fontId="13" fillId="4" borderId="0" xfId="0" applyNumberFormat="1" applyFont="1" applyFill="1" applyAlignment="1">
      <alignment/>
    </xf>
    <xf numFmtId="165" fontId="0" fillId="0" borderId="1" xfId="0" applyNumberFormat="1" applyFont="1" applyBorder="1" applyAlignment="1">
      <alignment shrinkToFit="1"/>
    </xf>
    <xf numFmtId="3" fontId="24" fillId="0" borderId="0" xfId="0" applyNumberFormat="1" applyFont="1" applyFill="1" applyAlignment="1">
      <alignment/>
    </xf>
    <xf numFmtId="3" fontId="0" fillId="0" borderId="9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 horizontal="right"/>
    </xf>
    <xf numFmtId="3" fontId="31" fillId="0" borderId="1" xfId="0" applyNumberFormat="1" applyFont="1" applyFill="1" applyBorder="1" applyAlignment="1">
      <alignment horizontal="right"/>
    </xf>
    <xf numFmtId="3" fontId="32" fillId="0" borderId="1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/>
    </xf>
    <xf numFmtId="0" fontId="0" fillId="0" borderId="11" xfId="0" applyFill="1" applyBorder="1" applyAlignment="1">
      <alignment horizontal="center" vertical="top"/>
    </xf>
    <xf numFmtId="0" fontId="5" fillId="2" borderId="3" xfId="0" applyFont="1" applyFill="1" applyBorder="1" applyAlignment="1">
      <alignment/>
    </xf>
    <xf numFmtId="0" fontId="0" fillId="2" borderId="11" xfId="0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 vertical="center" wrapText="1"/>
    </xf>
    <xf numFmtId="3" fontId="12" fillId="0" borderId="7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3" fontId="33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10" xfId="0" applyFont="1" applyFill="1" applyBorder="1" applyAlignment="1">
      <alignment vertical="top"/>
    </xf>
    <xf numFmtId="1" fontId="0" fillId="0" borderId="7" xfId="0" applyNumberFormat="1" applyFill="1" applyBorder="1" applyAlignment="1">
      <alignment horizontal="center"/>
    </xf>
    <xf numFmtId="0" fontId="22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0" fillId="4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3" fontId="12" fillId="4" borderId="9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 wrapText="1"/>
    </xf>
    <xf numFmtId="3" fontId="5" fillId="0" borderId="5" xfId="0" applyNumberFormat="1" applyFont="1" applyFill="1" applyBorder="1" applyAlignment="1">
      <alignment horizontal="right" vertical="top"/>
    </xf>
    <xf numFmtId="3" fontId="2" fillId="0" borderId="3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center" vertical="top"/>
    </xf>
    <xf numFmtId="0" fontId="0" fillId="4" borderId="1" xfId="0" applyFont="1" applyFill="1" applyBorder="1" applyAlignment="1">
      <alignment vertical="top"/>
    </xf>
    <xf numFmtId="1" fontId="0" fillId="0" borderId="0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13" fillId="4" borderId="0" xfId="0" applyFont="1" applyFill="1" applyAlignment="1">
      <alignment/>
    </xf>
    <xf numFmtId="3" fontId="0" fillId="0" borderId="0" xfId="0" applyNumberFormat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/>
    </xf>
    <xf numFmtId="3" fontId="33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36" fillId="0" borderId="0" xfId="0" applyNumberFormat="1" applyFont="1" applyAlignment="1">
      <alignment/>
    </xf>
    <xf numFmtId="0" fontId="36" fillId="0" borderId="0" xfId="0" applyFont="1" applyAlignment="1">
      <alignment/>
    </xf>
    <xf numFmtId="3" fontId="33" fillId="4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3" fontId="0" fillId="4" borderId="5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166" fontId="35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/>
    </xf>
    <xf numFmtId="4" fontId="37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33" fillId="4" borderId="1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2" fillId="4" borderId="1" xfId="0" applyNumberFormat="1" applyFont="1" applyFill="1" applyBorder="1" applyAlignment="1">
      <alignment/>
    </xf>
    <xf numFmtId="3" fontId="33" fillId="4" borderId="1" xfId="0" applyNumberFormat="1" applyFont="1" applyFill="1" applyBorder="1" applyAlignment="1">
      <alignment/>
    </xf>
    <xf numFmtId="3" fontId="31" fillId="4" borderId="1" xfId="0" applyNumberFormat="1" applyFont="1" applyFill="1" applyBorder="1" applyAlignment="1">
      <alignment horizontal="right"/>
    </xf>
    <xf numFmtId="3" fontId="5" fillId="4" borderId="5" xfId="0" applyNumberFormat="1" applyFont="1" applyFill="1" applyBorder="1" applyAlignment="1">
      <alignment horizontal="right" vertical="top"/>
    </xf>
    <xf numFmtId="3" fontId="2" fillId="4" borderId="5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6" fillId="0" borderId="1" xfId="0" applyFont="1" applyFill="1" applyBorder="1" applyAlignment="1">
      <alignment vertical="top" wrapText="1"/>
    </xf>
    <xf numFmtId="14" fontId="0" fillId="0" borderId="1" xfId="0" applyNumberForma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>
      <alignment/>
    </xf>
    <xf numFmtId="3" fontId="32" fillId="4" borderId="1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" xfId="0" applyNumberFormat="1" applyFont="1" applyFill="1" applyBorder="1" applyAlignment="1">
      <alignment/>
    </xf>
    <xf numFmtId="0" fontId="39" fillId="0" borderId="0" xfId="0" applyFont="1" applyAlignment="1">
      <alignment horizontal="left"/>
    </xf>
    <xf numFmtId="14" fontId="0" fillId="0" borderId="0" xfId="0" applyNumberFormat="1" applyAlignment="1">
      <alignment/>
    </xf>
    <xf numFmtId="3" fontId="39" fillId="0" borderId="0" xfId="0" applyNumberFormat="1" applyFont="1" applyAlignment="1">
      <alignment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 vertical="center" wrapText="1"/>
    </xf>
    <xf numFmtId="3" fontId="0" fillId="4" borderId="4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5" fillId="0" borderId="5" xfId="0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1" fontId="2" fillId="0" borderId="7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4" borderId="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top" wrapText="1"/>
    </xf>
    <xf numFmtId="3" fontId="0" fillId="0" borderId="8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165" fontId="33" fillId="0" borderId="1" xfId="0" applyNumberFormat="1" applyFont="1" applyBorder="1" applyAlignment="1">
      <alignment/>
    </xf>
    <xf numFmtId="0" fontId="0" fillId="2" borderId="1" xfId="0" applyFill="1" applyBorder="1" applyAlignment="1">
      <alignment horizontal="right" vertical="center"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2" fillId="0" borderId="1" xfId="0" applyNumberFormat="1" applyFont="1" applyFill="1" applyBorder="1" applyAlignment="1">
      <alignment vertical="center" wrapText="1"/>
    </xf>
    <xf numFmtId="0" fontId="5" fillId="4" borderId="3" xfId="0" applyFont="1" applyFill="1" applyBorder="1" applyAlignment="1">
      <alignment/>
    </xf>
    <xf numFmtId="3" fontId="5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3" xfId="0" applyFont="1" applyFill="1" applyBorder="1" applyAlignment="1">
      <alignment vertical="top"/>
    </xf>
    <xf numFmtId="0" fontId="46" fillId="0" borderId="3" xfId="0" applyFont="1" applyFill="1" applyBorder="1" applyAlignment="1">
      <alignment/>
    </xf>
    <xf numFmtId="0" fontId="46" fillId="0" borderId="1" xfId="0" applyFont="1" applyFill="1" applyBorder="1" applyAlignment="1">
      <alignment/>
    </xf>
    <xf numFmtId="0" fontId="0" fillId="0" borderId="4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47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vertical="top" wrapText="1"/>
    </xf>
    <xf numFmtId="3" fontId="48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5" fillId="4" borderId="7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49" fontId="17" fillId="0" borderId="0" xfId="0" applyNumberFormat="1" applyFont="1" applyAlignment="1">
      <alignment horizontal="right"/>
    </xf>
    <xf numFmtId="192" fontId="2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4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6" fillId="0" borderId="1" xfId="0" applyFont="1" applyFill="1" applyBorder="1" applyAlignment="1">
      <alignment horizontal="center" vertical="center"/>
    </xf>
    <xf numFmtId="192" fontId="0" fillId="0" borderId="1" xfId="0" applyNumberFormat="1" applyBorder="1" applyAlignment="1">
      <alignment/>
    </xf>
    <xf numFmtId="192" fontId="2" fillId="0" borderId="1" xfId="0" applyNumberFormat="1" applyFont="1" applyBorder="1" applyAlignment="1">
      <alignment/>
    </xf>
    <xf numFmtId="192" fontId="0" fillId="0" borderId="1" xfId="0" applyNumberFormat="1" applyFont="1" applyBorder="1" applyAlignment="1">
      <alignment/>
    </xf>
    <xf numFmtId="0" fontId="40" fillId="0" borderId="0" xfId="0" applyFont="1" applyAlignment="1">
      <alignment/>
    </xf>
    <xf numFmtId="3" fontId="0" fillId="4" borderId="0" xfId="0" applyNumberFormat="1" applyFont="1" applyFill="1" applyBorder="1" applyAlignment="1">
      <alignment vertical="top"/>
    </xf>
    <xf numFmtId="3" fontId="4" fillId="4" borderId="1" xfId="0" applyNumberFormat="1" applyFont="1" applyFill="1" applyBorder="1" applyAlignment="1">
      <alignment vertical="top"/>
    </xf>
    <xf numFmtId="0" fontId="5" fillId="0" borderId="8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49" fontId="0" fillId="0" borderId="1" xfId="0" applyNumberFormat="1" applyFont="1" applyFill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92" fontId="0" fillId="4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55" fillId="2" borderId="1" xfId="0" applyFont="1" applyFill="1" applyBorder="1" applyAlignment="1">
      <alignment wrapText="1"/>
    </xf>
    <xf numFmtId="3" fontId="55" fillId="2" borderId="1" xfId="0" applyNumberFormat="1" applyFont="1" applyFill="1" applyBorder="1" applyAlignment="1">
      <alignment vertical="top" wrapText="1"/>
    </xf>
    <xf numFmtId="0" fontId="55" fillId="2" borderId="1" xfId="0" applyFont="1" applyFill="1" applyBorder="1" applyAlignment="1">
      <alignment vertical="top"/>
    </xf>
    <xf numFmtId="0" fontId="55" fillId="2" borderId="1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left"/>
    </xf>
    <xf numFmtId="49" fontId="0" fillId="0" borderId="8" xfId="0" applyNumberFormat="1" applyFill="1" applyBorder="1" applyAlignment="1">
      <alignment horizontal="left" vertical="top"/>
    </xf>
    <xf numFmtId="3" fontId="4" fillId="4" borderId="1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0" fontId="2" fillId="4" borderId="1" xfId="0" applyFont="1" applyFill="1" applyBorder="1" applyAlignment="1">
      <alignment horizontal="center" vertical="top" wrapText="1"/>
    </xf>
    <xf numFmtId="3" fontId="0" fillId="4" borderId="1" xfId="0" applyNumberFormat="1" applyFont="1" applyFill="1" applyBorder="1" applyAlignment="1">
      <alignment horizontal="right" vertical="center" wrapText="1"/>
    </xf>
    <xf numFmtId="1" fontId="0" fillId="4" borderId="4" xfId="0" applyNumberFormat="1" applyFont="1" applyFill="1" applyBorder="1" applyAlignment="1">
      <alignment horizontal="center" vertical="center"/>
    </xf>
    <xf numFmtId="0" fontId="56" fillId="0" borderId="9" xfId="0" applyFont="1" applyBorder="1" applyAlignment="1">
      <alignment horizontal="left"/>
    </xf>
    <xf numFmtId="165" fontId="0" fillId="0" borderId="0" xfId="0" applyNumberFormat="1" applyBorder="1" applyAlignment="1">
      <alignment/>
    </xf>
    <xf numFmtId="165" fontId="12" fillId="0" borderId="0" xfId="0" applyNumberFormat="1" applyFont="1" applyBorder="1" applyAlignment="1">
      <alignment/>
    </xf>
    <xf numFmtId="192" fontId="0" fillId="4" borderId="8" xfId="0" applyNumberFormat="1" applyFont="1" applyFill="1" applyBorder="1" applyAlignment="1">
      <alignment/>
    </xf>
    <xf numFmtId="49" fontId="17" fillId="0" borderId="0" xfId="0" applyNumberFormat="1" applyFont="1" applyBorder="1" applyAlignment="1">
      <alignment horizontal="right"/>
    </xf>
    <xf numFmtId="0" fontId="1" fillId="4" borderId="0" xfId="0" applyFont="1" applyFill="1" applyBorder="1" applyAlignment="1">
      <alignment/>
    </xf>
    <xf numFmtId="3" fontId="36" fillId="4" borderId="0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3" fontId="12" fillId="4" borderId="1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3" fontId="2" fillId="4" borderId="1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0" fontId="36" fillId="0" borderId="0" xfId="0" applyFont="1" applyFill="1" applyBorder="1" applyAlignment="1">
      <alignment horizontal="center" vertical="center"/>
    </xf>
    <xf numFmtId="3" fontId="36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3" fontId="47" fillId="4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3" fontId="33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shrinkToFit="1"/>
    </xf>
    <xf numFmtId="0" fontId="0" fillId="0" borderId="1" xfId="0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 vertical="top" wrapText="1"/>
    </xf>
    <xf numFmtId="0" fontId="40" fillId="0" borderId="0" xfId="0" applyFont="1" applyAlignment="1">
      <alignment horizontal="left"/>
    </xf>
    <xf numFmtId="0" fontId="57" fillId="0" borderId="0" xfId="0" applyFont="1" applyAlignment="1">
      <alignment/>
    </xf>
    <xf numFmtId="3" fontId="57" fillId="0" borderId="0" xfId="0" applyNumberFormat="1" applyFont="1" applyAlignment="1">
      <alignment/>
    </xf>
    <xf numFmtId="0" fontId="57" fillId="0" borderId="0" xfId="0" applyFont="1" applyAlignment="1">
      <alignment horizontal="left"/>
    </xf>
    <xf numFmtId="3" fontId="40" fillId="0" borderId="0" xfId="0" applyNumberFormat="1" applyFont="1" applyAlignment="1">
      <alignment horizontal="right"/>
    </xf>
    <xf numFmtId="3" fontId="57" fillId="0" borderId="0" xfId="0" applyNumberFormat="1" applyFont="1" applyAlignment="1">
      <alignment horizontal="left"/>
    </xf>
    <xf numFmtId="0" fontId="0" fillId="0" borderId="1" xfId="0" applyFill="1" applyBorder="1" applyAlignment="1">
      <alignment wrapText="1"/>
    </xf>
    <xf numFmtId="49" fontId="0" fillId="0" borderId="0" xfId="0" applyNumberFormat="1" applyAlignment="1">
      <alignment horizontal="right" vertical="center"/>
    </xf>
    <xf numFmtId="3" fontId="36" fillId="0" borderId="0" xfId="0" applyNumberFormat="1" applyFont="1" applyAlignment="1">
      <alignment/>
    </xf>
    <xf numFmtId="3" fontId="37" fillId="0" borderId="0" xfId="0" applyNumberFormat="1" applyFont="1" applyFill="1" applyAlignment="1">
      <alignment/>
    </xf>
    <xf numFmtId="14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right" shrinkToFit="1"/>
    </xf>
    <xf numFmtId="165" fontId="0" fillId="0" borderId="14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right"/>
    </xf>
    <xf numFmtId="165" fontId="2" fillId="0" borderId="14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4" fontId="0" fillId="0" borderId="7" xfId="0" applyNumberFormat="1" applyFont="1" applyBorder="1" applyAlignment="1">
      <alignment horizontal="right"/>
    </xf>
    <xf numFmtId="0" fontId="0" fillId="0" borderId="7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7" xfId="0" applyNumberFormat="1" applyBorder="1" applyAlignment="1">
      <alignment/>
    </xf>
    <xf numFmtId="0" fontId="0" fillId="0" borderId="7" xfId="0" applyBorder="1" applyAlignment="1">
      <alignment wrapText="1"/>
    </xf>
    <xf numFmtId="0" fontId="0" fillId="0" borderId="7" xfId="0" applyBorder="1" applyAlignment="1">
      <alignment/>
    </xf>
    <xf numFmtId="14" fontId="0" fillId="0" borderId="1" xfId="0" applyNumberFormat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7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14" xfId="0" applyNumberFormat="1" applyFon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7" xfId="0" applyNumberFormat="1" applyFill="1" applyBorder="1" applyAlignment="1">
      <alignment/>
    </xf>
    <xf numFmtId="165" fontId="2" fillId="0" borderId="14" xfId="0" applyNumberFormat="1" applyFont="1" applyBorder="1" applyAlignment="1">
      <alignment/>
    </xf>
    <xf numFmtId="3" fontId="12" fillId="4" borderId="1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wrapText="1"/>
    </xf>
    <xf numFmtId="1" fontId="6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 vertical="top"/>
    </xf>
    <xf numFmtId="0" fontId="0" fillId="0" borderId="7" xfId="0" applyFill="1" applyBorder="1" applyAlignment="1">
      <alignment horizontal="center"/>
    </xf>
    <xf numFmtId="0" fontId="0" fillId="0" borderId="7" xfId="0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4" borderId="7" xfId="0" applyNumberFormat="1" applyFont="1" applyFill="1" applyBorder="1" applyAlignment="1">
      <alignment vertical="top"/>
    </xf>
    <xf numFmtId="0" fontId="6" fillId="4" borderId="1" xfId="0" applyFont="1" applyFill="1" applyBorder="1" applyAlignment="1">
      <alignment/>
    </xf>
    <xf numFmtId="0" fontId="7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 vertical="center"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0" fillId="4" borderId="1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vertical="top" wrapText="1"/>
    </xf>
    <xf numFmtId="3" fontId="0" fillId="4" borderId="0" xfId="0" applyNumberFormat="1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165" fontId="2" fillId="0" borderId="14" xfId="0" applyNumberFormat="1" applyFont="1" applyBorder="1" applyAlignment="1">
      <alignment/>
    </xf>
    <xf numFmtId="0" fontId="57" fillId="2" borderId="16" xfId="0" applyFont="1" applyFill="1" applyBorder="1" applyAlignment="1">
      <alignment horizontal="center" vertical="center" wrapText="1"/>
    </xf>
    <xf numFmtId="0" fontId="57" fillId="2" borderId="17" xfId="0" applyFont="1" applyFill="1" applyBorder="1" applyAlignment="1">
      <alignment horizontal="left" vertical="center"/>
    </xf>
    <xf numFmtId="3" fontId="57" fillId="2" borderId="17" xfId="0" applyNumberFormat="1" applyFont="1" applyFill="1" applyBorder="1" applyAlignment="1">
      <alignment horizontal="center" vertical="center" wrapText="1"/>
    </xf>
    <xf numFmtId="3" fontId="57" fillId="2" borderId="18" xfId="0" applyNumberFormat="1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3" fontId="57" fillId="0" borderId="10" xfId="0" applyNumberFormat="1" applyFont="1" applyBorder="1" applyAlignment="1">
      <alignment horizontal="right"/>
    </xf>
    <xf numFmtId="3" fontId="57" fillId="0" borderId="1" xfId="0" applyNumberFormat="1" applyFont="1" applyBorder="1" applyAlignment="1">
      <alignment/>
    </xf>
    <xf numFmtId="3" fontId="57" fillId="0" borderId="10" xfId="0" applyNumberFormat="1" applyFont="1" applyBorder="1" applyAlignment="1">
      <alignment/>
    </xf>
    <xf numFmtId="3" fontId="57" fillId="0" borderId="14" xfId="0" applyNumberFormat="1" applyFont="1" applyBorder="1" applyAlignment="1">
      <alignment/>
    </xf>
    <xf numFmtId="0" fontId="5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3" fontId="57" fillId="0" borderId="20" xfId="0" applyNumberFormat="1" applyFont="1" applyBorder="1" applyAlignment="1">
      <alignment horizontal="right"/>
    </xf>
    <xf numFmtId="0" fontId="57" fillId="0" borderId="21" xfId="0" applyFont="1" applyBorder="1" applyAlignment="1">
      <alignment horizontal="center"/>
    </xf>
    <xf numFmtId="0" fontId="40" fillId="0" borderId="20" xfId="0" applyFont="1" applyBorder="1" applyAlignment="1">
      <alignment horizontal="left"/>
    </xf>
    <xf numFmtId="3" fontId="67" fillId="0" borderId="1" xfId="0" applyNumberFormat="1" applyFont="1" applyBorder="1" applyAlignment="1">
      <alignment horizontal="right" vertical="top" wrapText="1"/>
    </xf>
    <xf numFmtId="0" fontId="57" fillId="0" borderId="11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57" fillId="0" borderId="1" xfId="0" applyFont="1" applyBorder="1" applyAlignment="1">
      <alignment horizontal="left"/>
    </xf>
    <xf numFmtId="0" fontId="57" fillId="0" borderId="1" xfId="0" applyFont="1" applyFill="1" applyBorder="1" applyAlignment="1">
      <alignment horizontal="left"/>
    </xf>
    <xf numFmtId="3" fontId="6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/>
    </xf>
    <xf numFmtId="0" fontId="57" fillId="0" borderId="4" xfId="0" applyFont="1" applyFill="1" applyBorder="1" applyAlignment="1">
      <alignment horizontal="left"/>
    </xf>
    <xf numFmtId="3" fontId="67" fillId="0" borderId="4" xfId="0" applyNumberFormat="1" applyFont="1" applyFill="1" applyBorder="1" applyAlignment="1">
      <alignment horizontal="right" vertical="top" wrapText="1"/>
    </xf>
    <xf numFmtId="3" fontId="57" fillId="0" borderId="4" xfId="0" applyNumberFormat="1" applyFont="1" applyBorder="1" applyAlignment="1">
      <alignment/>
    </xf>
    <xf numFmtId="3" fontId="57" fillId="0" borderId="20" xfId="0" applyNumberFormat="1" applyFont="1" applyBorder="1" applyAlignment="1">
      <alignment/>
    </xf>
    <xf numFmtId="0" fontId="7" fillId="0" borderId="4" xfId="0" applyFont="1" applyFill="1" applyBorder="1" applyAlignment="1">
      <alignment horizontal="left"/>
    </xf>
    <xf numFmtId="4" fontId="57" fillId="0" borderId="4" xfId="0" applyNumberFormat="1" applyFont="1" applyBorder="1" applyAlignment="1">
      <alignment/>
    </xf>
    <xf numFmtId="4" fontId="57" fillId="0" borderId="20" xfId="0" applyNumberFormat="1" applyFont="1" applyBorder="1" applyAlignment="1">
      <alignment/>
    </xf>
    <xf numFmtId="3" fontId="57" fillId="0" borderId="22" xfId="0" applyNumberFormat="1" applyFont="1" applyBorder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57" fillId="0" borderId="19" xfId="0" applyFont="1" applyFill="1" applyBorder="1" applyAlignment="1">
      <alignment horizontal="center"/>
    </xf>
    <xf numFmtId="0" fontId="57" fillId="0" borderId="1" xfId="0" applyFont="1" applyFill="1" applyBorder="1" applyAlignment="1">
      <alignment/>
    </xf>
    <xf numFmtId="3" fontId="57" fillId="0" borderId="1" xfId="0" applyNumberFormat="1" applyFont="1" applyFill="1" applyBorder="1" applyAlignment="1">
      <alignment/>
    </xf>
    <xf numFmtId="0" fontId="5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/>
    </xf>
    <xf numFmtId="3" fontId="40" fillId="0" borderId="23" xfId="0" applyNumberFormat="1" applyFont="1" applyFill="1" applyBorder="1" applyAlignment="1">
      <alignment horizontal="right"/>
    </xf>
    <xf numFmtId="3" fontId="40" fillId="0" borderId="24" xfId="0" applyNumberFormat="1" applyFont="1" applyFill="1" applyBorder="1" applyAlignment="1">
      <alignment horizontal="right"/>
    </xf>
    <xf numFmtId="3" fontId="57" fillId="0" borderId="0" xfId="0" applyNumberFormat="1" applyFont="1" applyBorder="1" applyAlignment="1">
      <alignment/>
    </xf>
    <xf numFmtId="0" fontId="40" fillId="0" borderId="19" xfId="0" applyFont="1" applyBorder="1" applyAlignment="1">
      <alignment wrapText="1"/>
    </xf>
    <xf numFmtId="0" fontId="40" fillId="0" borderId="1" xfId="0" applyFont="1" applyBorder="1" applyAlignment="1">
      <alignment horizontal="center"/>
    </xf>
    <xf numFmtId="3" fontId="40" fillId="0" borderId="1" xfId="0" applyNumberFormat="1" applyFont="1" applyBorder="1" applyAlignment="1">
      <alignment wrapText="1"/>
    </xf>
    <xf numFmtId="3" fontId="40" fillId="0" borderId="10" xfId="0" applyNumberFormat="1" applyFont="1" applyBorder="1" applyAlignment="1">
      <alignment wrapText="1"/>
    </xf>
    <xf numFmtId="3" fontId="40" fillId="0" borderId="14" xfId="0" applyNumberFormat="1" applyFont="1" applyBorder="1" applyAlignment="1">
      <alignment horizontal="center"/>
    </xf>
    <xf numFmtId="3" fontId="57" fillId="0" borderId="14" xfId="0" applyNumberFormat="1" applyFont="1" applyBorder="1" applyAlignment="1">
      <alignment horizontal="right"/>
    </xf>
    <xf numFmtId="3" fontId="40" fillId="0" borderId="1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40" fillId="0" borderId="14" xfId="0" applyNumberFormat="1" applyFont="1" applyBorder="1" applyAlignment="1">
      <alignment/>
    </xf>
    <xf numFmtId="3" fontId="40" fillId="0" borderId="9" xfId="0" applyNumberFormat="1" applyFont="1" applyBorder="1" applyAlignment="1">
      <alignment/>
    </xf>
    <xf numFmtId="3" fontId="40" fillId="0" borderId="25" xfId="0" applyNumberFormat="1" applyFont="1" applyFill="1" applyBorder="1" applyAlignment="1">
      <alignment/>
    </xf>
    <xf numFmtId="3" fontId="57" fillId="0" borderId="23" xfId="0" applyNumberFormat="1" applyFont="1" applyBorder="1" applyAlignment="1">
      <alignment/>
    </xf>
    <xf numFmtId="3" fontId="57" fillId="0" borderId="26" xfId="0" applyNumberFormat="1" applyFont="1" applyBorder="1" applyAlignment="1">
      <alignment/>
    </xf>
    <xf numFmtId="3" fontId="40" fillId="0" borderId="24" xfId="0" applyNumberFormat="1" applyFont="1" applyBorder="1" applyAlignment="1">
      <alignment/>
    </xf>
    <xf numFmtId="3" fontId="4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vertical="top"/>
    </xf>
    <xf numFmtId="3" fontId="0" fillId="4" borderId="4" xfId="0" applyNumberFormat="1" applyFont="1" applyFill="1" applyBorder="1" applyAlignment="1">
      <alignment/>
    </xf>
    <xf numFmtId="3" fontId="0" fillId="4" borderId="7" xfId="0" applyNumberFormat="1" applyFont="1" applyFill="1" applyBorder="1" applyAlignment="1">
      <alignment/>
    </xf>
    <xf numFmtId="3" fontId="12" fillId="4" borderId="1" xfId="0" applyNumberFormat="1" applyFont="1" applyFill="1" applyBorder="1" applyAlignment="1">
      <alignment horizontal="right" vertical="center"/>
    </xf>
    <xf numFmtId="3" fontId="12" fillId="4" borderId="1" xfId="0" applyNumberFormat="1" applyFont="1" applyFill="1" applyBorder="1" applyAlignment="1">
      <alignment vertical="center"/>
    </xf>
    <xf numFmtId="3" fontId="12" fillId="4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5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3" fontId="0" fillId="8" borderId="4" xfId="0" applyNumberFormat="1" applyFont="1" applyFill="1" applyBorder="1" applyAlignment="1">
      <alignment vertical="center"/>
    </xf>
    <xf numFmtId="3" fontId="2" fillId="8" borderId="1" xfId="0" applyNumberFormat="1" applyFont="1" applyFill="1" applyBorder="1" applyAlignment="1">
      <alignment/>
    </xf>
    <xf numFmtId="3" fontId="0" fillId="8" borderId="1" xfId="0" applyNumberFormat="1" applyFill="1" applyBorder="1" applyAlignment="1">
      <alignment vertical="center"/>
    </xf>
    <xf numFmtId="0" fontId="0" fillId="7" borderId="1" xfId="0" applyFont="1" applyFill="1" applyBorder="1" applyAlignment="1">
      <alignment horizontal="left" vertical="center" wrapText="1" indent="1"/>
    </xf>
    <xf numFmtId="3" fontId="2" fillId="7" borderId="1" xfId="0" applyNumberFormat="1" applyFont="1" applyFill="1" applyBorder="1" applyAlignment="1">
      <alignment wrapText="1"/>
    </xf>
    <xf numFmtId="3" fontId="0" fillId="7" borderId="1" xfId="0" applyNumberFormat="1" applyFill="1" applyBorder="1" applyAlignment="1">
      <alignment/>
    </xf>
    <xf numFmtId="3" fontId="0" fillId="7" borderId="3" xfId="0" applyNumberFormat="1" applyFill="1" applyBorder="1" applyAlignment="1">
      <alignment/>
    </xf>
    <xf numFmtId="3" fontId="0" fillId="8" borderId="3" xfId="0" applyNumberFormat="1" applyFill="1" applyBorder="1" applyAlignment="1">
      <alignment/>
    </xf>
    <xf numFmtId="3" fontId="2" fillId="7" borderId="3" xfId="0" applyNumberFormat="1" applyFont="1" applyFill="1" applyBorder="1" applyAlignment="1">
      <alignment/>
    </xf>
    <xf numFmtId="0" fontId="0" fillId="7" borderId="1" xfId="0" applyFill="1" applyBorder="1" applyAlignment="1">
      <alignment horizontal="left" vertical="center" indent="1"/>
    </xf>
    <xf numFmtId="0" fontId="0" fillId="8" borderId="1" xfId="0" applyFill="1" applyBorder="1" applyAlignment="1">
      <alignment/>
    </xf>
    <xf numFmtId="3" fontId="2" fillId="7" borderId="1" xfId="0" applyNumberFormat="1" applyFont="1" applyFill="1" applyBorder="1" applyAlignment="1">
      <alignment/>
    </xf>
    <xf numFmtId="0" fontId="6" fillId="7" borderId="1" xfId="0" applyFont="1" applyFill="1" applyBorder="1" applyAlignment="1">
      <alignment horizontal="left" vertical="center" wrapText="1" indent="1"/>
    </xf>
    <xf numFmtId="0" fontId="0" fillId="8" borderId="1" xfId="0" applyFill="1" applyBorder="1" applyAlignment="1">
      <alignment horizontal="right" wrapText="1"/>
    </xf>
    <xf numFmtId="3" fontId="2" fillId="8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 wrapText="1" indent="1"/>
    </xf>
    <xf numFmtId="0" fontId="0" fillId="4" borderId="0" xfId="0" applyFont="1" applyFill="1" applyBorder="1" applyAlignment="1">
      <alignment horizontal="left" vertical="center" wrapText="1" indent="1"/>
    </xf>
    <xf numFmtId="0" fontId="0" fillId="4" borderId="0" xfId="0" applyFont="1" applyFill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8" fillId="2" borderId="10" xfId="0" applyFont="1" applyFill="1" applyBorder="1" applyAlignment="1">
      <alignment horizontal="center" vertical="center" wrapText="1"/>
    </xf>
    <xf numFmtId="3" fontId="0" fillId="7" borderId="3" xfId="0" applyNumberFormat="1" applyFont="1" applyFill="1" applyBorder="1" applyAlignment="1">
      <alignment/>
    </xf>
    <xf numFmtId="3" fontId="0" fillId="8" borderId="1" xfId="0" applyNumberFormat="1" applyFill="1" applyBorder="1" applyAlignment="1">
      <alignment/>
    </xf>
    <xf numFmtId="0" fontId="0" fillId="4" borderId="0" xfId="0" applyFill="1" applyAlignment="1">
      <alignment horizontal="left" vertical="center" indent="1"/>
    </xf>
    <xf numFmtId="0" fontId="0" fillId="4" borderId="0" xfId="0" applyFill="1" applyAlignment="1">
      <alignment/>
    </xf>
    <xf numFmtId="0" fontId="40" fillId="0" borderId="19" xfId="0" applyFont="1" applyBorder="1" applyAlignment="1">
      <alignment horizontal="left"/>
    </xf>
    <xf numFmtId="0" fontId="40" fillId="0" borderId="1" xfId="0" applyFont="1" applyBorder="1" applyAlignment="1">
      <alignment horizontal="left"/>
    </xf>
    <xf numFmtId="3" fontId="40" fillId="0" borderId="22" xfId="0" applyNumberFormat="1" applyFont="1" applyBorder="1" applyAlignment="1">
      <alignment/>
    </xf>
    <xf numFmtId="0" fontId="2" fillId="4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right" vertical="top"/>
    </xf>
    <xf numFmtId="49" fontId="2" fillId="0" borderId="3" xfId="0" applyNumberFormat="1" applyFont="1" applyFill="1" applyBorder="1" applyAlignment="1">
      <alignment horizontal="right" vertical="top"/>
    </xf>
    <xf numFmtId="49" fontId="13" fillId="0" borderId="2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 vertical="top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2" xfId="0" applyFont="1" applyFill="1" applyBorder="1" applyAlignment="1">
      <alignment horizontal="left"/>
    </xf>
    <xf numFmtId="0" fontId="40" fillId="0" borderId="0" xfId="0" applyFont="1" applyAlignment="1">
      <alignment horizontal="left"/>
    </xf>
    <xf numFmtId="0" fontId="0" fillId="0" borderId="0" xfId="0" applyAlignment="1">
      <alignment/>
    </xf>
    <xf numFmtId="0" fontId="45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3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2" fillId="0" borderId="2" xfId="0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2" xfId="0" applyBorder="1" applyAlignment="1">
      <alignment/>
    </xf>
    <xf numFmtId="0" fontId="0" fillId="0" borderId="8" xfId="0" applyFill="1" applyBorder="1" applyAlignment="1">
      <alignment horizontal="center"/>
    </xf>
    <xf numFmtId="49" fontId="0" fillId="4" borderId="2" xfId="0" applyNumberForma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9" fontId="0" fillId="0" borderId="12" xfId="0" applyNumberFormat="1" applyFill="1" applyBorder="1" applyAlignment="1">
      <alignment horizontal="center" vertical="top"/>
    </xf>
    <xf numFmtId="49" fontId="0" fillId="0" borderId="7" xfId="0" applyNumberFormat="1" applyFill="1" applyBorder="1" applyAlignment="1">
      <alignment horizontal="center" vertical="top"/>
    </xf>
    <xf numFmtId="49" fontId="0" fillId="4" borderId="0" xfId="0" applyNumberFormat="1" applyFill="1" applyBorder="1" applyAlignment="1">
      <alignment horizontal="center" vertical="top"/>
    </xf>
    <xf numFmtId="49" fontId="0" fillId="0" borderId="4" xfId="0" applyNumberForma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top"/>
    </xf>
    <xf numFmtId="49" fontId="2" fillId="4" borderId="2" xfId="0" applyNumberFormat="1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57" fillId="2" borderId="27" xfId="0" applyFont="1" applyFill="1" applyBorder="1" applyAlignment="1">
      <alignment horizontal="left"/>
    </xf>
    <xf numFmtId="0" fontId="57" fillId="2" borderId="11" xfId="0" applyFont="1" applyFill="1" applyBorder="1" applyAlignment="1">
      <alignment horizontal="left"/>
    </xf>
    <xf numFmtId="0" fontId="57" fillId="2" borderId="28" xfId="0" applyFont="1" applyFill="1" applyBorder="1" applyAlignment="1">
      <alignment horizontal="left"/>
    </xf>
    <xf numFmtId="0" fontId="57" fillId="2" borderId="27" xfId="0" applyFont="1" applyFill="1" applyBorder="1" applyAlignment="1">
      <alignment/>
    </xf>
    <xf numFmtId="0" fontId="57" fillId="2" borderId="11" xfId="0" applyFont="1" applyFill="1" applyBorder="1" applyAlignment="1">
      <alignment/>
    </xf>
    <xf numFmtId="0" fontId="57" fillId="2" borderId="28" xfId="0" applyFont="1" applyFill="1" applyBorder="1" applyAlignment="1">
      <alignment/>
    </xf>
    <xf numFmtId="0" fontId="1" fillId="0" borderId="0" xfId="0" applyFont="1" applyAlignment="1">
      <alignment horizontal="left" wrapText="1"/>
    </xf>
    <xf numFmtId="0" fontId="40" fillId="9" borderId="29" xfId="0" applyFont="1" applyFill="1" applyBorder="1" applyAlignment="1">
      <alignment horizontal="left"/>
    </xf>
    <xf numFmtId="0" fontId="40" fillId="9" borderId="23" xfId="0" applyFont="1" applyFill="1" applyBorder="1" applyAlignment="1">
      <alignment horizontal="left"/>
    </xf>
    <xf numFmtId="0" fontId="40" fillId="0" borderId="16" xfId="0" applyFont="1" applyBorder="1" applyAlignment="1">
      <alignment horizontal="left"/>
    </xf>
    <xf numFmtId="0" fontId="40" fillId="0" borderId="30" xfId="0" applyFont="1" applyBorder="1" applyAlignment="1">
      <alignment horizontal="left"/>
    </xf>
    <xf numFmtId="0" fontId="40" fillId="0" borderId="17" xfId="0" applyFont="1" applyBorder="1" applyAlignment="1">
      <alignment horizontal="left"/>
    </xf>
    <xf numFmtId="0" fontId="40" fillId="0" borderId="18" xfId="0" applyFont="1" applyBorder="1" applyAlignment="1">
      <alignment horizontal="left"/>
    </xf>
    <xf numFmtId="0" fontId="40" fillId="0" borderId="19" xfId="0" applyFont="1" applyBorder="1" applyAlignment="1">
      <alignment horizontal="left"/>
    </xf>
    <xf numFmtId="0" fontId="40" fillId="0" borderId="1" xfId="0" applyFont="1" applyBorder="1" applyAlignment="1">
      <alignment horizontal="left"/>
    </xf>
    <xf numFmtId="0" fontId="40" fillId="0" borderId="27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40" fillId="0" borderId="29" xfId="0" applyFont="1" applyBorder="1" applyAlignment="1">
      <alignment horizontal="left"/>
    </xf>
    <xf numFmtId="0" fontId="40" fillId="0" borderId="23" xfId="0" applyFont="1" applyBorder="1" applyAlignment="1">
      <alignment horizontal="left"/>
    </xf>
    <xf numFmtId="0" fontId="0" fillId="0" borderId="3" xfId="0" applyBorder="1" applyAlignment="1">
      <alignment horizontal="left"/>
    </xf>
    <xf numFmtId="4" fontId="40" fillId="0" borderId="0" xfId="0" applyNumberFormat="1" applyFont="1" applyAlignment="1">
      <alignment horizontal="right"/>
    </xf>
    <xf numFmtId="0" fontId="57" fillId="0" borderId="0" xfId="0" applyFont="1" applyAlignment="1">
      <alignment horizontal="left"/>
    </xf>
    <xf numFmtId="3" fontId="40" fillId="0" borderId="0" xfId="0" applyNumberFormat="1" applyFont="1" applyAlignment="1">
      <alignment horizontal="right"/>
    </xf>
    <xf numFmtId="0" fontId="0" fillId="4" borderId="10" xfId="0" applyFont="1" applyFill="1" applyBorder="1" applyAlignment="1">
      <alignment vertical="center" wrapText="1" shrinkToFit="1"/>
    </xf>
    <xf numFmtId="0" fontId="0" fillId="0" borderId="3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3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40" fillId="0" borderId="1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3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2" fillId="0" borderId="1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4" borderId="1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0" fillId="0" borderId="11" xfId="0" applyBorder="1" applyAlignment="1">
      <alignment wrapText="1"/>
    </xf>
    <xf numFmtId="0" fontId="0" fillId="0" borderId="3" xfId="0" applyBorder="1" applyAlignment="1">
      <alignment wrapText="1"/>
    </xf>
    <xf numFmtId="0" fontId="2" fillId="2" borderId="1" xfId="0" applyFont="1" applyFill="1" applyBorder="1" applyAlignment="1">
      <alignment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ill="1" applyBorder="1" applyAlignment="1">
      <alignment/>
    </xf>
    <xf numFmtId="192" fontId="0" fillId="0" borderId="4" xfId="0" applyNumberFormat="1" applyBorder="1" applyAlignment="1">
      <alignment horizontal="right" vertical="center"/>
    </xf>
    <xf numFmtId="192" fontId="0" fillId="0" borderId="12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7" borderId="4" xfId="0" applyNumberFormat="1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wrapText="1"/>
    </xf>
    <xf numFmtId="3" fontId="2" fillId="7" borderId="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3" fontId="0" fillId="7" borderId="4" xfId="0" applyNumberFormat="1" applyFont="1" applyFill="1" applyBorder="1" applyAlignment="1">
      <alignment vertical="center"/>
    </xf>
    <xf numFmtId="0" fontId="68" fillId="0" borderId="0" xfId="0" applyFont="1" applyAlignment="1">
      <alignment horizontal="left" vertical="center"/>
    </xf>
    <xf numFmtId="3" fontId="2" fillId="7" borderId="4" xfId="0" applyNumberFormat="1" applyFont="1" applyFill="1" applyBorder="1" applyAlignment="1">
      <alignment vertical="center" wrapText="1"/>
    </xf>
    <xf numFmtId="0" fontId="0" fillId="7" borderId="7" xfId="0" applyFill="1" applyBorder="1" applyAlignment="1">
      <alignment vertical="center" wrapText="1"/>
    </xf>
    <xf numFmtId="0" fontId="0" fillId="0" borderId="7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39" fillId="0" borderId="0" xfId="0" applyFont="1" applyAlignment="1">
      <alignment/>
    </xf>
    <xf numFmtId="0" fontId="69" fillId="0" borderId="0" xfId="0" applyFont="1" applyAlignment="1">
      <alignment/>
    </xf>
    <xf numFmtId="0" fontId="0" fillId="2" borderId="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44038939"/>
        <c:axId val="60806132"/>
      </c:barChart>
      <c:catAx>
        <c:axId val="44038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806132"/>
        <c:crosses val="autoZero"/>
        <c:auto val="1"/>
        <c:lblOffset val="100"/>
        <c:noMultiLvlLbl val="0"/>
      </c:catAx>
      <c:valAx>
        <c:axId val="60806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389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28.2.2006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/>
                      <a:t>28,3%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/>
                      <a:t>71,51%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1" i="0" u="none" baseline="0"/>
                      <a:t>0,19%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3"/>
              <c:pt idx="0">
                <c:v>Buy/Sell</c:v>
              </c:pt>
              <c:pt idx="1">
                <c:v>Obligace</c:v>
              </c:pt>
              <c:pt idx="2">
                <c:v>Peněžní prostředky</c:v>
              </c:pt>
            </c:strLit>
          </c:cat>
          <c:val>
            <c:numLit>
              <c:ptCount val="3"/>
              <c:pt idx="0">
                <c:v>0.283</c:v>
              </c:pt>
              <c:pt idx="1">
                <c:v>0.7151</c:v>
              </c:pt>
              <c:pt idx="2">
                <c:v>0.0019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31.3.2006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1" i="0" u="none" baseline="0"/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3"/>
              <c:pt idx="0">
                <c:v>Buy/Sell</c:v>
              </c:pt>
              <c:pt idx="1">
                <c:v>Obligace</c:v>
              </c:pt>
              <c:pt idx="2">
                <c:v>Peněžní prostředky</c:v>
              </c:pt>
            </c:strLit>
          </c:cat>
          <c:val>
            <c:numLit>
              <c:ptCount val="3"/>
              <c:pt idx="0">
                <c:v>0.2801</c:v>
              </c:pt>
              <c:pt idx="1">
                <c:v>0.7154</c:v>
              </c:pt>
              <c:pt idx="2">
                <c:v>0.0045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3M PRIBID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38625</c:v>
              </c:pt>
              <c:pt idx="1">
                <c:v>31.10.2005</c:v>
              </c:pt>
              <c:pt idx="2">
                <c:v>30.11.2005</c:v>
              </c:pt>
              <c:pt idx="3">
                <c:v>31.12.2005</c:v>
              </c:pt>
              <c:pt idx="4">
                <c:v>31.1.2006</c:v>
              </c:pt>
              <c:pt idx="5">
                <c:v>38776</c:v>
              </c:pt>
              <c:pt idx="6">
                <c:v>38807</c:v>
              </c:pt>
            </c:strLit>
          </c:cat>
          <c:val>
            <c:numLit>
              <c:ptCount val="7"/>
              <c:pt idx="0">
                <c:v>1</c:v>
              </c:pt>
              <c:pt idx="1">
                <c:v>1.0017583333333333</c:v>
              </c:pt>
              <c:pt idx="2">
                <c:v>1.0035166666666666</c:v>
              </c:pt>
              <c:pt idx="3">
                <c:v>1.0052416666666666</c:v>
              </c:pt>
              <c:pt idx="4">
                <c:v>1.00685</c:v>
              </c:pt>
              <c:pt idx="5">
                <c:v>1.0084583333333335</c:v>
              </c:pt>
              <c:pt idx="6">
                <c:v>1.0101166666666668</c:v>
              </c:pt>
            </c:numLit>
          </c:val>
          <c:smooth val="0"/>
        </c:ser>
        <c:ser>
          <c:idx val="1"/>
          <c:order val="1"/>
          <c:tx>
            <c:v>hodnota portfolia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7"/>
              <c:pt idx="0">
                <c:v>38625</c:v>
              </c:pt>
              <c:pt idx="1">
                <c:v>31.10.2005</c:v>
              </c:pt>
              <c:pt idx="2">
                <c:v>30.11.2005</c:v>
              </c:pt>
              <c:pt idx="3">
                <c:v>31.12.2005</c:v>
              </c:pt>
              <c:pt idx="4">
                <c:v>31.1.2006</c:v>
              </c:pt>
              <c:pt idx="5">
                <c:v>38776</c:v>
              </c:pt>
              <c:pt idx="6">
                <c:v>38807</c:v>
              </c:pt>
            </c:strLit>
          </c:cat>
          <c:val>
            <c:numLit>
              <c:ptCount val="7"/>
              <c:pt idx="0">
                <c:v>1</c:v>
              </c:pt>
              <c:pt idx="1">
                <c:v>1.00505</c:v>
              </c:pt>
              <c:pt idx="2">
                <c:v>1.010325</c:v>
              </c:pt>
              <c:pt idx="3">
                <c:v>1.0148499999999998</c:v>
              </c:pt>
              <c:pt idx="4">
                <c:v>1.019283333333333</c:v>
              </c:pt>
              <c:pt idx="5">
                <c:v>1.023383333333333</c:v>
              </c:pt>
              <c:pt idx="6">
                <c:v>1.0277999999999998</c:v>
              </c:pt>
            </c:numLit>
          </c:val>
          <c:smooth val="0"/>
        </c:ser>
        <c:marker val="1"/>
        <c:axId val="5157335"/>
        <c:axId val="46416016"/>
      </c:lineChart>
      <c:catAx>
        <c:axId val="51573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6416016"/>
        <c:crosses val="autoZero"/>
        <c:auto val="1"/>
        <c:lblOffset val="100"/>
        <c:noMultiLvlLbl val="0"/>
      </c:catAx>
      <c:valAx>
        <c:axId val="46416016"/>
        <c:scaling>
          <c:orientation val="minMax"/>
          <c:min val="0.9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157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28.2.2007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'[1]List1'!$G$16:$G$18</c:f>
              <c:strCache>
                <c:ptCount val="3"/>
                <c:pt idx="0">
                  <c:v>Buy/Sell</c:v>
                </c:pt>
                <c:pt idx="1">
                  <c:v>Obligace</c:v>
                </c:pt>
                <c:pt idx="2">
                  <c:v>Peněžní prostředky</c:v>
                </c:pt>
              </c:strCache>
            </c:strRef>
          </c:cat>
          <c:val>
            <c:numRef>
              <c:f>'[1]List1'!$H$16:$H$18</c:f>
              <c:numCache>
                <c:ptCount val="3"/>
                <c:pt idx="0">
                  <c:v>0.1448</c:v>
                </c:pt>
                <c:pt idx="1">
                  <c:v>0.8491</c:v>
                </c:pt>
                <c:pt idx="2">
                  <c:v>0.0061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'[1]List1'!$E$42</c:f>
              <c:strCache>
                <c:ptCount val="1"/>
                <c:pt idx="0">
                  <c:v>3M PRIBID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'[1]List1'!$F$42:$W$42</c:f>
              <c:numCache>
                <c:ptCount val="18"/>
                <c:pt idx="0">
                  <c:v>1</c:v>
                </c:pt>
                <c:pt idx="1">
                  <c:v>1.0017583333333333</c:v>
                </c:pt>
                <c:pt idx="2">
                  <c:v>1.0035166666666666</c:v>
                </c:pt>
                <c:pt idx="3">
                  <c:v>1.0052416666666666</c:v>
                </c:pt>
                <c:pt idx="4">
                  <c:v>1.00685</c:v>
                </c:pt>
                <c:pt idx="5">
                  <c:v>1.0084583333333335</c:v>
                </c:pt>
                <c:pt idx="6">
                  <c:v>1.0101166666666668</c:v>
                </c:pt>
                <c:pt idx="7">
                  <c:v>1.0118416666666668</c:v>
                </c:pt>
                <c:pt idx="8">
                  <c:v>1.0135</c:v>
                </c:pt>
                <c:pt idx="9">
                  <c:v>1.0152833333333333</c:v>
                </c:pt>
                <c:pt idx="10">
                  <c:v>1.0171666666666666</c:v>
                </c:pt>
                <c:pt idx="11">
                  <c:v>1.0190499999999998</c:v>
                </c:pt>
                <c:pt idx="12">
                  <c:v>1.0211583333333332</c:v>
                </c:pt>
                <c:pt idx="13">
                  <c:v>1.0233083333333333</c:v>
                </c:pt>
                <c:pt idx="14">
                  <c:v>1.0254083333333333</c:v>
                </c:pt>
                <c:pt idx="15">
                  <c:v>1.02745</c:v>
                </c:pt>
                <c:pt idx="16">
                  <c:v>1.02955</c:v>
                </c:pt>
                <c:pt idx="17">
                  <c:v>1.0316166666666666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'[1]List1'!$E$43</c:f>
              <c:strCache>
                <c:ptCount val="1"/>
                <c:pt idx="0">
                  <c:v>hodnota portfolia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'[1]List1'!$F$43:$W$43</c:f>
              <c:numCache>
                <c:ptCount val="18"/>
                <c:pt idx="0">
                  <c:v>1</c:v>
                </c:pt>
                <c:pt idx="1">
                  <c:v>1.00505</c:v>
                </c:pt>
                <c:pt idx="2">
                  <c:v>1.010325</c:v>
                </c:pt>
                <c:pt idx="3">
                  <c:v>1.0148499999999998</c:v>
                </c:pt>
                <c:pt idx="4">
                  <c:v>1.019283333333333</c:v>
                </c:pt>
                <c:pt idx="5">
                  <c:v>1.023383333333333</c:v>
                </c:pt>
                <c:pt idx="6">
                  <c:v>1.0277999999999998</c:v>
                </c:pt>
                <c:pt idx="7">
                  <c:v>1.0316499999999997</c:v>
                </c:pt>
                <c:pt idx="8">
                  <c:v>1.036433333333333</c:v>
                </c:pt>
                <c:pt idx="9">
                  <c:v>1.0407916666666663</c:v>
                </c:pt>
                <c:pt idx="10">
                  <c:v>1.045333333333333</c:v>
                </c:pt>
                <c:pt idx="11">
                  <c:v>1.049808333333333</c:v>
                </c:pt>
                <c:pt idx="12">
                  <c:v>1.0538999999999996</c:v>
                </c:pt>
                <c:pt idx="13">
                  <c:v>1.0580999999999996</c:v>
                </c:pt>
                <c:pt idx="14">
                  <c:v>1.0628666666666662</c:v>
                </c:pt>
                <c:pt idx="15">
                  <c:v>1.0673499999999996</c:v>
                </c:pt>
                <c:pt idx="16">
                  <c:v>1.0717249999999996</c:v>
                </c:pt>
                <c:pt idx="17">
                  <c:v>1.0758999999999996</c:v>
                </c:pt>
              </c:numCache>
            </c:numRef>
          </c:val>
          <c:smooth val="0"/>
        </c:ser>
        <c:marker val="1"/>
        <c:axId val="15090961"/>
        <c:axId val="1600922"/>
      </c:lineChart>
      <c:catAx>
        <c:axId val="150909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1600922"/>
        <c:crosses val="autoZero"/>
        <c:auto val="1"/>
        <c:lblOffset val="100"/>
        <c:noMultiLvlLbl val="0"/>
      </c:catAx>
      <c:valAx>
        <c:axId val="1600922"/>
        <c:scaling>
          <c:orientation val="minMax"/>
          <c:min val="0.9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5090961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/>
              <a:t>Struktura portfolia ke dni 28.2.2007
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'[1]List1'!$G$16:$G$18</c:f>
              <c:strCache>
                <c:ptCount val="3"/>
                <c:pt idx="0">
                  <c:v>Buy/Sell</c:v>
                </c:pt>
                <c:pt idx="1">
                  <c:v>Obligace</c:v>
                </c:pt>
                <c:pt idx="2">
                  <c:v>Peněžní prostředky</c:v>
                </c:pt>
              </c:strCache>
            </c:strRef>
          </c:cat>
          <c:val>
            <c:numRef>
              <c:f>'[1]List1'!$H$16:$H$18</c:f>
              <c:numCache>
                <c:ptCount val="3"/>
                <c:pt idx="0">
                  <c:v>0.1448</c:v>
                </c:pt>
                <c:pt idx="1">
                  <c:v>0.8491</c:v>
                </c:pt>
                <c:pt idx="2">
                  <c:v>0.0061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1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Výkonnost portfolia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'[1]List1'!$E$42</c:f>
              <c:strCache>
                <c:ptCount val="1"/>
                <c:pt idx="0">
                  <c:v>3M PRIBID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'[1]List1'!$F$42:$W$42</c:f>
              <c:numCache>
                <c:ptCount val="18"/>
                <c:pt idx="0">
                  <c:v>1</c:v>
                </c:pt>
                <c:pt idx="1">
                  <c:v>1.0017583333333333</c:v>
                </c:pt>
                <c:pt idx="2">
                  <c:v>1.0035166666666666</c:v>
                </c:pt>
                <c:pt idx="3">
                  <c:v>1.0052416666666666</c:v>
                </c:pt>
                <c:pt idx="4">
                  <c:v>1.00685</c:v>
                </c:pt>
                <c:pt idx="5">
                  <c:v>1.0084583333333335</c:v>
                </c:pt>
                <c:pt idx="6">
                  <c:v>1.0101166666666668</c:v>
                </c:pt>
                <c:pt idx="7">
                  <c:v>1.0118416666666668</c:v>
                </c:pt>
                <c:pt idx="8">
                  <c:v>1.0135</c:v>
                </c:pt>
                <c:pt idx="9">
                  <c:v>1.0152833333333333</c:v>
                </c:pt>
                <c:pt idx="10">
                  <c:v>1.0171666666666666</c:v>
                </c:pt>
                <c:pt idx="11">
                  <c:v>1.0190499999999998</c:v>
                </c:pt>
                <c:pt idx="12">
                  <c:v>1.0211583333333332</c:v>
                </c:pt>
                <c:pt idx="13">
                  <c:v>1.0233083333333333</c:v>
                </c:pt>
                <c:pt idx="14">
                  <c:v>1.0254083333333333</c:v>
                </c:pt>
                <c:pt idx="15">
                  <c:v>1.02745</c:v>
                </c:pt>
                <c:pt idx="16">
                  <c:v>1.02955</c:v>
                </c:pt>
                <c:pt idx="17">
                  <c:v>1.0316166666666666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'[1]List1'!$E$43</c:f>
              <c:strCache>
                <c:ptCount val="1"/>
                <c:pt idx="0">
                  <c:v>hodnota portfolia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'[1]List1'!$F$41:$W$41</c:f>
              <c:strCache>
                <c:ptCount val="18"/>
                <c:pt idx="0">
                  <c:v>38625</c:v>
                </c:pt>
                <c:pt idx="1">
                  <c:v>31.10.2005</c:v>
                </c:pt>
                <c:pt idx="2">
                  <c:v>30.11.2005</c:v>
                </c:pt>
                <c:pt idx="3">
                  <c:v>31.12.2005</c:v>
                </c:pt>
                <c:pt idx="4">
                  <c:v>31.1.2006</c:v>
                </c:pt>
                <c:pt idx="5">
                  <c:v>38776</c:v>
                </c:pt>
                <c:pt idx="6">
                  <c:v>38807</c:v>
                </c:pt>
                <c:pt idx="7">
                  <c:v>38837</c:v>
                </c:pt>
                <c:pt idx="8">
                  <c:v>38868</c:v>
                </c:pt>
                <c:pt idx="9">
                  <c:v>38898</c:v>
                </c:pt>
                <c:pt idx="10">
                  <c:v>38929</c:v>
                </c:pt>
                <c:pt idx="11">
                  <c:v>38960</c:v>
                </c:pt>
                <c:pt idx="12">
                  <c:v>38990</c:v>
                </c:pt>
                <c:pt idx="13">
                  <c:v>39021</c:v>
                </c:pt>
                <c:pt idx="14">
                  <c:v>39051</c:v>
                </c:pt>
                <c:pt idx="15">
                  <c:v>39082</c:v>
                </c:pt>
                <c:pt idx="16">
                  <c:v>39113</c:v>
                </c:pt>
                <c:pt idx="17">
                  <c:v>39141</c:v>
                </c:pt>
              </c:strCache>
            </c:strRef>
          </c:cat>
          <c:val>
            <c:numRef>
              <c:f>'[1]List1'!$F$43:$W$43</c:f>
              <c:numCache>
                <c:ptCount val="18"/>
                <c:pt idx="0">
                  <c:v>1</c:v>
                </c:pt>
                <c:pt idx="1">
                  <c:v>1.00505</c:v>
                </c:pt>
                <c:pt idx="2">
                  <c:v>1.010325</c:v>
                </c:pt>
                <c:pt idx="3">
                  <c:v>1.0148499999999998</c:v>
                </c:pt>
                <c:pt idx="4">
                  <c:v>1.019283333333333</c:v>
                </c:pt>
                <c:pt idx="5">
                  <c:v>1.023383333333333</c:v>
                </c:pt>
                <c:pt idx="6">
                  <c:v>1.0277999999999998</c:v>
                </c:pt>
                <c:pt idx="7">
                  <c:v>1.0316499999999997</c:v>
                </c:pt>
                <c:pt idx="8">
                  <c:v>1.036433333333333</c:v>
                </c:pt>
                <c:pt idx="9">
                  <c:v>1.0407916666666663</c:v>
                </c:pt>
                <c:pt idx="10">
                  <c:v>1.045333333333333</c:v>
                </c:pt>
                <c:pt idx="11">
                  <c:v>1.049808333333333</c:v>
                </c:pt>
                <c:pt idx="12">
                  <c:v>1.0538999999999996</c:v>
                </c:pt>
                <c:pt idx="13">
                  <c:v>1.0580999999999996</c:v>
                </c:pt>
                <c:pt idx="14">
                  <c:v>1.0628666666666662</c:v>
                </c:pt>
                <c:pt idx="15">
                  <c:v>1.0673499999999996</c:v>
                </c:pt>
                <c:pt idx="16">
                  <c:v>1.0717249999999996</c:v>
                </c:pt>
                <c:pt idx="17">
                  <c:v>1.0758999999999996</c:v>
                </c:pt>
              </c:numCache>
            </c:numRef>
          </c:val>
          <c:smooth val="0"/>
        </c:ser>
        <c:marker val="1"/>
        <c:axId val="14408299"/>
        <c:axId val="62565828"/>
      </c:lineChart>
      <c:catAx>
        <c:axId val="144082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62565828"/>
        <c:crosses val="autoZero"/>
        <c:auto val="1"/>
        <c:lblOffset val="100"/>
        <c:noMultiLvlLbl val="0"/>
      </c:catAx>
      <c:valAx>
        <c:axId val="62565828"/>
        <c:scaling>
          <c:orientation val="minMax"/>
          <c:min val="0.9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4408299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10384277"/>
        <c:axId val="26349630"/>
      </c:barChart>
      <c:catAx>
        <c:axId val="10384277"/>
        <c:scaling>
          <c:orientation val="minMax"/>
        </c:scaling>
        <c:axPos val="b"/>
        <c:delete val="1"/>
        <c:majorTickMark val="out"/>
        <c:minorTickMark val="none"/>
        <c:tickLblPos val="nextTo"/>
        <c:crossAx val="26349630"/>
        <c:crossesAt val="0"/>
        <c:auto val="1"/>
        <c:lblOffset val="100"/>
        <c:noMultiLvlLbl val="0"/>
      </c:catAx>
      <c:valAx>
        <c:axId val="2634963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84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820079"/>
        <c:axId val="53945256"/>
      </c:lineChart>
      <c:catAx>
        <c:axId val="35820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945256"/>
        <c:crosses val="autoZero"/>
        <c:auto val="1"/>
        <c:lblOffset val="100"/>
        <c:noMultiLvlLbl val="0"/>
      </c:catAx>
      <c:valAx>
        <c:axId val="539452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820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2006  a roku 2007
</a:t>
            </a:r>
          </a:p>
        </c:rich>
      </c:tx>
      <c:layout>
        <c:manualLayout>
          <c:xMode val="factor"/>
          <c:yMode val="factor"/>
          <c:x val="-0.006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805"/>
          <c:w val="0.8735"/>
          <c:h val="0.819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daně!$B$48:$M$48</c:f>
              <c:numCache/>
            </c:numRef>
          </c:val>
        </c:ser>
        <c:ser>
          <c:idx val="1"/>
          <c:order val="1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daně!$B$57:$M$57</c:f>
              <c:numCache/>
            </c:numRef>
          </c:val>
        </c:ser>
        <c:axId val="15745257"/>
        <c:axId val="7489586"/>
      </c:barChart>
      <c:catAx>
        <c:axId val="15745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489586"/>
        <c:crosses val="autoZero"/>
        <c:auto val="1"/>
        <c:lblOffset val="100"/>
        <c:noMultiLvlLbl val="0"/>
      </c:catAx>
      <c:valAx>
        <c:axId val="7489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452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75"/>
          <c:y val="0.49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Kumulativní srovnání daňových příjmů  roku 2006  a roku 2007</a:t>
            </a:r>
          </a:p>
        </c:rich>
      </c:tx>
      <c:layout>
        <c:manualLayout>
          <c:xMode val="factor"/>
          <c:yMode val="factor"/>
          <c:x val="0.060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455"/>
          <c:w val="0.881"/>
          <c:h val="0.954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daně!$N$48</c:f>
              <c:numCache/>
            </c:numRef>
          </c:val>
        </c:ser>
        <c:ser>
          <c:idx val="1"/>
          <c:order val="1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daně!$N$57</c:f>
              <c:numCache/>
            </c:numRef>
          </c:val>
        </c:ser>
        <c:axId val="297411"/>
        <c:axId val="2676700"/>
      </c:barChart>
      <c:catAx>
        <c:axId val="297411"/>
        <c:scaling>
          <c:orientation val="minMax"/>
        </c:scaling>
        <c:axPos val="b"/>
        <c:delete val="1"/>
        <c:majorTickMark val="out"/>
        <c:minorTickMark val="none"/>
        <c:tickLblPos val="nextTo"/>
        <c:crossAx val="2676700"/>
        <c:crossesAt val="0"/>
        <c:auto val="1"/>
        <c:lblOffset val="100"/>
        <c:noMultiLvlLbl val="0"/>
      </c:catAx>
      <c:valAx>
        <c:axId val="2676700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5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daně!$A$4</c:f>
              <c:strCache>
                <c:ptCount val="1"/>
                <c:pt idx="0">
                  <c:v>daň z příjmů FO ze závislé činnosti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daně!$B$4:$M$4</c:f>
              <c:numCache/>
            </c:numRef>
          </c:val>
          <c:smooth val="0"/>
        </c:ser>
        <c:ser>
          <c:idx val="1"/>
          <c:order val="1"/>
          <c:tx>
            <c:strRef>
              <c:f>daně!$A$5</c:f>
              <c:strCache>
                <c:ptCount val="1"/>
                <c:pt idx="0">
                  <c:v>daň z příjmů FO ze SVČ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daně!$B$3:$M$3</c:f>
              <c:strCache/>
            </c:strRef>
          </c:cat>
          <c:val>
            <c:numRef>
              <c:f>daně!$B$5:$M$5</c:f>
              <c:numCache/>
            </c:numRef>
          </c:val>
          <c:smooth val="1"/>
        </c:ser>
        <c:ser>
          <c:idx val="2"/>
          <c:order val="2"/>
          <c:tx>
            <c:strRef>
              <c:f>daně!$A$6</c:f>
              <c:strCache>
                <c:ptCount val="1"/>
                <c:pt idx="0">
                  <c:v>daň z příjmů FO zvláštní sazbou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daně!$B$6:$M$6</c:f>
              <c:numCache/>
            </c:numRef>
          </c:val>
          <c:smooth val="1"/>
        </c:ser>
        <c:ser>
          <c:idx val="3"/>
          <c:order val="3"/>
          <c:tx>
            <c:strRef>
              <c:f>daně!$A$7</c:f>
              <c:strCache>
                <c:ptCount val="1"/>
                <c:pt idx="0">
                  <c:v>daň z příjmů PO 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daně!$B$7:$M$7</c:f>
              <c:numCache/>
            </c:numRef>
          </c:val>
          <c:smooth val="0"/>
        </c:ser>
        <c:ser>
          <c:idx val="4"/>
          <c:order val="4"/>
          <c:tx>
            <c:strRef>
              <c:f>daně!$A$8</c:f>
              <c:strCache>
                <c:ptCount val="1"/>
                <c:pt idx="0">
                  <c:v>DPH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daně!$B$8:$M$8</c:f>
              <c:numCache/>
            </c:numRef>
          </c:val>
          <c:smooth val="0"/>
        </c:ser>
        <c:marker val="1"/>
        <c:axId val="24090301"/>
        <c:axId val="15486118"/>
      </c:lineChart>
      <c:catAx>
        <c:axId val="24090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486118"/>
        <c:crosses val="autoZero"/>
        <c:auto val="1"/>
        <c:lblOffset val="100"/>
        <c:noMultiLvlLbl val="0"/>
      </c:catAx>
      <c:valAx>
        <c:axId val="154861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090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KÚ'!$A$57:$A$60</c:f>
              <c:strCache/>
            </c:strRef>
          </c:cat>
          <c:val>
            <c:numRef>
              <c:f>'čerpání KÚ'!$E$57:$E$60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zastupitelstva'!$A$56:$A$59</c:f>
              <c:strCache/>
            </c:strRef>
          </c:cat>
          <c:val>
            <c:numRef>
              <c:f>'čerpání zastupitelstva'!$E$56:$E$59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/>
              <a:t>Struktura portfolia ke dni 31.10.2005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Lit>
              <c:ptCount val="3"/>
              <c:pt idx="0">
                <c:v>Buy/Sell</c:v>
              </c:pt>
              <c:pt idx="1">
                <c:v>Obligace</c:v>
              </c:pt>
              <c:pt idx="2">
                <c:v>Peněžní prostředky</c:v>
              </c:pt>
            </c:strLit>
          </c:cat>
          <c:val>
            <c:numLit>
              <c:ptCount val="3"/>
              <c:pt idx="0">
                <c:v>0.2593</c:v>
              </c:pt>
              <c:pt idx="1">
                <c:v>0.7043</c:v>
              </c:pt>
              <c:pt idx="2">
                <c:v>0.0364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19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0</xdr:row>
      <xdr:rowOff>0</xdr:rowOff>
    </xdr:from>
    <xdr:to>
      <xdr:col>15</xdr:col>
      <xdr:colOff>390525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419725" y="0"/>
        <a:ext cx="5343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590550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10963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0</xdr:col>
      <xdr:colOff>0</xdr:colOff>
      <xdr:row>58</xdr:row>
      <xdr:rowOff>76200</xdr:rowOff>
    </xdr:from>
    <xdr:to>
      <xdr:col>6</xdr:col>
      <xdr:colOff>457200</xdr:colOff>
      <xdr:row>85</xdr:row>
      <xdr:rowOff>133350</xdr:rowOff>
    </xdr:to>
    <xdr:graphicFrame>
      <xdr:nvGraphicFramePr>
        <xdr:cNvPr id="4" name="Chart 4"/>
        <xdr:cNvGraphicFramePr/>
      </xdr:nvGraphicFramePr>
      <xdr:xfrm>
        <a:off x="0" y="9820275"/>
        <a:ext cx="5419725" cy="4429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485775</xdr:colOff>
      <xdr:row>58</xdr:row>
      <xdr:rowOff>85725</xdr:rowOff>
    </xdr:from>
    <xdr:to>
      <xdr:col>15</xdr:col>
      <xdr:colOff>428625</xdr:colOff>
      <xdr:row>85</xdr:row>
      <xdr:rowOff>133350</xdr:rowOff>
    </xdr:to>
    <xdr:graphicFrame>
      <xdr:nvGraphicFramePr>
        <xdr:cNvPr id="5" name="Chart 5"/>
        <xdr:cNvGraphicFramePr/>
      </xdr:nvGraphicFramePr>
      <xdr:xfrm>
        <a:off x="5448300" y="9829800"/>
        <a:ext cx="5353050" cy="4419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</xdr:row>
      <xdr:rowOff>38100</xdr:rowOff>
    </xdr:from>
    <xdr:to>
      <xdr:col>15</xdr:col>
      <xdr:colOff>590550</xdr:colOff>
      <xdr:row>36</xdr:row>
      <xdr:rowOff>114300</xdr:rowOff>
    </xdr:to>
    <xdr:graphicFrame>
      <xdr:nvGraphicFramePr>
        <xdr:cNvPr id="6" name="Chart 6"/>
        <xdr:cNvGraphicFramePr/>
      </xdr:nvGraphicFramePr>
      <xdr:xfrm>
        <a:off x="0" y="2143125"/>
        <a:ext cx="10963275" cy="4086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152400</xdr:rowOff>
    </xdr:from>
    <xdr:to>
      <xdr:col>7</xdr:col>
      <xdr:colOff>0</xdr:colOff>
      <xdr:row>89</xdr:row>
      <xdr:rowOff>152400</xdr:rowOff>
    </xdr:to>
    <xdr:graphicFrame>
      <xdr:nvGraphicFramePr>
        <xdr:cNvPr id="1" name="Chart 1"/>
        <xdr:cNvGraphicFramePr/>
      </xdr:nvGraphicFramePr>
      <xdr:xfrm>
        <a:off x="0" y="11306175"/>
        <a:ext cx="70008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0</xdr:rowOff>
    </xdr:from>
    <xdr:to>
      <xdr:col>6</xdr:col>
      <xdr:colOff>0</xdr:colOff>
      <xdr:row>87</xdr:row>
      <xdr:rowOff>104775</xdr:rowOff>
    </xdr:to>
    <xdr:graphicFrame>
      <xdr:nvGraphicFramePr>
        <xdr:cNvPr id="1" name="Chart 1"/>
        <xdr:cNvGraphicFramePr/>
      </xdr:nvGraphicFramePr>
      <xdr:xfrm>
        <a:off x="0" y="10829925"/>
        <a:ext cx="72580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85725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2</xdr:col>
      <xdr:colOff>1009650</xdr:colOff>
      <xdr:row>0</xdr:row>
      <xdr:rowOff>0</xdr:rowOff>
    </xdr:to>
    <xdr:graphicFrame>
      <xdr:nvGraphicFramePr>
        <xdr:cNvPr id="2" name="Chart 6"/>
        <xdr:cNvGraphicFramePr/>
      </xdr:nvGraphicFramePr>
      <xdr:xfrm>
        <a:off x="85725" y="0"/>
        <a:ext cx="4333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1676400</xdr:colOff>
      <xdr:row>0</xdr:row>
      <xdr:rowOff>0</xdr:rowOff>
    </xdr:to>
    <xdr:graphicFrame>
      <xdr:nvGraphicFramePr>
        <xdr:cNvPr id="3" name="Chart 10"/>
        <xdr:cNvGraphicFramePr/>
      </xdr:nvGraphicFramePr>
      <xdr:xfrm>
        <a:off x="0" y="0"/>
        <a:ext cx="5086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</xdr:col>
      <xdr:colOff>1676400</xdr:colOff>
      <xdr:row>0</xdr:row>
      <xdr:rowOff>0</xdr:rowOff>
    </xdr:to>
    <xdr:graphicFrame>
      <xdr:nvGraphicFramePr>
        <xdr:cNvPr id="4" name="Chart 13"/>
        <xdr:cNvGraphicFramePr/>
      </xdr:nvGraphicFramePr>
      <xdr:xfrm>
        <a:off x="0" y="0"/>
        <a:ext cx="5086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1676400</xdr:colOff>
      <xdr:row>0</xdr:row>
      <xdr:rowOff>0</xdr:rowOff>
    </xdr:to>
    <xdr:graphicFrame>
      <xdr:nvGraphicFramePr>
        <xdr:cNvPr id="5" name="Chart 26"/>
        <xdr:cNvGraphicFramePr/>
      </xdr:nvGraphicFramePr>
      <xdr:xfrm>
        <a:off x="0" y="0"/>
        <a:ext cx="67627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1743075</xdr:colOff>
      <xdr:row>0</xdr:row>
      <xdr:rowOff>0</xdr:rowOff>
    </xdr:to>
    <xdr:graphicFrame>
      <xdr:nvGraphicFramePr>
        <xdr:cNvPr id="6" name="Chart 27"/>
        <xdr:cNvGraphicFramePr/>
      </xdr:nvGraphicFramePr>
      <xdr:xfrm>
        <a:off x="0" y="0"/>
        <a:ext cx="68294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3</xdr:col>
      <xdr:colOff>1676400</xdr:colOff>
      <xdr:row>1</xdr:row>
      <xdr:rowOff>0</xdr:rowOff>
    </xdr:to>
    <xdr:graphicFrame>
      <xdr:nvGraphicFramePr>
        <xdr:cNvPr id="7" name="Chart 28"/>
        <xdr:cNvGraphicFramePr/>
      </xdr:nvGraphicFramePr>
      <xdr:xfrm>
        <a:off x="0" y="200025"/>
        <a:ext cx="67627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 fLocksWithSheet="0"/>
  </xdr:twoCellAnchor>
  <xdr:twoCellAnchor>
    <xdr:from>
      <xdr:col>0</xdr:col>
      <xdr:colOff>0</xdr:colOff>
      <xdr:row>1</xdr:row>
      <xdr:rowOff>0</xdr:rowOff>
    </xdr:from>
    <xdr:to>
      <xdr:col>3</xdr:col>
      <xdr:colOff>1743075</xdr:colOff>
      <xdr:row>1</xdr:row>
      <xdr:rowOff>0</xdr:rowOff>
    </xdr:to>
    <xdr:graphicFrame>
      <xdr:nvGraphicFramePr>
        <xdr:cNvPr id="8" name="Chart 29"/>
        <xdr:cNvGraphicFramePr/>
      </xdr:nvGraphicFramePr>
      <xdr:xfrm>
        <a:off x="0" y="200025"/>
        <a:ext cx="68294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1</xdr:row>
      <xdr:rowOff>9525</xdr:rowOff>
    </xdr:from>
    <xdr:to>
      <xdr:col>3</xdr:col>
      <xdr:colOff>1685925</xdr:colOff>
      <xdr:row>55</xdr:row>
      <xdr:rowOff>104775</xdr:rowOff>
    </xdr:to>
    <xdr:pic>
      <xdr:nvPicPr>
        <xdr:cNvPr id="9" name="Picture 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09550"/>
          <a:ext cx="6772275" cy="8839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Vysocina2007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6">
          <cell r="G16" t="str">
            <v>Buy/Sell</v>
          </cell>
          <cell r="H16">
            <v>0.1448</v>
          </cell>
        </row>
        <row r="17">
          <cell r="G17" t="str">
            <v>Obligace</v>
          </cell>
          <cell r="H17">
            <v>0.8491</v>
          </cell>
        </row>
        <row r="18">
          <cell r="G18" t="str">
            <v>Peněžní prostředky</v>
          </cell>
          <cell r="H18">
            <v>0.0061</v>
          </cell>
        </row>
        <row r="41">
          <cell r="F41">
            <v>38625</v>
          </cell>
          <cell r="G41" t="str">
            <v>31.10.2005</v>
          </cell>
          <cell r="H41" t="str">
            <v>30.11.2005</v>
          </cell>
          <cell r="I41" t="str">
            <v>31.12.2005</v>
          </cell>
          <cell r="J41" t="str">
            <v>31.1.2006</v>
          </cell>
          <cell r="K41">
            <v>38776</v>
          </cell>
          <cell r="L41">
            <v>38807</v>
          </cell>
          <cell r="M41">
            <v>38837</v>
          </cell>
          <cell r="N41">
            <v>38868</v>
          </cell>
          <cell r="O41">
            <v>38898</v>
          </cell>
          <cell r="P41">
            <v>38929</v>
          </cell>
          <cell r="Q41">
            <v>38960</v>
          </cell>
          <cell r="R41">
            <v>38990</v>
          </cell>
          <cell r="S41">
            <v>39021</v>
          </cell>
          <cell r="T41">
            <v>39051</v>
          </cell>
          <cell r="U41">
            <v>39082</v>
          </cell>
          <cell r="V41">
            <v>39113</v>
          </cell>
          <cell r="W41">
            <v>39141</v>
          </cell>
        </row>
        <row r="42">
          <cell r="E42" t="str">
            <v>3M PRIBID</v>
          </cell>
          <cell r="F42">
            <v>1</v>
          </cell>
          <cell r="G42">
            <v>1.0017583333333333</v>
          </cell>
          <cell r="H42">
            <v>1.0035166666666666</v>
          </cell>
          <cell r="I42">
            <v>1.0052416666666666</v>
          </cell>
          <cell r="J42">
            <v>1.00685</v>
          </cell>
          <cell r="K42">
            <v>1.0084583333333335</v>
          </cell>
          <cell r="L42">
            <v>1.0101166666666668</v>
          </cell>
          <cell r="M42">
            <v>1.0118416666666668</v>
          </cell>
          <cell r="N42">
            <v>1.0135</v>
          </cell>
          <cell r="O42">
            <v>1.0152833333333333</v>
          </cell>
          <cell r="P42">
            <v>1.0171666666666666</v>
          </cell>
          <cell r="Q42">
            <v>1.0190499999999998</v>
          </cell>
          <cell r="R42">
            <v>1.0211583333333332</v>
          </cell>
          <cell r="S42">
            <v>1.0233083333333333</v>
          </cell>
          <cell r="T42">
            <v>1.0254083333333333</v>
          </cell>
          <cell r="U42">
            <v>1.02745</v>
          </cell>
          <cell r="V42">
            <v>1.02955</v>
          </cell>
          <cell r="W42">
            <v>1.0316166666666666</v>
          </cell>
        </row>
        <row r="43">
          <cell r="E43" t="str">
            <v>hodnota portfolia</v>
          </cell>
          <cell r="F43">
            <v>1</v>
          </cell>
          <cell r="G43">
            <v>1.00505</v>
          </cell>
          <cell r="H43">
            <v>1.010325</v>
          </cell>
          <cell r="I43">
            <v>1.0148499999999998</v>
          </cell>
          <cell r="J43">
            <v>1.019283333333333</v>
          </cell>
          <cell r="K43">
            <v>1.023383333333333</v>
          </cell>
          <cell r="L43">
            <v>1.0277999999999998</v>
          </cell>
          <cell r="M43">
            <v>1.0316499999999997</v>
          </cell>
          <cell r="N43">
            <v>1.036433333333333</v>
          </cell>
          <cell r="O43">
            <v>1.0407916666666663</v>
          </cell>
          <cell r="P43">
            <v>1.045333333333333</v>
          </cell>
          <cell r="Q43">
            <v>1.049808333333333</v>
          </cell>
          <cell r="R43">
            <v>1.0538999999999996</v>
          </cell>
          <cell r="S43">
            <v>1.0580999999999996</v>
          </cell>
          <cell r="T43">
            <v>1.0628666666666662</v>
          </cell>
          <cell r="U43">
            <v>1.0673499999999996</v>
          </cell>
          <cell r="V43">
            <v>1.0717249999999996</v>
          </cell>
          <cell r="W43">
            <v>1.0758999999999996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K107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53.875" style="29" customWidth="1"/>
    <col min="2" max="2" width="10.75390625" style="0" customWidth="1"/>
    <col min="3" max="3" width="10.75390625" style="15" customWidth="1"/>
    <col min="4" max="4" width="10.75390625" style="0" customWidth="1"/>
    <col min="5" max="5" width="13.625" style="0" customWidth="1"/>
    <col min="6" max="6" width="21.125" style="0" hidden="1" customWidth="1"/>
    <col min="8" max="9" width="0" style="0" hidden="1" customWidth="1"/>
  </cols>
  <sheetData>
    <row r="1" spans="4:5" ht="15">
      <c r="D1" s="458" t="s">
        <v>38</v>
      </c>
      <c r="E1" s="458"/>
    </row>
    <row r="2" spans="4:5" ht="15">
      <c r="D2" s="458" t="s">
        <v>353</v>
      </c>
      <c r="E2" s="458"/>
    </row>
    <row r="3" spans="4:7" ht="12" customHeight="1">
      <c r="D3" s="704"/>
      <c r="E3" s="704"/>
      <c r="F3" s="705"/>
      <c r="G3" s="705"/>
    </row>
    <row r="4" spans="1:9" ht="18">
      <c r="A4" s="706" t="s">
        <v>180</v>
      </c>
      <c r="B4" s="706"/>
      <c r="C4" s="706"/>
      <c r="D4" s="706"/>
      <c r="E4" s="706"/>
      <c r="I4" t="s">
        <v>776</v>
      </c>
    </row>
    <row r="5" ht="12" customHeight="1"/>
    <row r="6" ht="12.75">
      <c r="A6" s="64" t="s">
        <v>750</v>
      </c>
    </row>
    <row r="7" spans="1:5" ht="25.5" customHeight="1">
      <c r="A7" s="21"/>
      <c r="B7" s="50" t="s">
        <v>753</v>
      </c>
      <c r="C7" s="59" t="s">
        <v>754</v>
      </c>
      <c r="D7" s="5" t="s">
        <v>660</v>
      </c>
      <c r="E7" s="51" t="s">
        <v>755</v>
      </c>
    </row>
    <row r="8" spans="1:9" ht="12.75">
      <c r="A8" s="23" t="s">
        <v>89</v>
      </c>
      <c r="B8" s="373">
        <v>7161577</v>
      </c>
      <c r="C8" s="495">
        <f>C88</f>
        <v>7204593</v>
      </c>
      <c r="D8" s="346">
        <f>D88</f>
        <v>1882831</v>
      </c>
      <c r="E8" s="370">
        <f aca="true" t="shared" si="0" ref="E8:E13">+D8/C8*100</f>
        <v>26.133759394874907</v>
      </c>
      <c r="I8" s="15"/>
    </row>
    <row r="9" spans="1:7" ht="12.75">
      <c r="A9" s="23" t="s">
        <v>404</v>
      </c>
      <c r="B9" s="346">
        <v>387280</v>
      </c>
      <c r="C9" s="346">
        <v>412173</v>
      </c>
      <c r="D9" s="346">
        <v>35381</v>
      </c>
      <c r="E9" s="370">
        <f t="shared" si="0"/>
        <v>8.584016905522681</v>
      </c>
      <c r="G9" s="250"/>
    </row>
    <row r="10" spans="1:7" s="2" customFormat="1" ht="12.75">
      <c r="A10" s="113" t="s">
        <v>87</v>
      </c>
      <c r="B10" s="347">
        <f>SUM(B8:B9)</f>
        <v>7548857</v>
      </c>
      <c r="C10" s="347">
        <f>SUM(C8:C9)</f>
        <v>7616766</v>
      </c>
      <c r="D10" s="347">
        <f>SUM(D8:D9)</f>
        <v>1918212</v>
      </c>
      <c r="E10" s="126">
        <f t="shared" si="0"/>
        <v>25.18407418581587</v>
      </c>
      <c r="G10" s="303"/>
    </row>
    <row r="11" spans="1:5" ht="12.75">
      <c r="A11" s="23" t="s">
        <v>88</v>
      </c>
      <c r="B11" s="346">
        <v>7546237</v>
      </c>
      <c r="C11" s="332">
        <v>7614146</v>
      </c>
      <c r="D11" s="372">
        <v>1591709</v>
      </c>
      <c r="E11" s="370">
        <f t="shared" si="0"/>
        <v>20.904629356988952</v>
      </c>
    </row>
    <row r="12" spans="1:5" ht="12.75">
      <c r="A12" s="23" t="s">
        <v>471</v>
      </c>
      <c r="B12" s="224">
        <v>2620</v>
      </c>
      <c r="C12" s="332">
        <v>2620</v>
      </c>
      <c r="D12" s="346">
        <v>0</v>
      </c>
      <c r="E12" s="62">
        <f t="shared" si="0"/>
        <v>0</v>
      </c>
    </row>
    <row r="13" spans="1:5" ht="12.75">
      <c r="A13" s="113" t="s">
        <v>55</v>
      </c>
      <c r="B13" s="114">
        <f>SUM(B11:B12)</f>
        <v>7548857</v>
      </c>
      <c r="C13" s="114">
        <f>SUM(C11:C12)</f>
        <v>7616766</v>
      </c>
      <c r="D13" s="114">
        <f>SUM(D11:D12)</f>
        <v>1591709</v>
      </c>
      <c r="E13" s="240">
        <f t="shared" si="0"/>
        <v>20.897438624214004</v>
      </c>
    </row>
    <row r="14" spans="1:5" s="2" customFormat="1" ht="12.75">
      <c r="A14" s="34" t="s">
        <v>96</v>
      </c>
      <c r="B14" s="28">
        <f>B10-B13</f>
        <v>0</v>
      </c>
      <c r="C14" s="28">
        <f>C10-C13</f>
        <v>0</v>
      </c>
      <c r="D14" s="28">
        <f>D10-D13</f>
        <v>326503</v>
      </c>
      <c r="E14" s="319">
        <v>0</v>
      </c>
    </row>
    <row r="15" spans="1:5" s="2" customFormat="1" ht="12.75">
      <c r="A15" s="316"/>
      <c r="B15" s="483"/>
      <c r="C15" s="483"/>
      <c r="D15" s="483"/>
      <c r="E15" s="38"/>
    </row>
    <row r="16" spans="1:5" s="2" customFormat="1" ht="12.75">
      <c r="A16" s="134" t="s">
        <v>459</v>
      </c>
      <c r="B16" s="211"/>
      <c r="C16" s="54"/>
      <c r="D16" s="54"/>
      <c r="E16" s="38"/>
    </row>
    <row r="17" spans="1:5" s="2" customFormat="1" ht="12.75">
      <c r="A17" s="134" t="s">
        <v>175</v>
      </c>
      <c r="B17" s="54"/>
      <c r="C17" s="54"/>
      <c r="D17" s="54"/>
      <c r="E17" s="38"/>
    </row>
    <row r="18" spans="1:5" s="2" customFormat="1" ht="12.75">
      <c r="A18" s="134" t="s">
        <v>174</v>
      </c>
      <c r="B18" s="54"/>
      <c r="C18" s="54"/>
      <c r="D18" s="54"/>
      <c r="E18" s="38"/>
    </row>
    <row r="19" spans="1:5" s="2" customFormat="1" ht="12.75">
      <c r="A19" s="116" t="s">
        <v>176</v>
      </c>
      <c r="B19" s="54"/>
      <c r="C19" s="54"/>
      <c r="D19" s="54"/>
      <c r="E19" s="38"/>
    </row>
    <row r="20" spans="1:5" s="2" customFormat="1" ht="12.75">
      <c r="A20" s="134"/>
      <c r="B20" s="54"/>
      <c r="C20" s="54"/>
      <c r="D20" s="54"/>
      <c r="E20" s="38"/>
    </row>
    <row r="21" spans="1:5" ht="12.75" customHeight="1">
      <c r="A21" s="337" t="s">
        <v>153</v>
      </c>
      <c r="B21" s="121"/>
      <c r="C21" s="338"/>
      <c r="D21" s="338"/>
      <c r="E21" s="336"/>
    </row>
    <row r="22" spans="1:5" ht="12.75" customHeight="1">
      <c r="A22" s="337" t="s">
        <v>178</v>
      </c>
      <c r="B22" s="121"/>
      <c r="C22" s="338"/>
      <c r="D22" s="338"/>
      <c r="E22" s="336"/>
    </row>
    <row r="23" spans="1:5" ht="12.75" customHeight="1">
      <c r="A23" s="337"/>
      <c r="B23" s="121"/>
      <c r="C23" s="338"/>
      <c r="D23" s="338"/>
      <c r="E23" s="336"/>
    </row>
    <row r="24" spans="1:10" ht="12.75">
      <c r="A24" s="64" t="s">
        <v>627</v>
      </c>
      <c r="B24" s="339"/>
      <c r="C24" s="340"/>
      <c r="D24" s="340"/>
      <c r="E24" s="341"/>
      <c r="G24" s="125"/>
      <c r="J24" s="2"/>
    </row>
    <row r="25" spans="1:10" ht="21.75" customHeight="1">
      <c r="A25" s="21"/>
      <c r="B25" s="476" t="s">
        <v>753</v>
      </c>
      <c r="C25" s="477" t="s">
        <v>754</v>
      </c>
      <c r="D25" s="478" t="s">
        <v>660</v>
      </c>
      <c r="E25" s="479" t="s">
        <v>755</v>
      </c>
      <c r="G25" s="125"/>
      <c r="J25" s="2"/>
    </row>
    <row r="26" spans="1:9" ht="12.75">
      <c r="A26" s="23" t="s">
        <v>89</v>
      </c>
      <c r="B26" s="373">
        <v>3581863</v>
      </c>
      <c r="C26" s="373">
        <v>3624879</v>
      </c>
      <c r="D26" s="346">
        <v>951064</v>
      </c>
      <c r="E26" s="370">
        <f aca="true" t="shared" si="1" ref="E26:E31">+D26/C26*100</f>
        <v>26.23712405296839</v>
      </c>
      <c r="I26" s="15"/>
    </row>
    <row r="27" spans="1:7" ht="12.75">
      <c r="A27" s="23" t="s">
        <v>472</v>
      </c>
      <c r="B27" s="346">
        <v>387280</v>
      </c>
      <c r="C27" s="346">
        <v>412173</v>
      </c>
      <c r="D27" s="346">
        <v>35381</v>
      </c>
      <c r="E27" s="370">
        <f t="shared" si="1"/>
        <v>8.584016905522681</v>
      </c>
      <c r="G27" s="250"/>
    </row>
    <row r="28" spans="1:7" s="2" customFormat="1" ht="12.75">
      <c r="A28" s="113" t="s">
        <v>87</v>
      </c>
      <c r="B28" s="347">
        <f>SUM(B26:B27)</f>
        <v>3969143</v>
      </c>
      <c r="C28" s="347">
        <f>SUM(C26:C27)</f>
        <v>4037052</v>
      </c>
      <c r="D28" s="347">
        <f>SUM(D26:D27)</f>
        <v>986445</v>
      </c>
      <c r="E28" s="496">
        <f t="shared" si="1"/>
        <v>24.434785581161698</v>
      </c>
      <c r="G28" s="303"/>
    </row>
    <row r="29" spans="1:5" ht="12.75">
      <c r="A29" s="23" t="s">
        <v>88</v>
      </c>
      <c r="B29" s="346">
        <v>3966523</v>
      </c>
      <c r="C29" s="346">
        <v>4034432</v>
      </c>
      <c r="D29" s="346">
        <v>666903</v>
      </c>
      <c r="E29" s="370">
        <f t="shared" si="1"/>
        <v>16.53028232970589</v>
      </c>
    </row>
    <row r="30" spans="1:5" ht="12.75">
      <c r="A30" s="23" t="s">
        <v>471</v>
      </c>
      <c r="B30" s="224">
        <v>2620</v>
      </c>
      <c r="C30" s="332">
        <v>2620</v>
      </c>
      <c r="D30" s="346">
        <v>0</v>
      </c>
      <c r="E30" s="62">
        <f t="shared" si="1"/>
        <v>0</v>
      </c>
    </row>
    <row r="31" spans="1:5" ht="12.75">
      <c r="A31" s="113" t="s">
        <v>55</v>
      </c>
      <c r="B31" s="312">
        <f>SUM(B29:B30)</f>
        <v>3969143</v>
      </c>
      <c r="C31" s="312">
        <f>SUM(C29:C30)</f>
        <v>4037052</v>
      </c>
      <c r="D31" s="312">
        <f>SUM(D29:D30)</f>
        <v>666903</v>
      </c>
      <c r="E31" s="475">
        <f t="shared" si="1"/>
        <v>16.519554367890233</v>
      </c>
    </row>
    <row r="32" spans="1:5" s="2" customFormat="1" ht="12.75">
      <c r="A32" s="34" t="s">
        <v>96</v>
      </c>
      <c r="B32" s="28">
        <f>B28-B31</f>
        <v>0</v>
      </c>
      <c r="C32" s="28">
        <f>C28-C31</f>
        <v>0</v>
      </c>
      <c r="D32" s="28">
        <f>D28-D31</f>
        <v>319542</v>
      </c>
      <c r="E32" s="319">
        <v>0</v>
      </c>
    </row>
    <row r="33" spans="1:4" ht="12.75" customHeight="1">
      <c r="A33" s="64"/>
      <c r="B33" s="29"/>
      <c r="C33" s="83"/>
      <c r="D33" s="29"/>
    </row>
    <row r="34" spans="1:4" ht="12.75">
      <c r="A34" s="64" t="s">
        <v>731</v>
      </c>
      <c r="B34" s="29"/>
      <c r="C34" s="83"/>
      <c r="D34" s="29"/>
    </row>
    <row r="35" spans="1:7" ht="26.25" customHeight="1">
      <c r="A35" s="5" t="s">
        <v>658</v>
      </c>
      <c r="B35" s="50" t="s">
        <v>753</v>
      </c>
      <c r="C35" s="59" t="s">
        <v>754</v>
      </c>
      <c r="D35" s="5" t="s">
        <v>660</v>
      </c>
      <c r="E35" s="51" t="s">
        <v>755</v>
      </c>
      <c r="F35" t="s">
        <v>10</v>
      </c>
      <c r="G35" s="337"/>
    </row>
    <row r="36" spans="1:5" ht="12.75">
      <c r="A36" s="100" t="s">
        <v>106</v>
      </c>
      <c r="B36" s="330">
        <v>752940</v>
      </c>
      <c r="C36" s="330">
        <v>752940</v>
      </c>
      <c r="D36" s="482">
        <v>198106</v>
      </c>
      <c r="E36" s="370">
        <f aca="true" t="shared" si="2" ref="E36:E66">+D36/C36*100</f>
        <v>26.310994235928494</v>
      </c>
    </row>
    <row r="37" spans="1:5" ht="12.75">
      <c r="A37" s="99" t="s">
        <v>107</v>
      </c>
      <c r="B37" s="330">
        <v>69720</v>
      </c>
      <c r="C37" s="330">
        <v>69720</v>
      </c>
      <c r="D37" s="482">
        <v>17248</v>
      </c>
      <c r="E37" s="370">
        <f t="shared" si="2"/>
        <v>24.738955823293175</v>
      </c>
    </row>
    <row r="38" spans="1:5" ht="12.75">
      <c r="A38" s="99" t="s">
        <v>108</v>
      </c>
      <c r="B38" s="330">
        <v>41830</v>
      </c>
      <c r="C38" s="330">
        <v>41830</v>
      </c>
      <c r="D38" s="482">
        <v>10639</v>
      </c>
      <c r="E38" s="370">
        <f t="shared" si="2"/>
        <v>25.43389911546737</v>
      </c>
    </row>
    <row r="39" spans="1:5" ht="12.75">
      <c r="A39" s="99" t="s">
        <v>109</v>
      </c>
      <c r="B39" s="330">
        <v>948150</v>
      </c>
      <c r="C39" s="330">
        <v>948150</v>
      </c>
      <c r="D39" s="482">
        <v>187433</v>
      </c>
      <c r="E39" s="370">
        <f t="shared" si="2"/>
        <v>19.76828560881717</v>
      </c>
    </row>
    <row r="40" spans="1:5" ht="12.75">
      <c r="A40" s="99" t="s">
        <v>110</v>
      </c>
      <c r="B40" s="330">
        <v>1399399</v>
      </c>
      <c r="C40" s="330">
        <v>1399399</v>
      </c>
      <c r="D40" s="482">
        <v>365552</v>
      </c>
      <c r="E40" s="370">
        <f t="shared" si="2"/>
        <v>26.122070974754163</v>
      </c>
    </row>
    <row r="41" spans="1:6" ht="12.75">
      <c r="A41" s="241" t="s">
        <v>661</v>
      </c>
      <c r="B41" s="330">
        <v>1200</v>
      </c>
      <c r="C41" s="330">
        <v>1200</v>
      </c>
      <c r="D41" s="482">
        <v>457</v>
      </c>
      <c r="E41" s="370">
        <f t="shared" si="2"/>
        <v>38.083333333333336</v>
      </c>
      <c r="F41" t="s">
        <v>7</v>
      </c>
    </row>
    <row r="42" spans="1:5" ht="12.75">
      <c r="A42" s="241" t="s">
        <v>102</v>
      </c>
      <c r="B42" s="330">
        <v>0</v>
      </c>
      <c r="C42" s="330">
        <v>0</v>
      </c>
      <c r="D42" s="482">
        <v>1</v>
      </c>
      <c r="E42" s="370" t="s">
        <v>51</v>
      </c>
    </row>
    <row r="43" spans="1:5" ht="12.75">
      <c r="A43" s="241" t="s">
        <v>103</v>
      </c>
      <c r="B43" s="330">
        <v>0</v>
      </c>
      <c r="C43" s="330">
        <v>0</v>
      </c>
      <c r="D43" s="482">
        <v>10</v>
      </c>
      <c r="E43" s="370" t="s">
        <v>51</v>
      </c>
    </row>
    <row r="44" spans="1:5" ht="12.75">
      <c r="A44" s="241" t="s">
        <v>104</v>
      </c>
      <c r="B44" s="330">
        <v>0</v>
      </c>
      <c r="C44" s="330">
        <v>0</v>
      </c>
      <c r="D44" s="482">
        <v>7</v>
      </c>
      <c r="E44" s="370" t="s">
        <v>51</v>
      </c>
    </row>
    <row r="45" spans="1:5" ht="12.75">
      <c r="A45" s="241" t="s">
        <v>105</v>
      </c>
      <c r="B45" s="330">
        <v>0</v>
      </c>
      <c r="C45" s="330">
        <v>0</v>
      </c>
      <c r="D45" s="482">
        <v>5</v>
      </c>
      <c r="E45" s="370" t="s">
        <v>51</v>
      </c>
    </row>
    <row r="46" spans="1:5" ht="12.75">
      <c r="A46" s="113" t="s">
        <v>62</v>
      </c>
      <c r="B46" s="114">
        <f>SUM(B36:B45)</f>
        <v>3213239</v>
      </c>
      <c r="C46" s="114">
        <f>SUM(C36:C45)</f>
        <v>3213239</v>
      </c>
      <c r="D46" s="312">
        <f>SUM(D36:D45)</f>
        <v>779458</v>
      </c>
      <c r="E46" s="240">
        <f t="shared" si="2"/>
        <v>24.257703830931966</v>
      </c>
    </row>
    <row r="47" spans="1:11" ht="13.5" customHeight="1">
      <c r="A47" s="113"/>
      <c r="B47" s="114"/>
      <c r="C47" s="114"/>
      <c r="D47" s="312"/>
      <c r="E47" s="370"/>
      <c r="K47" t="s">
        <v>776</v>
      </c>
    </row>
    <row r="48" spans="1:7" ht="12.75">
      <c r="A48" s="34" t="s">
        <v>56</v>
      </c>
      <c r="B48" s="28">
        <v>650</v>
      </c>
      <c r="C48" s="332">
        <v>3600</v>
      </c>
      <c r="D48" s="332">
        <v>1766</v>
      </c>
      <c r="E48" s="370">
        <f t="shared" si="2"/>
        <v>49.05555555555556</v>
      </c>
      <c r="G48" s="275"/>
    </row>
    <row r="49" spans="1:7" ht="12.75">
      <c r="A49" s="34" t="s">
        <v>100</v>
      </c>
      <c r="B49" s="28">
        <v>400</v>
      </c>
      <c r="C49" s="332">
        <v>400</v>
      </c>
      <c r="D49" s="332">
        <v>43</v>
      </c>
      <c r="E49" s="370">
        <f t="shared" si="2"/>
        <v>10.75</v>
      </c>
      <c r="G49" s="275"/>
    </row>
    <row r="50" spans="1:5" ht="12.75">
      <c r="A50" s="34" t="s">
        <v>50</v>
      </c>
      <c r="B50" s="28">
        <v>4000</v>
      </c>
      <c r="C50" s="332">
        <v>4000</v>
      </c>
      <c r="D50" s="332">
        <v>6691</v>
      </c>
      <c r="E50" s="32">
        <f t="shared" si="2"/>
        <v>167.275</v>
      </c>
    </row>
    <row r="51" spans="1:6" ht="12.75" customHeight="1">
      <c r="A51" s="23" t="s">
        <v>662</v>
      </c>
      <c r="B51" s="28">
        <v>43230</v>
      </c>
      <c r="C51" s="332">
        <v>43230</v>
      </c>
      <c r="D51" s="332">
        <v>9530</v>
      </c>
      <c r="E51" s="32">
        <f t="shared" si="2"/>
        <v>22.044876243349528</v>
      </c>
      <c r="F51" t="s">
        <v>8</v>
      </c>
    </row>
    <row r="52" spans="1:7" ht="13.5" customHeight="1">
      <c r="A52" s="23" t="s">
        <v>464</v>
      </c>
      <c r="B52" s="28">
        <v>38300</v>
      </c>
      <c r="C52" s="332">
        <v>38421</v>
      </c>
      <c r="D52" s="332">
        <v>2891</v>
      </c>
      <c r="E52" s="32">
        <f t="shared" si="2"/>
        <v>7.5245308555217205</v>
      </c>
      <c r="G52" s="275"/>
    </row>
    <row r="53" spans="1:7" ht="12" customHeight="1">
      <c r="A53" s="23" t="s">
        <v>463</v>
      </c>
      <c r="B53" s="28">
        <v>141700</v>
      </c>
      <c r="C53" s="332">
        <v>141700</v>
      </c>
      <c r="D53" s="247">
        <v>14798</v>
      </c>
      <c r="E53" s="32">
        <f t="shared" si="2"/>
        <v>10.44318983768525</v>
      </c>
      <c r="G53" s="275"/>
    </row>
    <row r="54" spans="1:9" ht="12.75">
      <c r="A54" s="23" t="s">
        <v>462</v>
      </c>
      <c r="B54" s="28">
        <v>13000</v>
      </c>
      <c r="C54" s="332">
        <v>13000</v>
      </c>
      <c r="D54" s="247">
        <v>6304</v>
      </c>
      <c r="E54" s="32">
        <f t="shared" si="2"/>
        <v>48.49230769230769</v>
      </c>
      <c r="H54">
        <v>2143</v>
      </c>
      <c r="I54">
        <v>2</v>
      </c>
    </row>
    <row r="55" spans="1:5" ht="12.75">
      <c r="A55" s="23" t="s">
        <v>492</v>
      </c>
      <c r="B55" s="28">
        <v>4039</v>
      </c>
      <c r="C55" s="332">
        <v>4039</v>
      </c>
      <c r="D55" s="332">
        <v>0</v>
      </c>
      <c r="E55" s="32">
        <f t="shared" si="2"/>
        <v>0</v>
      </c>
    </row>
    <row r="56" spans="1:9" ht="12.75">
      <c r="A56" s="23" t="s">
        <v>490</v>
      </c>
      <c r="B56" s="28">
        <v>1500</v>
      </c>
      <c r="C56" s="332">
        <v>1500</v>
      </c>
      <c r="D56" s="332">
        <v>1276</v>
      </c>
      <c r="E56" s="32">
        <f t="shared" si="2"/>
        <v>85.06666666666666</v>
      </c>
      <c r="H56">
        <v>2329</v>
      </c>
      <c r="I56">
        <v>1022</v>
      </c>
    </row>
    <row r="57" spans="1:5" ht="12.75">
      <c r="A57" s="23" t="s">
        <v>493</v>
      </c>
      <c r="B57" s="28">
        <v>0</v>
      </c>
      <c r="C57" s="332">
        <v>0</v>
      </c>
      <c r="D57" s="332">
        <f>D75</f>
        <v>1645</v>
      </c>
      <c r="E57" s="375" t="s">
        <v>51</v>
      </c>
    </row>
    <row r="58" spans="1:5" ht="12.75">
      <c r="A58" s="113" t="s">
        <v>63</v>
      </c>
      <c r="B58" s="114">
        <f>SUM(B48:B57)</f>
        <v>246819</v>
      </c>
      <c r="C58" s="312">
        <f>SUM(C48:C57)</f>
        <v>249890</v>
      </c>
      <c r="D58" s="312">
        <f>SUM(D48:D57)</f>
        <v>44944</v>
      </c>
      <c r="E58" s="374">
        <f t="shared" si="2"/>
        <v>17.985513625995438</v>
      </c>
    </row>
    <row r="59" spans="1:11" ht="12" customHeight="1">
      <c r="A59" s="113"/>
      <c r="B59" s="114"/>
      <c r="C59" s="312"/>
      <c r="D59" s="312"/>
      <c r="E59" s="126"/>
      <c r="J59" s="125"/>
      <c r="K59" s="125"/>
    </row>
    <row r="60" spans="1:10" ht="12.75">
      <c r="A60" s="371" t="s">
        <v>491</v>
      </c>
      <c r="B60" s="372">
        <v>0</v>
      </c>
      <c r="C60" s="373">
        <v>10</v>
      </c>
      <c r="D60" s="373">
        <v>1410</v>
      </c>
      <c r="E60" s="32" t="s">
        <v>51</v>
      </c>
      <c r="J60" s="125"/>
    </row>
    <row r="61" spans="1:5" ht="12.75">
      <c r="A61" s="23" t="s">
        <v>90</v>
      </c>
      <c r="B61" s="28">
        <v>72705</v>
      </c>
      <c r="C61" s="332">
        <v>72705</v>
      </c>
      <c r="D61" s="346">
        <v>18177</v>
      </c>
      <c r="E61" s="32">
        <f t="shared" si="2"/>
        <v>25.001031565917064</v>
      </c>
    </row>
    <row r="62" spans="1:5" ht="12.75">
      <c r="A62" s="34" t="s">
        <v>558</v>
      </c>
      <c r="B62" s="28">
        <v>3579714</v>
      </c>
      <c r="C62" s="332">
        <v>3579714</v>
      </c>
      <c r="D62" s="346">
        <v>931767</v>
      </c>
      <c r="E62" s="32">
        <f t="shared" si="2"/>
        <v>26.02909059215345</v>
      </c>
    </row>
    <row r="63" spans="1:5" ht="12.75">
      <c r="A63" s="34" t="s">
        <v>483</v>
      </c>
      <c r="B63" s="28">
        <v>0</v>
      </c>
      <c r="C63" s="332">
        <v>39935</v>
      </c>
      <c r="D63" s="346">
        <v>104610</v>
      </c>
      <c r="E63" s="32" t="s">
        <v>51</v>
      </c>
    </row>
    <row r="64" spans="1:5" ht="12.75">
      <c r="A64" s="34" t="s">
        <v>561</v>
      </c>
      <c r="B64" s="28">
        <v>1500</v>
      </c>
      <c r="C64" s="28">
        <v>1500</v>
      </c>
      <c r="D64" s="346">
        <v>763</v>
      </c>
      <c r="E64" s="32">
        <f t="shared" si="2"/>
        <v>50.866666666666674</v>
      </c>
    </row>
    <row r="65" spans="1:5" ht="25.5">
      <c r="A65" s="243" t="s">
        <v>65</v>
      </c>
      <c r="B65" s="242">
        <f>SUM(B60:B64)</f>
        <v>3653919</v>
      </c>
      <c r="C65" s="242">
        <f>SUM(C60:C64)</f>
        <v>3693864</v>
      </c>
      <c r="D65" s="347">
        <f>SUM(D60:D64)</f>
        <v>1056727</v>
      </c>
      <c r="E65" s="32">
        <f t="shared" si="2"/>
        <v>28.60763146667013</v>
      </c>
    </row>
    <row r="66" spans="1:5" ht="12.75">
      <c r="A66" s="3" t="s">
        <v>663</v>
      </c>
      <c r="B66" s="9">
        <f>B46+B58+B65</f>
        <v>7113977</v>
      </c>
      <c r="C66" s="9">
        <f>C46+C58+C65</f>
        <v>7156993</v>
      </c>
      <c r="D66" s="9">
        <f>D46+D58+D65</f>
        <v>1881129</v>
      </c>
      <c r="E66" s="27">
        <f t="shared" si="2"/>
        <v>26.283789854202738</v>
      </c>
    </row>
    <row r="67" spans="1:5" s="29" customFormat="1" ht="14.25">
      <c r="A67" s="251"/>
      <c r="B67" s="252"/>
      <c r="C67" s="252"/>
      <c r="D67" s="326"/>
      <c r="E67" s="253"/>
    </row>
    <row r="68" spans="1:5" s="29" customFormat="1" ht="12.75">
      <c r="A68" s="259" t="s">
        <v>488</v>
      </c>
      <c r="B68" s="18"/>
      <c r="C68" s="18"/>
      <c r="D68" s="260"/>
      <c r="E68" s="261"/>
    </row>
    <row r="69" spans="1:5" s="29" customFormat="1" ht="12.75">
      <c r="A69" s="259"/>
      <c r="B69" s="18"/>
      <c r="C69" s="18"/>
      <c r="D69" s="260"/>
      <c r="E69" s="261"/>
    </row>
    <row r="70" spans="1:5" s="29" customFormat="1" ht="12.75">
      <c r="A70" s="23" t="s">
        <v>220</v>
      </c>
      <c r="B70" s="28">
        <v>0</v>
      </c>
      <c r="C70" s="28">
        <v>0</v>
      </c>
      <c r="D70" s="247">
        <v>41</v>
      </c>
      <c r="E70" s="32" t="s">
        <v>51</v>
      </c>
    </row>
    <row r="71" spans="1:5" s="29" customFormat="1" ht="12.75">
      <c r="A71" s="23" t="s">
        <v>332</v>
      </c>
      <c r="B71" s="28">
        <v>0</v>
      </c>
      <c r="C71" s="28">
        <v>0</v>
      </c>
      <c r="D71" s="247">
        <v>264</v>
      </c>
      <c r="E71" s="32" t="s">
        <v>51</v>
      </c>
    </row>
    <row r="72" spans="1:5" s="29" customFormat="1" ht="12.75">
      <c r="A72" s="23" t="s">
        <v>622</v>
      </c>
      <c r="B72" s="28">
        <v>0</v>
      </c>
      <c r="C72" s="28">
        <v>0</v>
      </c>
      <c r="D72" s="247">
        <v>52</v>
      </c>
      <c r="E72" s="32" t="s">
        <v>51</v>
      </c>
    </row>
    <row r="73" spans="1:5" s="29" customFormat="1" ht="12.75">
      <c r="A73" s="317" t="s">
        <v>482</v>
      </c>
      <c r="B73" s="28">
        <v>0</v>
      </c>
      <c r="C73" s="28">
        <v>0</v>
      </c>
      <c r="D73" s="247">
        <v>1269</v>
      </c>
      <c r="E73" s="32" t="s">
        <v>51</v>
      </c>
    </row>
    <row r="74" spans="1:7" s="29" customFormat="1" ht="12.75">
      <c r="A74" s="23" t="s">
        <v>494</v>
      </c>
      <c r="B74" s="28">
        <v>0</v>
      </c>
      <c r="C74" s="28">
        <v>0</v>
      </c>
      <c r="D74" s="247">
        <v>19</v>
      </c>
      <c r="E74" s="370" t="s">
        <v>51</v>
      </c>
      <c r="G74" s="125"/>
    </row>
    <row r="75" spans="1:5" s="29" customFormat="1" ht="12.75">
      <c r="A75" s="3" t="s">
        <v>489</v>
      </c>
      <c r="B75" s="9">
        <v>0</v>
      </c>
      <c r="C75" s="9">
        <f>SUM(C70:C74)</f>
        <v>0</v>
      </c>
      <c r="D75" s="9">
        <f>SUM(D70:D74)</f>
        <v>1645</v>
      </c>
      <c r="E75" s="10" t="s">
        <v>51</v>
      </c>
    </row>
    <row r="76" spans="1:5" s="29" customFormat="1" ht="14.25">
      <c r="A76" s="251"/>
      <c r="B76" s="252"/>
      <c r="C76" s="252"/>
      <c r="D76" s="326"/>
      <c r="E76" s="253"/>
    </row>
    <row r="77" spans="1:4" ht="12.75">
      <c r="A77" s="64" t="s">
        <v>732</v>
      </c>
      <c r="B77" s="29"/>
      <c r="C77" s="83"/>
      <c r="D77" s="29"/>
    </row>
    <row r="78" spans="1:5" ht="25.5" customHeight="1">
      <c r="A78" s="5" t="s">
        <v>658</v>
      </c>
      <c r="B78" s="50" t="s">
        <v>753</v>
      </c>
      <c r="C78" s="59" t="s">
        <v>754</v>
      </c>
      <c r="D78" s="5" t="s">
        <v>660</v>
      </c>
      <c r="E78" s="51" t="s">
        <v>755</v>
      </c>
    </row>
    <row r="79" spans="1:6" ht="12.75">
      <c r="A79" s="23" t="s">
        <v>758</v>
      </c>
      <c r="B79" s="224">
        <v>1500</v>
      </c>
      <c r="C79" s="247">
        <v>1500</v>
      </c>
      <c r="D79" s="247">
        <v>593</v>
      </c>
      <c r="E79" s="370">
        <f>+D79/C79*100</f>
        <v>39.53333333333333</v>
      </c>
      <c r="F79" t="s">
        <v>9</v>
      </c>
    </row>
    <row r="80" spans="1:11" ht="12.75">
      <c r="A80" s="23" t="s">
        <v>759</v>
      </c>
      <c r="B80" s="224">
        <v>6500</v>
      </c>
      <c r="C80" s="247">
        <v>6500</v>
      </c>
      <c r="D80" s="247">
        <v>1028</v>
      </c>
      <c r="E80" s="370">
        <f>+D80/C80*100</f>
        <v>15.815384615384614</v>
      </c>
      <c r="K80" s="125"/>
    </row>
    <row r="81" spans="1:11" ht="12.75">
      <c r="A81" s="23" t="s">
        <v>101</v>
      </c>
      <c r="B81" s="224">
        <v>0</v>
      </c>
      <c r="C81" s="247">
        <v>0</v>
      </c>
      <c r="D81" s="247">
        <v>81</v>
      </c>
      <c r="E81" s="370" t="s">
        <v>51</v>
      </c>
      <c r="K81" s="125"/>
    </row>
    <row r="82" spans="1:5" ht="12.75">
      <c r="A82" s="113" t="s">
        <v>66</v>
      </c>
      <c r="B82" s="242">
        <f>SUM(B79:B80)</f>
        <v>8000</v>
      </c>
      <c r="C82" s="347">
        <f>SUM(C79:C81)</f>
        <v>8000</v>
      </c>
      <c r="D82" s="347">
        <f>SUM(D79:D81)</f>
        <v>1702</v>
      </c>
      <c r="E82" s="126">
        <f>+D82/C82*100</f>
        <v>21.275</v>
      </c>
    </row>
    <row r="83" spans="1:5" ht="12.75">
      <c r="A83" s="113"/>
      <c r="B83" s="242"/>
      <c r="C83" s="312"/>
      <c r="D83" s="312"/>
      <c r="E83" s="126"/>
    </row>
    <row r="84" spans="1:5" ht="12.75">
      <c r="A84" s="23" t="s">
        <v>470</v>
      </c>
      <c r="B84" s="224">
        <v>39600</v>
      </c>
      <c r="C84" s="247">
        <v>39600</v>
      </c>
      <c r="D84" s="247">
        <v>0</v>
      </c>
      <c r="E84" s="370">
        <f>+D84/C84*100</f>
        <v>0</v>
      </c>
    </row>
    <row r="85" spans="1:5" ht="25.5">
      <c r="A85" s="243" t="s">
        <v>621</v>
      </c>
      <c r="B85" s="242">
        <f>SUM(B84:B84)</f>
        <v>39600</v>
      </c>
      <c r="C85" s="242">
        <f>SUM(C84:C84)</f>
        <v>39600</v>
      </c>
      <c r="D85" s="242">
        <f>SUM(D84:D84)</f>
        <v>0</v>
      </c>
      <c r="E85" s="115">
        <f>+D85/C85*100</f>
        <v>0</v>
      </c>
    </row>
    <row r="86" spans="1:5" ht="12.75">
      <c r="A86" s="3" t="s">
        <v>664</v>
      </c>
      <c r="B86" s="9">
        <f>B82+B85</f>
        <v>47600</v>
      </c>
      <c r="C86" s="9">
        <f>C82+C85</f>
        <v>47600</v>
      </c>
      <c r="D86" s="9">
        <f>D82+D85</f>
        <v>1702</v>
      </c>
      <c r="E86" s="27">
        <f>+D86/C86*100</f>
        <v>3.5756302521008405</v>
      </c>
    </row>
    <row r="87" spans="1:5" ht="12.75">
      <c r="A87" s="259"/>
      <c r="B87" s="260"/>
      <c r="C87" s="260"/>
      <c r="D87" s="260"/>
      <c r="E87" s="261"/>
    </row>
    <row r="88" spans="1:5" ht="12.75">
      <c r="A88" s="3" t="s">
        <v>734</v>
      </c>
      <c r="B88" s="9">
        <f>B66+B86</f>
        <v>7161577</v>
      </c>
      <c r="C88" s="9">
        <f>C66+C86</f>
        <v>7204593</v>
      </c>
      <c r="D88" s="9">
        <f>D66+D86</f>
        <v>1882831</v>
      </c>
      <c r="E88" s="10">
        <f>+D88/C88*100</f>
        <v>26.133759394874907</v>
      </c>
    </row>
    <row r="89" ht="12.75">
      <c r="J89" t="s">
        <v>776</v>
      </c>
    </row>
    <row r="90" ht="12.75">
      <c r="A90" s="64"/>
    </row>
    <row r="91" ht="12.75">
      <c r="A91" s="487"/>
    </row>
    <row r="94" ht="12.75">
      <c r="E94" s="489"/>
    </row>
    <row r="100" spans="1:2" ht="12.75">
      <c r="A100" s="98"/>
      <c r="B100" s="98"/>
    </row>
    <row r="101" spans="1:2" ht="12.75">
      <c r="A101" s="98"/>
      <c r="B101" s="98"/>
    </row>
    <row r="102" spans="1:2" ht="12.75">
      <c r="A102" s="98"/>
      <c r="B102" s="98"/>
    </row>
    <row r="103" spans="1:2" ht="12.75">
      <c r="A103" s="98"/>
      <c r="B103" s="98"/>
    </row>
    <row r="104" spans="1:2" ht="12.75">
      <c r="A104" s="98"/>
      <c r="B104" s="98"/>
    </row>
    <row r="105" spans="1:5" ht="12.75">
      <c r="A105" s="707"/>
      <c r="B105" s="707"/>
      <c r="C105" s="707"/>
      <c r="D105" s="707"/>
      <c r="E105" s="707"/>
    </row>
    <row r="106" spans="1:5" ht="12.75">
      <c r="A106" s="98"/>
      <c r="B106" s="238"/>
      <c r="C106" s="239"/>
      <c r="D106" s="238"/>
      <c r="E106" s="238"/>
    </row>
    <row r="107" spans="1:5" ht="12.75">
      <c r="A107" s="98"/>
      <c r="B107" s="238"/>
      <c r="C107" s="239"/>
      <c r="D107" s="238"/>
      <c r="E107" s="238"/>
    </row>
  </sheetData>
  <mergeCells count="3">
    <mergeCell ref="D3:G3"/>
    <mergeCell ref="A4:E4"/>
    <mergeCell ref="A105:E105"/>
  </mergeCells>
  <printOptions/>
  <pageMargins left="0.75" right="0.75" top="1" bottom="1" header="0.4921259845" footer="0.4921259845"/>
  <pageSetup horizontalDpi="600" verticalDpi="600" orientation="portrait" paperSize="9" scale="79" r:id="rId1"/>
  <headerFooter alignWithMargins="0">
    <oddFooter>&amp;C&amp;P</oddFooter>
  </headerFooter>
  <rowBreaks count="1" manualBreakCount="1">
    <brk id="66" max="4" man="1"/>
  </rowBreaks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1" sqref="B21"/>
    </sheetView>
  </sheetViews>
  <sheetFormatPr defaultColWidth="9.00390625" defaultRowHeight="12.75"/>
  <cols>
    <col min="1" max="1" width="7.00390625" style="0" customWidth="1"/>
    <col min="2" max="2" width="59.625" style="0" customWidth="1"/>
    <col min="3" max="4" width="10.125" style="0" customWidth="1"/>
    <col min="5" max="5" width="8.375" style="0" customWidth="1"/>
    <col min="6" max="6" width="9.75390625" style="0" customWidth="1"/>
    <col min="7" max="14" width="12.375" style="0" customWidth="1"/>
  </cols>
  <sheetData>
    <row r="1" spans="1:11" ht="22.5" customHeight="1">
      <c r="A1" s="811" t="s">
        <v>379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</row>
    <row r="2" spans="2:14" ht="13.5" customHeight="1">
      <c r="B2" s="639"/>
      <c r="C2" s="639"/>
      <c r="G2" s="802" t="s">
        <v>306</v>
      </c>
      <c r="H2" s="815"/>
      <c r="I2" s="815"/>
      <c r="J2" s="816"/>
      <c r="K2" s="817" t="s">
        <v>307</v>
      </c>
      <c r="L2" s="818"/>
      <c r="M2" s="802" t="s">
        <v>308</v>
      </c>
      <c r="N2" s="803"/>
    </row>
    <row r="3" spans="1:14" ht="65.25" customHeight="1">
      <c r="A3" s="640" t="s">
        <v>638</v>
      </c>
      <c r="B3" s="640" t="s">
        <v>639</v>
      </c>
      <c r="C3" s="641" t="s">
        <v>309</v>
      </c>
      <c r="D3" s="641" t="s">
        <v>310</v>
      </c>
      <c r="E3" s="642" t="s">
        <v>311</v>
      </c>
      <c r="F3" s="642" t="s">
        <v>312</v>
      </c>
      <c r="G3" s="642" t="s">
        <v>313</v>
      </c>
      <c r="H3" s="642" t="s">
        <v>314</v>
      </c>
      <c r="I3" s="643" t="s">
        <v>315</v>
      </c>
      <c r="J3" s="643" t="s">
        <v>316</v>
      </c>
      <c r="K3" s="642" t="s">
        <v>317</v>
      </c>
      <c r="L3" s="642" t="s">
        <v>318</v>
      </c>
      <c r="M3" s="642" t="s">
        <v>319</v>
      </c>
      <c r="N3" s="642" t="s">
        <v>320</v>
      </c>
    </row>
    <row r="4" spans="1:16" ht="18" customHeight="1">
      <c r="A4" s="644" t="s">
        <v>321</v>
      </c>
      <c r="B4" s="645" t="s">
        <v>322</v>
      </c>
      <c r="C4" s="646">
        <v>1308</v>
      </c>
      <c r="D4" s="646">
        <v>1308</v>
      </c>
      <c r="E4" s="647">
        <v>0</v>
      </c>
      <c r="F4" s="646">
        <v>0</v>
      </c>
      <c r="G4" s="812">
        <v>1939</v>
      </c>
      <c r="H4" s="810">
        <v>1939</v>
      </c>
      <c r="I4" s="810">
        <v>0</v>
      </c>
      <c r="J4" s="810">
        <v>0</v>
      </c>
      <c r="K4" s="648">
        <v>1155</v>
      </c>
      <c r="L4" s="649">
        <v>273</v>
      </c>
      <c r="M4" s="804">
        <v>0</v>
      </c>
      <c r="N4" s="808">
        <v>0</v>
      </c>
      <c r="O4" s="15"/>
      <c r="P4" s="15"/>
    </row>
    <row r="5" spans="1:16" ht="18" customHeight="1">
      <c r="A5" s="644" t="s">
        <v>321</v>
      </c>
      <c r="B5" s="645" t="s">
        <v>323</v>
      </c>
      <c r="C5" s="646">
        <v>475</v>
      </c>
      <c r="D5" s="646">
        <v>361</v>
      </c>
      <c r="E5" s="647">
        <v>0</v>
      </c>
      <c r="F5" s="646">
        <v>0</v>
      </c>
      <c r="G5" s="813"/>
      <c r="H5" s="814"/>
      <c r="I5" s="809"/>
      <c r="J5" s="809"/>
      <c r="K5" s="650">
        <v>361</v>
      </c>
      <c r="L5" s="649">
        <v>0</v>
      </c>
      <c r="M5" s="805"/>
      <c r="N5" s="809"/>
      <c r="O5" s="15"/>
      <c r="P5" s="15"/>
    </row>
    <row r="6" spans="1:15" ht="18" customHeight="1">
      <c r="A6" s="644" t="s">
        <v>324</v>
      </c>
      <c r="B6" s="651" t="s">
        <v>325</v>
      </c>
      <c r="C6" s="646">
        <v>53452</v>
      </c>
      <c r="D6" s="646">
        <v>53452</v>
      </c>
      <c r="E6" s="647">
        <v>0</v>
      </c>
      <c r="F6" s="646">
        <v>0</v>
      </c>
      <c r="G6" s="652">
        <v>0</v>
      </c>
      <c r="H6" s="653">
        <v>0</v>
      </c>
      <c r="I6" s="654">
        <v>0</v>
      </c>
      <c r="J6" s="654">
        <v>0</v>
      </c>
      <c r="K6" s="655">
        <v>12011</v>
      </c>
      <c r="L6" s="649">
        <v>7603</v>
      </c>
      <c r="M6" s="654">
        <v>26780</v>
      </c>
      <c r="N6" s="656">
        <v>0</v>
      </c>
      <c r="O6" s="15"/>
    </row>
    <row r="7" spans="1:16" ht="18" customHeight="1">
      <c r="A7" s="644" t="s">
        <v>326</v>
      </c>
      <c r="B7" s="657" t="s">
        <v>327</v>
      </c>
      <c r="C7" s="646">
        <v>32292</v>
      </c>
      <c r="D7" s="649">
        <v>32292</v>
      </c>
      <c r="E7" s="658">
        <v>50.4</v>
      </c>
      <c r="F7" s="649">
        <v>16287</v>
      </c>
      <c r="G7" s="659">
        <v>34637</v>
      </c>
      <c r="H7" s="653">
        <v>34637</v>
      </c>
      <c r="I7" s="653">
        <v>0</v>
      </c>
      <c r="J7" s="654">
        <v>0</v>
      </c>
      <c r="K7" s="655">
        <v>32297</v>
      </c>
      <c r="L7" s="649">
        <v>0</v>
      </c>
      <c r="M7" s="654">
        <v>16005</v>
      </c>
      <c r="N7" s="659">
        <v>0</v>
      </c>
      <c r="O7" s="15"/>
      <c r="P7" s="15"/>
    </row>
    <row r="8" spans="1:16" ht="27" customHeight="1">
      <c r="A8" s="644" t="s">
        <v>328</v>
      </c>
      <c r="B8" s="645" t="s">
        <v>329</v>
      </c>
      <c r="C8" s="646">
        <v>190</v>
      </c>
      <c r="D8" s="646">
        <v>190</v>
      </c>
      <c r="E8" s="647">
        <v>25</v>
      </c>
      <c r="F8" s="646">
        <v>47</v>
      </c>
      <c r="G8" s="652">
        <v>190</v>
      </c>
      <c r="H8" s="653">
        <v>190</v>
      </c>
      <c r="I8" s="653">
        <v>0</v>
      </c>
      <c r="J8" s="654">
        <v>0</v>
      </c>
      <c r="K8" s="655">
        <v>190</v>
      </c>
      <c r="L8" s="649">
        <v>0</v>
      </c>
      <c r="M8" s="654">
        <v>0</v>
      </c>
      <c r="N8" s="659">
        <v>0</v>
      </c>
      <c r="O8" s="15"/>
      <c r="P8" s="15"/>
    </row>
    <row r="9" spans="1:16" ht="18" customHeight="1">
      <c r="A9" s="644" t="s">
        <v>330</v>
      </c>
      <c r="B9" s="657" t="s">
        <v>331</v>
      </c>
      <c r="C9" s="646">
        <v>7797</v>
      </c>
      <c r="D9" s="649">
        <v>7797</v>
      </c>
      <c r="E9" s="658">
        <v>12.5</v>
      </c>
      <c r="F9" s="649">
        <v>974</v>
      </c>
      <c r="G9" s="659">
        <v>6600</v>
      </c>
      <c r="H9" s="653">
        <v>6600</v>
      </c>
      <c r="I9" s="653">
        <v>0</v>
      </c>
      <c r="J9" s="654">
        <v>0</v>
      </c>
      <c r="K9" s="655">
        <v>6000</v>
      </c>
      <c r="L9" s="649">
        <v>1243</v>
      </c>
      <c r="M9" s="654">
        <v>1947</v>
      </c>
      <c r="N9" s="659">
        <v>0</v>
      </c>
      <c r="O9" s="15"/>
      <c r="P9" s="15"/>
    </row>
    <row r="10" spans="1:14" ht="18" customHeight="1">
      <c r="A10" s="644" t="s">
        <v>334</v>
      </c>
      <c r="B10" s="651" t="s">
        <v>335</v>
      </c>
      <c r="C10" s="646">
        <v>13000</v>
      </c>
      <c r="D10" s="646">
        <v>9400</v>
      </c>
      <c r="E10" s="647">
        <v>25</v>
      </c>
      <c r="F10" s="646">
        <v>2350</v>
      </c>
      <c r="G10" s="652">
        <v>13000</v>
      </c>
      <c r="H10" s="653">
        <v>13000</v>
      </c>
      <c r="I10" s="654">
        <v>0</v>
      </c>
      <c r="J10" s="654">
        <v>0</v>
      </c>
      <c r="K10" s="655">
        <v>10368</v>
      </c>
      <c r="L10" s="649">
        <v>4</v>
      </c>
      <c r="M10" s="654">
        <v>2283</v>
      </c>
      <c r="N10" s="656">
        <v>0</v>
      </c>
    </row>
    <row r="11" spans="1:14" ht="27" customHeight="1">
      <c r="A11" s="644" t="s">
        <v>336</v>
      </c>
      <c r="B11" s="651" t="s">
        <v>337</v>
      </c>
      <c r="C11" s="646">
        <v>20000</v>
      </c>
      <c r="D11" s="646">
        <v>20000</v>
      </c>
      <c r="E11" s="647">
        <v>25</v>
      </c>
      <c r="F11" s="646">
        <v>5000</v>
      </c>
      <c r="G11" s="652">
        <v>20000</v>
      </c>
      <c r="H11" s="653">
        <v>20000</v>
      </c>
      <c r="I11" s="654">
        <v>0</v>
      </c>
      <c r="J11" s="654">
        <v>0</v>
      </c>
      <c r="K11" s="655">
        <v>19816</v>
      </c>
      <c r="L11" s="649">
        <v>0</v>
      </c>
      <c r="M11" s="654">
        <v>0</v>
      </c>
      <c r="N11" s="656">
        <v>0</v>
      </c>
    </row>
    <row r="12" spans="1:14" ht="27" customHeight="1">
      <c r="A12" s="644" t="s">
        <v>338</v>
      </c>
      <c r="B12" s="651" t="s">
        <v>339</v>
      </c>
      <c r="C12" s="646">
        <v>998</v>
      </c>
      <c r="D12" s="646">
        <v>861</v>
      </c>
      <c r="E12" s="647">
        <v>20</v>
      </c>
      <c r="F12" s="646">
        <v>172</v>
      </c>
      <c r="G12" s="652">
        <v>946</v>
      </c>
      <c r="H12" s="653">
        <v>946</v>
      </c>
      <c r="I12" s="654">
        <v>0</v>
      </c>
      <c r="J12" s="654">
        <v>0</v>
      </c>
      <c r="K12" s="655">
        <v>861</v>
      </c>
      <c r="L12" s="649">
        <v>7</v>
      </c>
      <c r="M12" s="654">
        <v>50</v>
      </c>
      <c r="N12" s="656">
        <v>645</v>
      </c>
    </row>
    <row r="13" spans="1:15" ht="27" customHeight="1">
      <c r="A13" s="644" t="s">
        <v>340</v>
      </c>
      <c r="B13" s="660" t="s">
        <v>341</v>
      </c>
      <c r="C13" s="646">
        <v>3791</v>
      </c>
      <c r="D13" s="646">
        <v>3791</v>
      </c>
      <c r="E13" s="647">
        <v>0</v>
      </c>
      <c r="F13" s="646">
        <v>0</v>
      </c>
      <c r="G13" s="652">
        <v>0</v>
      </c>
      <c r="H13" s="653">
        <v>0</v>
      </c>
      <c r="I13" s="654">
        <v>0</v>
      </c>
      <c r="J13" s="654">
        <v>0</v>
      </c>
      <c r="K13" s="655">
        <v>1329</v>
      </c>
      <c r="L13" s="649">
        <v>376</v>
      </c>
      <c r="M13" s="654">
        <v>1512</v>
      </c>
      <c r="N13" s="656">
        <v>199</v>
      </c>
      <c r="O13" s="15"/>
    </row>
    <row r="14" spans="1:15" ht="18" customHeight="1">
      <c r="A14" s="644" t="s">
        <v>342</v>
      </c>
      <c r="B14" s="651" t="s">
        <v>343</v>
      </c>
      <c r="C14" s="646">
        <v>1404</v>
      </c>
      <c r="D14" s="646">
        <v>1404</v>
      </c>
      <c r="E14" s="647">
        <v>0</v>
      </c>
      <c r="F14" s="646">
        <v>0</v>
      </c>
      <c r="G14" s="652">
        <v>200</v>
      </c>
      <c r="H14" s="653">
        <v>0</v>
      </c>
      <c r="I14" s="654">
        <v>0</v>
      </c>
      <c r="J14" s="654">
        <v>200</v>
      </c>
      <c r="K14" s="655">
        <v>0</v>
      </c>
      <c r="L14" s="649">
        <v>0</v>
      </c>
      <c r="M14" s="654">
        <v>0</v>
      </c>
      <c r="N14" s="656">
        <v>0</v>
      </c>
      <c r="O14" s="15"/>
    </row>
    <row r="15" spans="1:15" ht="18" customHeight="1">
      <c r="A15" s="644" t="s">
        <v>344</v>
      </c>
      <c r="B15" s="651" t="s">
        <v>345</v>
      </c>
      <c r="C15" s="646">
        <v>1050</v>
      </c>
      <c r="D15" s="646">
        <v>1050</v>
      </c>
      <c r="E15" s="647">
        <v>0</v>
      </c>
      <c r="F15" s="646">
        <v>0</v>
      </c>
      <c r="G15" s="652">
        <v>245</v>
      </c>
      <c r="H15" s="653">
        <v>0</v>
      </c>
      <c r="I15" s="654">
        <v>0</v>
      </c>
      <c r="J15" s="654">
        <v>245</v>
      </c>
      <c r="K15" s="655">
        <v>0</v>
      </c>
      <c r="L15" s="649">
        <v>0</v>
      </c>
      <c r="M15" s="654">
        <v>0</v>
      </c>
      <c r="N15" s="656">
        <v>0</v>
      </c>
      <c r="O15" s="15"/>
    </row>
    <row r="16" spans="1:14" ht="18" customHeight="1">
      <c r="A16" s="644" t="s">
        <v>645</v>
      </c>
      <c r="B16" s="651" t="s">
        <v>346</v>
      </c>
      <c r="C16" s="646">
        <v>70029</v>
      </c>
      <c r="D16" s="646">
        <v>70029</v>
      </c>
      <c r="E16" s="647">
        <v>0</v>
      </c>
      <c r="F16" s="646">
        <v>0</v>
      </c>
      <c r="G16" s="652">
        <v>60629</v>
      </c>
      <c r="H16" s="653">
        <v>17200</v>
      </c>
      <c r="I16" s="654">
        <v>36429</v>
      </c>
      <c r="J16" s="654">
        <v>7000</v>
      </c>
      <c r="K16" s="655">
        <v>7759</v>
      </c>
      <c r="L16" s="649">
        <v>5160</v>
      </c>
      <c r="M16" s="654">
        <v>180</v>
      </c>
      <c r="N16" s="656">
        <v>359</v>
      </c>
    </row>
    <row r="17" spans="1:16" ht="27" customHeight="1">
      <c r="A17" s="644" t="s">
        <v>640</v>
      </c>
      <c r="B17" s="645" t="s">
        <v>347</v>
      </c>
      <c r="C17" s="646">
        <v>28230</v>
      </c>
      <c r="D17" s="649">
        <v>28230</v>
      </c>
      <c r="E17" s="658">
        <v>12.5</v>
      </c>
      <c r="F17" s="649">
        <v>3529</v>
      </c>
      <c r="G17" s="659">
        <v>21000</v>
      </c>
      <c r="H17" s="653">
        <v>14000</v>
      </c>
      <c r="I17" s="653">
        <v>7000</v>
      </c>
      <c r="J17" s="654">
        <v>0</v>
      </c>
      <c r="K17" s="655">
        <v>14013</v>
      </c>
      <c r="L17" s="649">
        <v>1693</v>
      </c>
      <c r="M17" s="654">
        <v>10981</v>
      </c>
      <c r="N17" s="659">
        <v>0</v>
      </c>
      <c r="O17" s="15"/>
      <c r="P17" s="15"/>
    </row>
    <row r="18" spans="1:15" ht="27" customHeight="1">
      <c r="A18" s="644" t="s">
        <v>641</v>
      </c>
      <c r="B18" s="651" t="s">
        <v>348</v>
      </c>
      <c r="C18" s="646">
        <v>121654</v>
      </c>
      <c r="D18" s="646">
        <v>121654</v>
      </c>
      <c r="E18" s="661">
        <v>13</v>
      </c>
      <c r="F18" s="646">
        <v>15815</v>
      </c>
      <c r="G18" s="652">
        <v>11380</v>
      </c>
      <c r="H18" s="653">
        <v>3380</v>
      </c>
      <c r="I18" s="654">
        <v>2070</v>
      </c>
      <c r="J18" s="654">
        <v>5930</v>
      </c>
      <c r="K18" s="655">
        <v>12474</v>
      </c>
      <c r="L18" s="649">
        <v>1320</v>
      </c>
      <c r="M18" s="654">
        <v>9095</v>
      </c>
      <c r="N18" s="656">
        <v>963</v>
      </c>
      <c r="O18" s="15"/>
    </row>
    <row r="19" spans="1:15" ht="27" customHeight="1">
      <c r="A19" s="644" t="s">
        <v>642</v>
      </c>
      <c r="B19" s="651" t="s">
        <v>349</v>
      </c>
      <c r="C19" s="646">
        <v>54264</v>
      </c>
      <c r="D19" s="662">
        <v>54264</v>
      </c>
      <c r="E19" s="661">
        <v>13</v>
      </c>
      <c r="F19" s="646">
        <v>7055</v>
      </c>
      <c r="G19" s="652">
        <v>5503</v>
      </c>
      <c r="H19" s="653">
        <v>2003</v>
      </c>
      <c r="I19" s="654">
        <v>1960</v>
      </c>
      <c r="J19" s="654">
        <v>1540</v>
      </c>
      <c r="K19" s="655">
        <v>6981</v>
      </c>
      <c r="L19" s="649">
        <v>713</v>
      </c>
      <c r="M19" s="654">
        <v>5090</v>
      </c>
      <c r="N19" s="656">
        <v>520</v>
      </c>
      <c r="O19" s="15"/>
    </row>
    <row r="20" spans="1:15" ht="27" customHeight="1">
      <c r="A20" s="644" t="s">
        <v>643</v>
      </c>
      <c r="B20" s="651" t="s">
        <v>350</v>
      </c>
      <c r="C20" s="646">
        <v>136100</v>
      </c>
      <c r="D20" s="646">
        <v>136100</v>
      </c>
      <c r="E20" s="661">
        <v>13</v>
      </c>
      <c r="F20" s="646">
        <v>17693</v>
      </c>
      <c r="G20" s="652">
        <v>11215</v>
      </c>
      <c r="H20" s="653">
        <v>4215</v>
      </c>
      <c r="I20" s="654">
        <v>6641</v>
      </c>
      <c r="J20" s="654">
        <v>358.914</v>
      </c>
      <c r="K20" s="655">
        <v>5307</v>
      </c>
      <c r="L20" s="649">
        <v>11577</v>
      </c>
      <c r="M20" s="654">
        <v>3870</v>
      </c>
      <c r="N20" s="656">
        <v>8442</v>
      </c>
      <c r="O20" s="15"/>
    </row>
    <row r="21" spans="1:15" ht="26.25" customHeight="1">
      <c r="A21" s="644" t="s">
        <v>158</v>
      </c>
      <c r="B21" s="651" t="s">
        <v>351</v>
      </c>
      <c r="C21" s="646">
        <v>40978</v>
      </c>
      <c r="D21" s="646">
        <v>40978</v>
      </c>
      <c r="E21" s="661">
        <v>12</v>
      </c>
      <c r="F21" s="646">
        <v>4932</v>
      </c>
      <c r="G21" s="652">
        <v>2000</v>
      </c>
      <c r="H21" s="653">
        <v>0</v>
      </c>
      <c r="I21" s="654">
        <v>1635</v>
      </c>
      <c r="J21" s="654">
        <v>365.394</v>
      </c>
      <c r="K21" s="655">
        <v>0</v>
      </c>
      <c r="L21" s="649">
        <v>1778</v>
      </c>
      <c r="M21" s="654">
        <v>0</v>
      </c>
      <c r="N21" s="656">
        <v>1778</v>
      </c>
      <c r="O21" s="15"/>
    </row>
    <row r="22" spans="1:14" ht="27" customHeight="1">
      <c r="A22" s="644" t="s">
        <v>644</v>
      </c>
      <c r="B22" s="651" t="s">
        <v>352</v>
      </c>
      <c r="C22" s="646">
        <v>97037</v>
      </c>
      <c r="D22" s="646">
        <v>90787</v>
      </c>
      <c r="E22" s="647">
        <v>7.1</v>
      </c>
      <c r="F22" s="646">
        <v>6446</v>
      </c>
      <c r="G22" s="652">
        <v>8988</v>
      </c>
      <c r="H22" s="653">
        <v>7251</v>
      </c>
      <c r="I22" s="654">
        <v>1982</v>
      </c>
      <c r="J22" s="654">
        <v>-245</v>
      </c>
      <c r="K22" s="655">
        <v>1166</v>
      </c>
      <c r="L22" s="649">
        <v>625</v>
      </c>
      <c r="M22" s="654">
        <v>748</v>
      </c>
      <c r="N22" s="656">
        <v>323</v>
      </c>
    </row>
    <row r="23" spans="1:15" ht="27" customHeight="1">
      <c r="A23" s="644" t="s">
        <v>646</v>
      </c>
      <c r="B23" s="651" t="s">
        <v>354</v>
      </c>
      <c r="C23" s="646">
        <v>22408</v>
      </c>
      <c r="D23" s="646">
        <v>22408</v>
      </c>
      <c r="E23" s="647">
        <v>25</v>
      </c>
      <c r="F23" s="646">
        <v>5602</v>
      </c>
      <c r="G23" s="652">
        <v>25000</v>
      </c>
      <c r="H23" s="653">
        <v>5000</v>
      </c>
      <c r="I23" s="654">
        <v>20000</v>
      </c>
      <c r="J23" s="654">
        <v>0</v>
      </c>
      <c r="K23" s="655">
        <v>151</v>
      </c>
      <c r="L23" s="649">
        <v>0</v>
      </c>
      <c r="M23" s="654">
        <v>0</v>
      </c>
      <c r="N23" s="656">
        <v>0</v>
      </c>
      <c r="O23" s="15"/>
    </row>
    <row r="24" spans="1:15" ht="16.5" customHeight="1">
      <c r="A24" s="644" t="s">
        <v>156</v>
      </c>
      <c r="B24" s="651" t="s">
        <v>355</v>
      </c>
      <c r="C24" s="646">
        <v>9625</v>
      </c>
      <c r="D24" s="646">
        <v>9625</v>
      </c>
      <c r="E24" s="647">
        <v>0</v>
      </c>
      <c r="F24" s="646">
        <v>0</v>
      </c>
      <c r="G24" s="652">
        <v>500</v>
      </c>
      <c r="H24" s="653">
        <v>0</v>
      </c>
      <c r="I24" s="654">
        <v>500</v>
      </c>
      <c r="J24" s="654">
        <v>0</v>
      </c>
      <c r="K24" s="655">
        <v>2221</v>
      </c>
      <c r="L24" s="649">
        <v>47</v>
      </c>
      <c r="M24" s="654">
        <v>2387</v>
      </c>
      <c r="N24" s="656">
        <v>0</v>
      </c>
      <c r="O24" s="15"/>
    </row>
    <row r="25" spans="1:15" ht="16.5" customHeight="1">
      <c r="A25" s="644" t="s">
        <v>157</v>
      </c>
      <c r="B25" s="651" t="s">
        <v>356</v>
      </c>
      <c r="C25" s="646">
        <v>9936</v>
      </c>
      <c r="D25" s="646">
        <v>9936</v>
      </c>
      <c r="E25" s="647">
        <v>0</v>
      </c>
      <c r="F25" s="646">
        <v>0</v>
      </c>
      <c r="G25" s="652">
        <v>1000</v>
      </c>
      <c r="H25" s="653">
        <v>0</v>
      </c>
      <c r="I25" s="654">
        <v>1000</v>
      </c>
      <c r="J25" s="654">
        <v>0</v>
      </c>
      <c r="K25" s="655">
        <v>2046</v>
      </c>
      <c r="L25" s="649">
        <v>39</v>
      </c>
      <c r="M25" s="654">
        <v>2460</v>
      </c>
      <c r="N25" s="656">
        <v>0</v>
      </c>
      <c r="O25" s="15"/>
    </row>
    <row r="26" spans="1:15" ht="18" customHeight="1">
      <c r="A26" s="644" t="s">
        <v>648</v>
      </c>
      <c r="B26" s="651" t="s">
        <v>357</v>
      </c>
      <c r="C26" s="646">
        <v>4616</v>
      </c>
      <c r="D26" s="646">
        <v>4616</v>
      </c>
      <c r="E26" s="647">
        <v>100</v>
      </c>
      <c r="F26" s="646">
        <v>4616</v>
      </c>
      <c r="G26" s="652">
        <v>4616</v>
      </c>
      <c r="H26" s="653">
        <v>1962</v>
      </c>
      <c r="I26" s="654">
        <v>2654</v>
      </c>
      <c r="J26" s="654">
        <v>0</v>
      </c>
      <c r="K26" s="655">
        <v>397</v>
      </c>
      <c r="L26" s="649">
        <v>0</v>
      </c>
      <c r="M26" s="654">
        <v>0</v>
      </c>
      <c r="N26" s="656">
        <v>0</v>
      </c>
      <c r="O26" s="15"/>
    </row>
    <row r="27" spans="1:15" ht="18" customHeight="1">
      <c r="A27" s="644" t="s">
        <v>649</v>
      </c>
      <c r="B27" s="651" t="s">
        <v>467</v>
      </c>
      <c r="C27" s="646">
        <v>11850</v>
      </c>
      <c r="D27" s="646">
        <v>11850</v>
      </c>
      <c r="E27" s="647">
        <v>25</v>
      </c>
      <c r="F27" s="646">
        <v>3000</v>
      </c>
      <c r="G27" s="652">
        <v>11850</v>
      </c>
      <c r="H27" s="653">
        <v>2050</v>
      </c>
      <c r="I27" s="654">
        <v>9800</v>
      </c>
      <c r="J27" s="654">
        <v>0</v>
      </c>
      <c r="K27" s="655">
        <v>843</v>
      </c>
      <c r="L27" s="649">
        <v>0</v>
      </c>
      <c r="M27" s="654">
        <v>0</v>
      </c>
      <c r="N27" s="656">
        <v>0</v>
      </c>
      <c r="O27" s="15"/>
    </row>
    <row r="28" spans="1:15" ht="18" customHeight="1">
      <c r="A28" s="644" t="s">
        <v>650</v>
      </c>
      <c r="B28" s="651" t="s">
        <v>358</v>
      </c>
      <c r="C28" s="646">
        <v>41159</v>
      </c>
      <c r="D28" s="646">
        <v>41159</v>
      </c>
      <c r="E28" s="647">
        <v>25</v>
      </c>
      <c r="F28" s="646">
        <v>10290</v>
      </c>
      <c r="G28" s="652">
        <v>45000</v>
      </c>
      <c r="H28" s="653">
        <v>758</v>
      </c>
      <c r="I28" s="654">
        <v>44242</v>
      </c>
      <c r="J28" s="654">
        <v>0</v>
      </c>
      <c r="K28" s="655">
        <v>683</v>
      </c>
      <c r="L28" s="649">
        <v>0</v>
      </c>
      <c r="M28" s="654">
        <v>0</v>
      </c>
      <c r="N28" s="656">
        <v>0</v>
      </c>
      <c r="O28" s="15"/>
    </row>
    <row r="29" spans="1:15" ht="18" customHeight="1">
      <c r="A29" s="644" t="s">
        <v>651</v>
      </c>
      <c r="B29" s="651" t="s">
        <v>609</v>
      </c>
      <c r="C29" s="646">
        <v>40818</v>
      </c>
      <c r="D29" s="646">
        <v>40418</v>
      </c>
      <c r="E29" s="647">
        <v>25</v>
      </c>
      <c r="F29" s="646">
        <v>10105</v>
      </c>
      <c r="G29" s="652">
        <v>43000</v>
      </c>
      <c r="H29" s="653">
        <v>1573</v>
      </c>
      <c r="I29" s="654">
        <v>41427</v>
      </c>
      <c r="J29" s="654">
        <v>0</v>
      </c>
      <c r="K29" s="655">
        <v>693</v>
      </c>
      <c r="L29" s="649">
        <v>19</v>
      </c>
      <c r="M29" s="654">
        <v>0</v>
      </c>
      <c r="N29" s="656">
        <v>0</v>
      </c>
      <c r="O29" s="15"/>
    </row>
    <row r="30" spans="1:15" ht="18" customHeight="1">
      <c r="A30" s="644" t="s">
        <v>652</v>
      </c>
      <c r="B30" s="651" t="s">
        <v>610</v>
      </c>
      <c r="C30" s="646">
        <v>28582</v>
      </c>
      <c r="D30" s="646">
        <v>26500</v>
      </c>
      <c r="E30" s="647">
        <v>25</v>
      </c>
      <c r="F30" s="646">
        <v>6625</v>
      </c>
      <c r="G30" s="652">
        <v>30000</v>
      </c>
      <c r="H30" s="653">
        <v>29000</v>
      </c>
      <c r="I30" s="654">
        <v>1000</v>
      </c>
      <c r="J30" s="654">
        <v>0</v>
      </c>
      <c r="K30" s="655">
        <v>23014</v>
      </c>
      <c r="L30" s="649">
        <v>2080</v>
      </c>
      <c r="M30" s="654">
        <v>0</v>
      </c>
      <c r="N30" s="656">
        <v>0</v>
      </c>
      <c r="O30" s="15"/>
    </row>
    <row r="31" spans="1:15" ht="18" customHeight="1">
      <c r="A31" s="644" t="s">
        <v>653</v>
      </c>
      <c r="B31" s="651" t="s">
        <v>628</v>
      </c>
      <c r="C31" s="646">
        <v>202050</v>
      </c>
      <c r="D31" s="646">
        <v>202050</v>
      </c>
      <c r="E31" s="647">
        <v>25</v>
      </c>
      <c r="F31" s="646">
        <v>50512</v>
      </c>
      <c r="G31" s="652">
        <v>30000</v>
      </c>
      <c r="H31" s="653">
        <v>150</v>
      </c>
      <c r="I31" s="654">
        <v>29850</v>
      </c>
      <c r="J31" s="654">
        <v>0</v>
      </c>
      <c r="K31" s="655">
        <v>113</v>
      </c>
      <c r="L31" s="649">
        <v>0</v>
      </c>
      <c r="M31" s="654">
        <v>0</v>
      </c>
      <c r="N31" s="656">
        <v>0</v>
      </c>
      <c r="O31" s="15"/>
    </row>
    <row r="32" spans="1:15" ht="18" customHeight="1">
      <c r="A32" s="644" t="s">
        <v>654</v>
      </c>
      <c r="B32" s="651" t="s">
        <v>629</v>
      </c>
      <c r="C32" s="646">
        <v>9131</v>
      </c>
      <c r="D32" s="646">
        <v>9131</v>
      </c>
      <c r="E32" s="661">
        <v>25</v>
      </c>
      <c r="F32" s="646">
        <v>2283</v>
      </c>
      <c r="G32" s="652">
        <v>9131</v>
      </c>
      <c r="H32" s="653">
        <v>7720</v>
      </c>
      <c r="I32" s="654">
        <v>1411</v>
      </c>
      <c r="J32" s="654">
        <v>0</v>
      </c>
      <c r="K32" s="655">
        <v>352</v>
      </c>
      <c r="L32" s="649">
        <v>2562</v>
      </c>
      <c r="M32" s="654">
        <v>0</v>
      </c>
      <c r="N32" s="656">
        <v>0</v>
      </c>
      <c r="O32" s="15"/>
    </row>
    <row r="33" spans="1:15" ht="27" customHeight="1">
      <c r="A33" s="644" t="s">
        <v>159</v>
      </c>
      <c r="B33" s="645" t="s">
        <v>359</v>
      </c>
      <c r="C33" s="646">
        <v>4700</v>
      </c>
      <c r="D33" s="646">
        <v>4700</v>
      </c>
      <c r="E33" s="661">
        <v>12.5</v>
      </c>
      <c r="F33" s="646">
        <v>587</v>
      </c>
      <c r="G33" s="652">
        <v>4700</v>
      </c>
      <c r="H33" s="653">
        <v>500</v>
      </c>
      <c r="I33" s="654">
        <v>2575</v>
      </c>
      <c r="J33" s="654">
        <v>1625</v>
      </c>
      <c r="K33" s="655">
        <v>60</v>
      </c>
      <c r="L33" s="649">
        <v>340</v>
      </c>
      <c r="M33" s="654">
        <v>0</v>
      </c>
      <c r="N33" s="656">
        <v>0</v>
      </c>
      <c r="O33" s="15"/>
    </row>
    <row r="34" spans="1:15" ht="18" customHeight="1">
      <c r="A34" s="644" t="s">
        <v>160</v>
      </c>
      <c r="B34" s="645" t="s">
        <v>360</v>
      </c>
      <c r="C34" s="646">
        <v>897</v>
      </c>
      <c r="D34" s="646">
        <v>897</v>
      </c>
      <c r="E34" s="661">
        <v>20</v>
      </c>
      <c r="F34" s="646">
        <v>179</v>
      </c>
      <c r="G34" s="652">
        <v>897</v>
      </c>
      <c r="H34" s="653">
        <v>448</v>
      </c>
      <c r="I34" s="654">
        <v>449</v>
      </c>
      <c r="J34" s="654">
        <v>0</v>
      </c>
      <c r="K34" s="655">
        <v>0</v>
      </c>
      <c r="L34" s="649">
        <v>142</v>
      </c>
      <c r="M34" s="654">
        <v>0</v>
      </c>
      <c r="N34" s="656">
        <v>0</v>
      </c>
      <c r="O34" s="15"/>
    </row>
    <row r="35" spans="1:15" ht="27" customHeight="1">
      <c r="A35" s="663"/>
      <c r="B35" s="663" t="s">
        <v>714</v>
      </c>
      <c r="C35" s="9">
        <f>SUM(C4:C34)</f>
        <v>1069821</v>
      </c>
      <c r="D35" s="9">
        <f>SUM(D4:D34)</f>
        <v>1057238</v>
      </c>
      <c r="E35" s="664" t="s">
        <v>51</v>
      </c>
      <c r="F35" s="9">
        <f aca="true" t="shared" si="0" ref="F35:N35">SUM(F4:F34)</f>
        <v>174099</v>
      </c>
      <c r="G35" s="9">
        <f t="shared" si="0"/>
        <v>404166</v>
      </c>
      <c r="H35" s="9">
        <f t="shared" si="0"/>
        <v>174522</v>
      </c>
      <c r="I35" s="9">
        <f t="shared" si="0"/>
        <v>212625</v>
      </c>
      <c r="J35" s="9">
        <f t="shared" si="0"/>
        <v>17019.308</v>
      </c>
      <c r="K35" s="9">
        <f t="shared" si="0"/>
        <v>162661</v>
      </c>
      <c r="L35" s="9">
        <f t="shared" si="0"/>
        <v>37601</v>
      </c>
      <c r="M35" s="9">
        <f t="shared" si="0"/>
        <v>83388</v>
      </c>
      <c r="N35" s="9">
        <f t="shared" si="0"/>
        <v>13229</v>
      </c>
      <c r="O35" s="15"/>
    </row>
    <row r="36" spans="2:15" s="29" customFormat="1" ht="5.25" customHeight="1">
      <c r="B36" s="665"/>
      <c r="C36" s="665"/>
      <c r="D36" s="18"/>
      <c r="E36" s="426"/>
      <c r="F36" s="18"/>
      <c r="G36" s="18"/>
      <c r="H36" s="18"/>
      <c r="I36" s="18"/>
      <c r="J36" s="18"/>
      <c r="K36" s="18"/>
      <c r="L36" s="18"/>
      <c r="M36" s="18"/>
      <c r="N36" s="18"/>
      <c r="O36" s="83"/>
    </row>
    <row r="37" spans="2:14" ht="12.75">
      <c r="B37" s="806"/>
      <c r="C37" s="806"/>
      <c r="D37" s="807"/>
      <c r="E37" s="807"/>
      <c r="F37" s="807"/>
      <c r="G37" s="807"/>
      <c r="H37" s="807"/>
      <c r="I37" s="807"/>
      <c r="J37" s="807"/>
      <c r="K37" s="807"/>
      <c r="L37" s="807"/>
      <c r="M37" s="807"/>
      <c r="N37" s="807"/>
    </row>
    <row r="38" spans="2:14" ht="12.75">
      <c r="B38" s="806"/>
      <c r="C38" s="806"/>
      <c r="D38" s="807"/>
      <c r="E38" s="807"/>
      <c r="F38" s="807"/>
      <c r="G38" s="807"/>
      <c r="H38" s="807"/>
      <c r="I38" s="807"/>
      <c r="J38" s="807"/>
      <c r="K38" s="807"/>
      <c r="L38" s="807"/>
      <c r="M38" s="807"/>
      <c r="N38" s="807"/>
    </row>
    <row r="39" spans="2:14" ht="12.75" customHeight="1">
      <c r="B39" s="806"/>
      <c r="C39" s="806"/>
      <c r="D39" s="807"/>
      <c r="E39" s="807"/>
      <c r="F39" s="807"/>
      <c r="G39" s="807"/>
      <c r="H39" s="807"/>
      <c r="I39" s="807"/>
      <c r="J39" s="807"/>
      <c r="K39" s="807"/>
      <c r="L39" s="807"/>
      <c r="M39" s="807"/>
      <c r="N39" s="807"/>
    </row>
    <row r="40" spans="2:14" ht="12.75">
      <c r="B40" s="806"/>
      <c r="C40" s="806"/>
      <c r="D40" s="807"/>
      <c r="E40" s="807"/>
      <c r="F40" s="807"/>
      <c r="G40" s="807"/>
      <c r="H40" s="807"/>
      <c r="I40" s="807"/>
      <c r="J40" s="807"/>
      <c r="K40" s="807"/>
      <c r="L40" s="807"/>
      <c r="M40" s="807"/>
      <c r="N40" s="807"/>
    </row>
    <row r="41" spans="2:13" ht="12.75">
      <c r="B41" s="666"/>
      <c r="C41" s="666"/>
      <c r="D41" s="125"/>
      <c r="E41" s="125"/>
      <c r="F41" s="125"/>
      <c r="G41" s="125"/>
      <c r="H41" s="125"/>
      <c r="I41" s="125"/>
      <c r="J41" s="125"/>
      <c r="K41" s="125"/>
      <c r="L41" s="125"/>
      <c r="M41" s="125"/>
    </row>
    <row r="42" spans="2:14" ht="12.75">
      <c r="B42" s="666"/>
      <c r="C42" s="666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203"/>
    </row>
    <row r="43" spans="2:13" ht="12.75">
      <c r="B43" s="667"/>
      <c r="C43" s="667"/>
      <c r="D43" s="125"/>
      <c r="E43" s="125"/>
      <c r="F43" s="125"/>
      <c r="G43" s="125"/>
      <c r="H43" s="125"/>
      <c r="I43" s="125"/>
      <c r="J43" s="125"/>
      <c r="K43" s="125"/>
      <c r="L43" s="125"/>
      <c r="M43" s="125"/>
    </row>
    <row r="44" spans="2:3" ht="12.75">
      <c r="B44" s="639"/>
      <c r="C44" s="639"/>
    </row>
    <row r="45" spans="2:14" ht="12.75">
      <c r="B45" s="668"/>
      <c r="C45" s="668"/>
      <c r="N45" s="203"/>
    </row>
  </sheetData>
  <mergeCells count="14">
    <mergeCell ref="A1:K1"/>
    <mergeCell ref="G4:G5"/>
    <mergeCell ref="H4:H5"/>
    <mergeCell ref="J4:J5"/>
    <mergeCell ref="G2:J2"/>
    <mergeCell ref="K2:L2"/>
    <mergeCell ref="M2:N2"/>
    <mergeCell ref="M4:M5"/>
    <mergeCell ref="B40:N40"/>
    <mergeCell ref="B37:N37"/>
    <mergeCell ref="B38:N38"/>
    <mergeCell ref="B39:N39"/>
    <mergeCell ref="N4:N5"/>
    <mergeCell ref="I4:I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61" r:id="rId1"/>
  <headerFooter alignWithMargins="0">
    <oddFooter>&amp;C26</oddFooter>
  </headerFooter>
  <rowBreaks count="1" manualBreakCount="1"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A1" sqref="A1:Q1"/>
    </sheetView>
  </sheetViews>
  <sheetFormatPr defaultColWidth="9.00390625" defaultRowHeight="12.75"/>
  <cols>
    <col min="1" max="1" width="7.00390625" style="0" customWidth="1"/>
    <col min="2" max="2" width="59.625" style="0" customWidth="1"/>
    <col min="3" max="3" width="9.25390625" style="0" customWidth="1"/>
    <col min="4" max="4" width="5.25390625" style="0" customWidth="1"/>
    <col min="5" max="5" width="7.875" style="0" customWidth="1"/>
    <col min="7" max="7" width="9.375" style="0" customWidth="1"/>
    <col min="8" max="9" width="7.875" style="0" customWidth="1"/>
    <col min="10" max="10" width="12.75390625" style="0" bestFit="1" customWidth="1"/>
    <col min="11" max="11" width="12.125" style="0" customWidth="1"/>
    <col min="12" max="13" width="13.75390625" style="0" customWidth="1"/>
    <col min="14" max="14" width="11.75390625" style="0" customWidth="1"/>
    <col min="15" max="15" width="10.875" style="0" hidden="1" customWidth="1"/>
    <col min="16" max="16" width="10.00390625" style="0" hidden="1" customWidth="1"/>
    <col min="17" max="17" width="12.25390625" style="0" customWidth="1"/>
  </cols>
  <sheetData>
    <row r="1" spans="1:17" ht="45.75" customHeight="1">
      <c r="A1" s="811" t="s">
        <v>78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</row>
    <row r="2" spans="2:17" ht="30" customHeight="1">
      <c r="B2" s="639"/>
      <c r="F2" s="802" t="s">
        <v>306</v>
      </c>
      <c r="G2" s="815"/>
      <c r="H2" s="815"/>
      <c r="I2" s="816"/>
      <c r="J2" s="802" t="s">
        <v>361</v>
      </c>
      <c r="K2" s="822"/>
      <c r="L2" s="817" t="s">
        <v>362</v>
      </c>
      <c r="M2" s="818"/>
      <c r="N2" s="817" t="s">
        <v>308</v>
      </c>
      <c r="O2" s="823"/>
      <c r="P2" s="823"/>
      <c r="Q2" s="824"/>
    </row>
    <row r="3" spans="1:17" ht="57" customHeight="1">
      <c r="A3" s="640" t="s">
        <v>638</v>
      </c>
      <c r="B3" s="640" t="s">
        <v>363</v>
      </c>
      <c r="C3" s="642" t="s">
        <v>364</v>
      </c>
      <c r="D3" s="642" t="s">
        <v>311</v>
      </c>
      <c r="E3" s="642" t="s">
        <v>312</v>
      </c>
      <c r="F3" s="642" t="s">
        <v>365</v>
      </c>
      <c r="G3" s="642" t="s">
        <v>366</v>
      </c>
      <c r="H3" s="643" t="s">
        <v>315</v>
      </c>
      <c r="I3" s="643" t="s">
        <v>367</v>
      </c>
      <c r="J3" s="643" t="s">
        <v>368</v>
      </c>
      <c r="K3" s="669" t="s">
        <v>369</v>
      </c>
      <c r="L3" s="669" t="s">
        <v>370</v>
      </c>
      <c r="M3" s="669" t="s">
        <v>371</v>
      </c>
      <c r="N3" s="669" t="s">
        <v>372</v>
      </c>
      <c r="O3" s="642" t="s">
        <v>373</v>
      </c>
      <c r="P3" s="669" t="s">
        <v>374</v>
      </c>
      <c r="Q3" s="642" t="s">
        <v>375</v>
      </c>
    </row>
    <row r="4" spans="1:18" ht="27" customHeight="1">
      <c r="A4" s="644" t="s">
        <v>161</v>
      </c>
      <c r="B4" s="651" t="s">
        <v>376</v>
      </c>
      <c r="C4" s="646">
        <v>185000</v>
      </c>
      <c r="D4" s="647">
        <v>25</v>
      </c>
      <c r="E4" s="646">
        <v>46250</v>
      </c>
      <c r="F4" s="652">
        <v>120000</v>
      </c>
      <c r="G4" s="653">
        <v>70000</v>
      </c>
      <c r="H4" s="654">
        <v>50000</v>
      </c>
      <c r="I4" s="654">
        <v>0</v>
      </c>
      <c r="J4" s="655">
        <v>63964</v>
      </c>
      <c r="K4" s="649">
        <v>7435</v>
      </c>
      <c r="L4" s="654">
        <v>36490</v>
      </c>
      <c r="M4" s="654">
        <v>0</v>
      </c>
      <c r="N4" s="655">
        <v>0</v>
      </c>
      <c r="O4" s="670">
        <v>8</v>
      </c>
      <c r="P4" s="671">
        <v>0</v>
      </c>
      <c r="Q4" s="671">
        <v>0</v>
      </c>
      <c r="R4" s="15"/>
    </row>
    <row r="5" spans="1:18" ht="27" customHeight="1">
      <c r="A5" s="663"/>
      <c r="B5" s="663" t="s">
        <v>714</v>
      </c>
      <c r="C5" s="9">
        <f>SUM(C4)</f>
        <v>185000</v>
      </c>
      <c r="D5" s="664" t="s">
        <v>51</v>
      </c>
      <c r="E5" s="9">
        <f aca="true" t="shared" si="0" ref="E5:Q5">SUM(E4)</f>
        <v>46250</v>
      </c>
      <c r="F5" s="9">
        <f t="shared" si="0"/>
        <v>120000</v>
      </c>
      <c r="G5" s="9">
        <f t="shared" si="0"/>
        <v>70000</v>
      </c>
      <c r="H5" s="9">
        <f t="shared" si="0"/>
        <v>50000</v>
      </c>
      <c r="I5" s="9">
        <f t="shared" si="0"/>
        <v>0</v>
      </c>
      <c r="J5" s="9">
        <f t="shared" si="0"/>
        <v>63964</v>
      </c>
      <c r="K5" s="9">
        <f t="shared" si="0"/>
        <v>7435</v>
      </c>
      <c r="L5" s="9">
        <f t="shared" si="0"/>
        <v>36490</v>
      </c>
      <c r="M5" s="9">
        <f t="shared" si="0"/>
        <v>0</v>
      </c>
      <c r="N5" s="9">
        <f t="shared" si="0"/>
        <v>0</v>
      </c>
      <c r="O5" s="9">
        <f t="shared" si="0"/>
        <v>8</v>
      </c>
      <c r="P5" s="9">
        <f t="shared" si="0"/>
        <v>0</v>
      </c>
      <c r="Q5" s="9">
        <f t="shared" si="0"/>
        <v>0</v>
      </c>
      <c r="R5" s="15"/>
    </row>
    <row r="6" spans="2:18" s="29" customFormat="1" ht="5.25" customHeight="1">
      <c r="B6" s="665"/>
      <c r="C6" s="18"/>
      <c r="D6" s="426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83"/>
    </row>
    <row r="7" spans="2:17" ht="12.75">
      <c r="B7" s="806"/>
      <c r="C7" s="807"/>
      <c r="D7" s="807"/>
      <c r="E7" s="807"/>
      <c r="F7" s="807"/>
      <c r="G7" s="807"/>
      <c r="H7" s="807"/>
      <c r="I7" s="807"/>
      <c r="J7" s="807"/>
      <c r="K7" s="807"/>
      <c r="L7" s="807"/>
      <c r="M7" s="807"/>
      <c r="N7" s="807"/>
      <c r="O7" s="807"/>
      <c r="P7" s="807"/>
      <c r="Q7" s="807"/>
    </row>
    <row r="8" spans="2:17" ht="12.75">
      <c r="B8" s="806"/>
      <c r="C8" s="807"/>
      <c r="D8" s="807"/>
      <c r="E8" s="807"/>
      <c r="F8" s="807"/>
      <c r="G8" s="807"/>
      <c r="H8" s="807"/>
      <c r="I8" s="807"/>
      <c r="J8" s="807"/>
      <c r="K8" s="807"/>
      <c r="L8" s="807"/>
      <c r="M8" s="807"/>
      <c r="N8" s="807"/>
      <c r="O8" s="807"/>
      <c r="P8" s="807"/>
      <c r="Q8" s="807"/>
    </row>
    <row r="9" spans="2:17" ht="12.75" customHeight="1">
      <c r="B9" s="672"/>
      <c r="C9" s="673"/>
      <c r="D9" s="673"/>
      <c r="E9" s="673"/>
      <c r="F9" s="673"/>
      <c r="G9" s="673"/>
      <c r="H9" s="673"/>
      <c r="I9" s="673"/>
      <c r="J9" s="673"/>
      <c r="K9" s="673"/>
      <c r="P9" s="820"/>
      <c r="Q9" s="820"/>
    </row>
    <row r="10" spans="2:17" ht="18">
      <c r="B10" s="667"/>
      <c r="C10" s="673"/>
      <c r="D10" s="673"/>
      <c r="E10" s="673"/>
      <c r="F10" s="673"/>
      <c r="G10" s="673"/>
      <c r="H10" s="673"/>
      <c r="I10" s="673"/>
      <c r="J10" s="673"/>
      <c r="K10" s="673"/>
      <c r="P10" s="821"/>
      <c r="Q10" s="821"/>
    </row>
    <row r="11" spans="2:11" ht="12.75">
      <c r="B11" s="666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2:17" ht="12.75">
      <c r="B12" s="666"/>
      <c r="C12" s="125"/>
      <c r="D12" s="125"/>
      <c r="E12" s="125"/>
      <c r="F12" s="125"/>
      <c r="G12" s="125"/>
      <c r="H12" s="125"/>
      <c r="I12" s="125"/>
      <c r="J12" s="125"/>
      <c r="K12" s="125"/>
      <c r="Q12" s="203"/>
    </row>
    <row r="13" spans="2:11" ht="12.75">
      <c r="B13" s="667"/>
      <c r="C13" s="125"/>
      <c r="D13" s="125"/>
      <c r="E13" s="125"/>
      <c r="F13" s="125"/>
      <c r="G13" s="125"/>
      <c r="H13" s="125"/>
      <c r="I13" s="125"/>
      <c r="J13" s="125"/>
      <c r="K13" s="125"/>
    </row>
    <row r="14" ht="12.75">
      <c r="B14" s="639"/>
    </row>
    <row r="15" spans="2:17" ht="12.75">
      <c r="B15" s="668"/>
      <c r="Q15" s="203"/>
    </row>
    <row r="47" spans="13:18" ht="18">
      <c r="M47" s="819" t="s">
        <v>378</v>
      </c>
      <c r="N47" s="819"/>
      <c r="O47" s="819"/>
      <c r="P47" s="819"/>
      <c r="Q47" s="819"/>
      <c r="R47" s="819"/>
    </row>
  </sheetData>
  <mergeCells count="10">
    <mergeCell ref="B7:Q7"/>
    <mergeCell ref="A1:Q1"/>
    <mergeCell ref="L2:M2"/>
    <mergeCell ref="F2:I2"/>
    <mergeCell ref="J2:K2"/>
    <mergeCell ref="N2:Q2"/>
    <mergeCell ref="M47:R47"/>
    <mergeCell ref="B8:Q8"/>
    <mergeCell ref="P9:Q9"/>
    <mergeCell ref="P10:Q10"/>
  </mergeCells>
  <printOptions/>
  <pageMargins left="0.75" right="0.75" top="1" bottom="1" header="0.4921259845" footer="0.4921259845"/>
  <pageSetup horizontalDpi="600" verticalDpi="600" orientation="landscape" paperSize="9" scale="61" r:id="rId1"/>
  <headerFooter alignWithMargins="0">
    <oddFooter>&amp;C27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4"/>
  <dimension ref="A1:AW46"/>
  <sheetViews>
    <sheetView workbookViewId="0" topLeftCell="A1">
      <selection activeCell="G29" sqref="G29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24" customFormat="1" ht="18">
      <c r="A1" s="709" t="s">
        <v>192</v>
      </c>
      <c r="B1" s="709"/>
      <c r="C1" s="709"/>
      <c r="D1" s="709"/>
      <c r="E1" s="709"/>
      <c r="F1" s="705"/>
      <c r="G1" s="705"/>
      <c r="H1" s="29"/>
      <c r="I1" s="97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</row>
    <row r="2" spans="1:9" ht="15.75" customHeight="1">
      <c r="A2" s="315" t="s">
        <v>187</v>
      </c>
      <c r="B2" s="29"/>
      <c r="C2" s="29"/>
      <c r="D2" s="29"/>
      <c r="E2" s="97"/>
      <c r="I2" s="24"/>
    </row>
    <row r="3" spans="1:9" ht="12.75" customHeight="1">
      <c r="A3" s="65"/>
      <c r="B3" s="29"/>
      <c r="C3" s="29"/>
      <c r="E3" s="97"/>
      <c r="I3" s="24"/>
    </row>
    <row r="4" spans="1:9" ht="12.75" customHeight="1">
      <c r="A4" s="65"/>
      <c r="B4" s="29"/>
      <c r="C4" s="29"/>
      <c r="E4" s="97"/>
      <c r="I4" s="24"/>
    </row>
    <row r="5" spans="1:5" s="29" customFormat="1" ht="12" customHeight="1">
      <c r="A5" s="64" t="s">
        <v>700</v>
      </c>
      <c r="E5" s="64" t="s">
        <v>76</v>
      </c>
    </row>
    <row r="6" ht="12" customHeight="1">
      <c r="E6" s="64"/>
    </row>
    <row r="7" spans="1:5" ht="23.25" customHeight="1">
      <c r="A7" s="90" t="s">
        <v>769</v>
      </c>
      <c r="B7" s="91" t="s">
        <v>770</v>
      </c>
      <c r="C7" s="91" t="s">
        <v>668</v>
      </c>
      <c r="D7" s="92" t="s">
        <v>771</v>
      </c>
      <c r="E7" s="93" t="s">
        <v>772</v>
      </c>
    </row>
    <row r="8" spans="1:5" ht="13.5" customHeight="1">
      <c r="A8" s="90"/>
      <c r="B8" s="91" t="s">
        <v>97</v>
      </c>
      <c r="C8" s="408">
        <v>1700</v>
      </c>
      <c r="D8" s="284">
        <v>30000</v>
      </c>
      <c r="E8" s="95"/>
    </row>
    <row r="9" spans="1:5" ht="25.5">
      <c r="A9" s="533">
        <v>39098</v>
      </c>
      <c r="B9" s="534" t="s">
        <v>121</v>
      </c>
      <c r="C9" s="498">
        <v>5000</v>
      </c>
      <c r="D9" s="544">
        <v>-1557</v>
      </c>
      <c r="E9" s="545">
        <v>28443</v>
      </c>
    </row>
    <row r="10" spans="1:5" ht="12.75">
      <c r="A10" s="96">
        <v>39098</v>
      </c>
      <c r="B10" s="535" t="s">
        <v>122</v>
      </c>
      <c r="C10" s="498">
        <v>1800</v>
      </c>
      <c r="D10" s="546">
        <v>-80</v>
      </c>
      <c r="E10" s="545">
        <v>28363</v>
      </c>
    </row>
    <row r="11" spans="1:5" ht="12.75">
      <c r="A11" s="96">
        <v>39098</v>
      </c>
      <c r="B11" s="87" t="s">
        <v>123</v>
      </c>
      <c r="C11" s="498">
        <v>1800</v>
      </c>
      <c r="D11" s="164">
        <v>-100</v>
      </c>
      <c r="E11" s="547">
        <v>28263</v>
      </c>
    </row>
    <row r="12" spans="1:5" ht="25.5">
      <c r="A12" s="94">
        <v>39105</v>
      </c>
      <c r="B12" s="536" t="s">
        <v>124</v>
      </c>
      <c r="C12" s="498">
        <v>3000</v>
      </c>
      <c r="D12" s="164">
        <v>-200</v>
      </c>
      <c r="E12" s="547">
        <v>28063</v>
      </c>
    </row>
    <row r="13" spans="1:5" ht="25.5">
      <c r="A13" s="537">
        <v>39105</v>
      </c>
      <c r="B13" s="538" t="s">
        <v>125</v>
      </c>
      <c r="C13" s="541">
        <v>8001</v>
      </c>
      <c r="D13" s="548">
        <v>-50</v>
      </c>
      <c r="E13" s="549">
        <v>28013</v>
      </c>
    </row>
    <row r="14" spans="1:5" ht="12.75">
      <c r="A14" s="94">
        <v>39105</v>
      </c>
      <c r="B14" s="511" t="s">
        <v>126</v>
      </c>
      <c r="C14" s="498">
        <v>8001</v>
      </c>
      <c r="D14" s="164">
        <v>-1200</v>
      </c>
      <c r="E14" s="547">
        <v>26813</v>
      </c>
    </row>
    <row r="15" spans="1:5" ht="12.75">
      <c r="A15" s="94">
        <v>39105</v>
      </c>
      <c r="B15" s="520" t="s">
        <v>127</v>
      </c>
      <c r="C15" s="44">
        <v>8001</v>
      </c>
      <c r="D15" s="164">
        <v>-1200</v>
      </c>
      <c r="E15" s="547">
        <v>25613</v>
      </c>
    </row>
    <row r="16" spans="1:5" ht="12.75">
      <c r="A16" s="94">
        <v>39105</v>
      </c>
      <c r="B16" s="23" t="s">
        <v>128</v>
      </c>
      <c r="C16" s="44">
        <v>8001</v>
      </c>
      <c r="D16" s="164">
        <v>-600</v>
      </c>
      <c r="E16" s="547">
        <v>25013</v>
      </c>
    </row>
    <row r="17" spans="1:5" ht="12.75">
      <c r="A17" s="94">
        <v>39105</v>
      </c>
      <c r="B17" s="511" t="s">
        <v>129</v>
      </c>
      <c r="C17" s="498">
        <v>8001</v>
      </c>
      <c r="D17" s="164">
        <v>-700</v>
      </c>
      <c r="E17" s="547">
        <v>24313</v>
      </c>
    </row>
    <row r="18" spans="1:5" ht="12.75">
      <c r="A18" s="94">
        <v>39112</v>
      </c>
      <c r="B18" s="4" t="s">
        <v>130</v>
      </c>
      <c r="C18" s="498">
        <v>1000</v>
      </c>
      <c r="D18" s="550">
        <v>-30.9</v>
      </c>
      <c r="E18" s="547">
        <v>24282.1</v>
      </c>
    </row>
    <row r="19" spans="1:5" ht="12.75">
      <c r="A19" s="537">
        <v>39119</v>
      </c>
      <c r="B19" s="539" t="s">
        <v>131</v>
      </c>
      <c r="C19" s="542">
        <v>3000</v>
      </c>
      <c r="D19" s="551">
        <v>-60</v>
      </c>
      <c r="E19" s="549">
        <v>24222.1</v>
      </c>
    </row>
    <row r="20" spans="1:5" ht="25.5">
      <c r="A20" s="94">
        <v>39125</v>
      </c>
      <c r="B20" s="540" t="s">
        <v>132</v>
      </c>
      <c r="C20" s="543">
        <v>5100</v>
      </c>
      <c r="D20" s="551">
        <v>-220</v>
      </c>
      <c r="E20" s="545">
        <v>24002.1</v>
      </c>
    </row>
    <row r="21" spans="1:5" ht="12.75">
      <c r="A21" s="94">
        <v>39133</v>
      </c>
      <c r="B21" s="4" t="s">
        <v>133</v>
      </c>
      <c r="C21" s="498">
        <v>8001</v>
      </c>
      <c r="D21" s="550">
        <v>-246</v>
      </c>
      <c r="E21" s="545">
        <v>23756.1</v>
      </c>
    </row>
    <row r="22" spans="1:5" ht="12.75">
      <c r="A22" s="94">
        <v>39133</v>
      </c>
      <c r="B22" s="4" t="s">
        <v>134</v>
      </c>
      <c r="C22" s="498">
        <v>8002</v>
      </c>
      <c r="D22" s="550">
        <v>-1900</v>
      </c>
      <c r="E22" s="545">
        <v>21856.1</v>
      </c>
    </row>
    <row r="23" spans="1:5" ht="12.75">
      <c r="A23" s="94">
        <v>39133</v>
      </c>
      <c r="B23" s="4" t="s">
        <v>135</v>
      </c>
      <c r="C23" s="498">
        <v>1500</v>
      </c>
      <c r="D23" s="550">
        <v>-17.4</v>
      </c>
      <c r="E23" s="545">
        <v>21838.7</v>
      </c>
    </row>
    <row r="24" spans="1:5" ht="12.75">
      <c r="A24" s="94">
        <v>39133</v>
      </c>
      <c r="B24" s="4" t="s">
        <v>136</v>
      </c>
      <c r="C24" s="498">
        <v>3000</v>
      </c>
      <c r="D24" s="550">
        <v>-20</v>
      </c>
      <c r="E24" s="545">
        <v>21818.7</v>
      </c>
    </row>
    <row r="25" spans="1:5" ht="12.75">
      <c r="A25" s="94">
        <v>39133</v>
      </c>
      <c r="B25" s="4" t="s">
        <v>137</v>
      </c>
      <c r="C25" s="498">
        <v>3000</v>
      </c>
      <c r="D25" s="550">
        <v>-15</v>
      </c>
      <c r="E25" s="545">
        <v>21803.7</v>
      </c>
    </row>
    <row r="26" spans="1:5" ht="12.75">
      <c r="A26" s="94">
        <v>39140</v>
      </c>
      <c r="B26" s="4" t="s">
        <v>138</v>
      </c>
      <c r="C26" s="498">
        <v>3000</v>
      </c>
      <c r="D26" s="550">
        <v>-36.8</v>
      </c>
      <c r="E26" s="575">
        <v>21766.9</v>
      </c>
    </row>
    <row r="27" spans="1:5" ht="12.75">
      <c r="A27" s="94"/>
      <c r="B27" s="4"/>
      <c r="C27" s="498"/>
      <c r="D27" s="550"/>
      <c r="E27" s="552"/>
    </row>
    <row r="28" spans="1:5" ht="12.75" customHeight="1">
      <c r="A28" s="165"/>
      <c r="B28" s="166"/>
      <c r="C28" s="13"/>
      <c r="D28" s="25"/>
      <c r="E28" s="167"/>
    </row>
    <row r="29" spans="1:5" ht="12.75" customHeight="1">
      <c r="A29" s="165"/>
      <c r="B29" s="166"/>
      <c r="C29" s="13"/>
      <c r="D29" s="25"/>
      <c r="E29" s="167"/>
    </row>
    <row r="30" spans="1:5" s="29" customFormat="1" ht="12.75">
      <c r="A30" s="64" t="s">
        <v>774</v>
      </c>
      <c r="E30" s="64" t="s">
        <v>76</v>
      </c>
    </row>
    <row r="31" ht="12.75" customHeight="1">
      <c r="E31" s="64"/>
    </row>
    <row r="32" spans="1:5" ht="23.25" customHeight="1">
      <c r="A32" s="90" t="s">
        <v>769</v>
      </c>
      <c r="B32" s="91" t="s">
        <v>770</v>
      </c>
      <c r="C32" s="91" t="s">
        <v>668</v>
      </c>
      <c r="D32" s="92" t="s">
        <v>771</v>
      </c>
      <c r="E32" s="93" t="s">
        <v>772</v>
      </c>
    </row>
    <row r="33" spans="1:8" ht="14.25" customHeight="1">
      <c r="A33" s="90"/>
      <c r="B33" s="91" t="s">
        <v>98</v>
      </c>
      <c r="C33" s="408">
        <v>1700</v>
      </c>
      <c r="D33" s="284">
        <v>10000</v>
      </c>
      <c r="E33" s="318" t="s">
        <v>776</v>
      </c>
      <c r="H33" s="2"/>
    </row>
    <row r="34" spans="1:8" ht="12.75">
      <c r="A34" s="356"/>
      <c r="B34" s="554"/>
      <c r="C34" s="4"/>
      <c r="D34" s="470"/>
      <c r="E34" s="555"/>
      <c r="H34" s="2"/>
    </row>
    <row r="35" spans="1:8" ht="12.75">
      <c r="A35" s="529"/>
      <c r="B35" s="530"/>
      <c r="C35" s="166"/>
      <c r="D35" s="531"/>
      <c r="E35" s="532"/>
      <c r="H35" s="2"/>
    </row>
    <row r="36" ht="12" customHeight="1"/>
    <row r="37" spans="1:5" s="29" customFormat="1" ht="12.75">
      <c r="A37" s="64" t="s">
        <v>775</v>
      </c>
      <c r="E37" s="64" t="s">
        <v>76</v>
      </c>
    </row>
    <row r="38" ht="12.75" customHeight="1">
      <c r="E38" s="64"/>
    </row>
    <row r="39" spans="1:5" ht="23.25" customHeight="1">
      <c r="A39" s="90" t="s">
        <v>769</v>
      </c>
      <c r="B39" s="91" t="s">
        <v>770</v>
      </c>
      <c r="C39" s="91" t="s">
        <v>668</v>
      </c>
      <c r="D39" s="92" t="s">
        <v>771</v>
      </c>
      <c r="E39" s="93" t="s">
        <v>772</v>
      </c>
    </row>
    <row r="40" spans="1:7" ht="15" customHeight="1">
      <c r="A40" s="90"/>
      <c r="B40" s="91" t="s">
        <v>98</v>
      </c>
      <c r="C40" s="408">
        <v>1700</v>
      </c>
      <c r="D40" s="284">
        <v>100000</v>
      </c>
      <c r="E40" s="95"/>
      <c r="G40" s="364"/>
    </row>
    <row r="41" spans="1:9" ht="12.75">
      <c r="A41" s="524">
        <v>39126</v>
      </c>
      <c r="B41" s="34" t="s">
        <v>116</v>
      </c>
      <c r="C41" s="33">
        <v>1500</v>
      </c>
      <c r="D41" s="525" t="s">
        <v>119</v>
      </c>
      <c r="E41" s="526">
        <v>99992</v>
      </c>
      <c r="I41" s="258"/>
    </row>
    <row r="42" spans="1:5" ht="12.75">
      <c r="A42" s="524">
        <v>39126</v>
      </c>
      <c r="B42" s="34" t="s">
        <v>117</v>
      </c>
      <c r="C42" s="33">
        <v>3000</v>
      </c>
      <c r="D42" s="527" t="s">
        <v>120</v>
      </c>
      <c r="E42" s="526">
        <v>99842</v>
      </c>
    </row>
    <row r="43" spans="1:5" ht="12.75">
      <c r="A43" s="524">
        <v>39126</v>
      </c>
      <c r="B43" s="23" t="s">
        <v>118</v>
      </c>
      <c r="C43" s="33">
        <v>5000</v>
      </c>
      <c r="D43" s="298">
        <v>-1060</v>
      </c>
      <c r="E43" s="528">
        <v>98782</v>
      </c>
    </row>
    <row r="44" spans="1:5" ht="12.75">
      <c r="A44" s="96"/>
      <c r="B44" s="511"/>
      <c r="C44" s="87"/>
      <c r="D44" s="199"/>
      <c r="E44" s="407"/>
    </row>
    <row r="46" ht="12.75">
      <c r="A46" s="238"/>
    </row>
  </sheetData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firstPageNumber="26" useFirstPageNumber="1" horizontalDpi="600" verticalDpi="600" orientation="portrait" paperSize="9" scale="85" r:id="rId1"/>
  <headerFooter alignWithMargins="0">
    <oddFooter>&amp;C28</oddFooter>
  </headerFooter>
  <rowBreaks count="2" manualBreakCount="2">
    <brk id="44" max="4" man="1"/>
    <brk id="45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7"/>
  <dimension ref="A1:BI57"/>
  <sheetViews>
    <sheetView workbookViewId="0" topLeftCell="A1">
      <selection activeCell="E17" sqref="E17"/>
    </sheetView>
  </sheetViews>
  <sheetFormatPr defaultColWidth="9.00390625" defaultRowHeight="12.75"/>
  <cols>
    <col min="1" max="1" width="1.12109375" style="0" customWidth="1"/>
    <col min="2" max="2" width="43.625" style="0" customWidth="1"/>
    <col min="3" max="3" width="22.00390625" style="0" customWidth="1"/>
    <col min="4" max="4" width="23.00390625" style="0" customWidth="1"/>
    <col min="5" max="5" width="25.75390625" style="567" bestFit="1" customWidth="1"/>
    <col min="6" max="6" width="12.75390625" style="568" bestFit="1" customWidth="1"/>
    <col min="7" max="11" width="12.75390625" style="568" customWidth="1"/>
    <col min="12" max="18" width="9.125" style="568" customWidth="1"/>
    <col min="19" max="21" width="10.125" style="568" bestFit="1" customWidth="1"/>
    <col min="22" max="23" width="9.125" style="568" customWidth="1"/>
    <col min="24" max="61" width="9.125" style="430" customWidth="1"/>
  </cols>
  <sheetData>
    <row r="1" spans="1:61" ht="15.75" customHeight="1">
      <c r="A1" s="202" t="s">
        <v>193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spans="3:4" ht="12.75">
      <c r="C57" s="705" t="s">
        <v>409</v>
      </c>
      <c r="D57" s="705"/>
    </row>
  </sheetData>
  <mergeCells count="1">
    <mergeCell ref="C57:D57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7" useFirstPageNumber="1" horizontalDpi="600" verticalDpi="600" orientation="portrait" paperSize="9" scale="95" r:id="rId2"/>
  <headerFooter alignWithMargins="0">
    <oddFooter>&amp;C29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H22" sqref="H22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</cols>
  <sheetData>
    <row r="1" spans="1:5" ht="17.25" customHeight="1">
      <c r="A1" s="202" t="s">
        <v>194</v>
      </c>
      <c r="E1" s="202"/>
    </row>
    <row r="2" spans="1:5" ht="17.25" customHeight="1">
      <c r="A2" s="202" t="s">
        <v>188</v>
      </c>
      <c r="B2" s="249"/>
      <c r="C2" s="249"/>
      <c r="D2" s="249"/>
      <c r="E2" s="249"/>
    </row>
    <row r="3" spans="1:5" ht="17.25" customHeight="1">
      <c r="A3" s="249"/>
      <c r="B3" s="249"/>
      <c r="C3" s="249"/>
      <c r="D3" s="249"/>
      <c r="E3" s="249"/>
    </row>
    <row r="4" spans="1:5" ht="15.75">
      <c r="A4" s="1"/>
      <c r="D4" s="504"/>
      <c r="E4" s="503"/>
    </row>
    <row r="5" spans="1:5" ht="15.75">
      <c r="A5" s="1" t="s">
        <v>487</v>
      </c>
      <c r="D5" s="504">
        <v>270436.6</v>
      </c>
      <c r="E5" s="503" t="s">
        <v>723</v>
      </c>
    </row>
    <row r="6" spans="1:5" ht="15.75">
      <c r="A6" s="1"/>
      <c r="B6" s="1"/>
      <c r="D6" s="301"/>
      <c r="E6" s="2"/>
    </row>
    <row r="7" spans="1:2" ht="15.75">
      <c r="A7" s="1"/>
      <c r="B7" s="1"/>
    </row>
    <row r="8" spans="1:2" ht="15.75">
      <c r="A8" s="1" t="s">
        <v>724</v>
      </c>
      <c r="B8" s="1"/>
    </row>
    <row r="9" spans="1:5" ht="26.25" customHeight="1">
      <c r="A9" s="80" t="s">
        <v>28</v>
      </c>
      <c r="B9" s="52" t="s">
        <v>753</v>
      </c>
      <c r="C9" s="6" t="s">
        <v>754</v>
      </c>
      <c r="D9" s="5" t="s">
        <v>660</v>
      </c>
      <c r="E9" s="51" t="s">
        <v>755</v>
      </c>
    </row>
    <row r="10" spans="1:5" ht="25.5">
      <c r="A10" s="389" t="s">
        <v>163</v>
      </c>
      <c r="B10" s="297">
        <v>350000000</v>
      </c>
      <c r="C10" s="297">
        <v>350000000</v>
      </c>
      <c r="D10" s="297">
        <v>0</v>
      </c>
      <c r="E10" s="180">
        <v>0</v>
      </c>
    </row>
    <row r="11" spans="1:5" ht="12.75">
      <c r="A11" s="389" t="s">
        <v>195</v>
      </c>
      <c r="B11" s="297">
        <v>0</v>
      </c>
      <c r="C11" s="297">
        <v>0</v>
      </c>
      <c r="D11" s="297">
        <v>558</v>
      </c>
      <c r="E11" s="180">
        <v>0</v>
      </c>
    </row>
    <row r="12" spans="1:5" ht="12.75">
      <c r="A12" s="3" t="s">
        <v>70</v>
      </c>
      <c r="B12" s="9">
        <f>SUM(B10:B10)</f>
        <v>350000000</v>
      </c>
      <c r="C12" s="9">
        <f>SUM(C10:C10)</f>
        <v>350000000</v>
      </c>
      <c r="D12" s="9">
        <f>SUM(D10:D11)</f>
        <v>558</v>
      </c>
      <c r="E12" s="335">
        <v>0</v>
      </c>
    </row>
    <row r="13" ht="12" customHeight="1">
      <c r="A13" s="316"/>
    </row>
    <row r="14" spans="1:8" ht="12" customHeight="1">
      <c r="A14" s="17"/>
      <c r="H14" s="125"/>
    </row>
    <row r="15" ht="12" customHeight="1"/>
    <row r="17" spans="1:2" ht="15.75">
      <c r="A17" s="1" t="s">
        <v>725</v>
      </c>
      <c r="B17" s="1"/>
    </row>
    <row r="18" spans="1:5" ht="26.25" customHeight="1">
      <c r="A18" s="3" t="s">
        <v>64</v>
      </c>
      <c r="B18" s="52" t="s">
        <v>753</v>
      </c>
      <c r="C18" s="6" t="s">
        <v>754</v>
      </c>
      <c r="D18" s="244" t="s">
        <v>660</v>
      </c>
      <c r="E18" s="51" t="s">
        <v>755</v>
      </c>
    </row>
    <row r="19" spans="1:5" ht="25.5">
      <c r="A19" s="389" t="s">
        <v>29</v>
      </c>
      <c r="B19" s="297">
        <v>350000000</v>
      </c>
      <c r="C19" s="297">
        <v>350000000</v>
      </c>
      <c r="D19" s="297">
        <v>0</v>
      </c>
      <c r="E19" s="180">
        <v>0</v>
      </c>
    </row>
    <row r="20" spans="1:5" ht="12.75">
      <c r="A20" s="564" t="s">
        <v>162</v>
      </c>
      <c r="B20" s="28">
        <v>8900000</v>
      </c>
      <c r="C20" s="28">
        <v>8900000</v>
      </c>
      <c r="D20" s="26">
        <v>1870125</v>
      </c>
      <c r="E20" s="36">
        <v>0</v>
      </c>
    </row>
    <row r="21" spans="1:10" ht="12.75">
      <c r="A21" s="3" t="s">
        <v>71</v>
      </c>
      <c r="B21" s="9">
        <f>SUM(B19:B20)</f>
        <v>358900000</v>
      </c>
      <c r="C21" s="9">
        <f>SUM(C19:C20)</f>
        <v>358900000</v>
      </c>
      <c r="D21" s="9">
        <f>SUM(D19:D20)</f>
        <v>1870125</v>
      </c>
      <c r="E21" s="335">
        <v>0</v>
      </c>
      <c r="H21" s="740"/>
      <c r="I21" s="740"/>
      <c r="J21" s="741"/>
    </row>
    <row r="22" ht="12" customHeight="1">
      <c r="C22" s="15"/>
    </row>
    <row r="23" ht="12.75">
      <c r="D23" s="431"/>
    </row>
    <row r="24" ht="14.25">
      <c r="D24" s="448"/>
    </row>
    <row r="25" spans="1:5" ht="15.75">
      <c r="A25" s="1"/>
      <c r="D25" s="504"/>
      <c r="E25" s="503"/>
    </row>
    <row r="26" ht="14.25">
      <c r="D26" s="328"/>
    </row>
    <row r="27" spans="7:9" ht="12.75">
      <c r="G27" s="740"/>
      <c r="H27" s="740"/>
      <c r="I27" s="741"/>
    </row>
    <row r="28" spans="1:5" ht="15.75">
      <c r="A28" s="1"/>
      <c r="D28" s="301"/>
      <c r="E28" s="2"/>
    </row>
    <row r="30" ht="12.75">
      <c r="D30" s="15"/>
    </row>
  </sheetData>
  <mergeCells count="2">
    <mergeCell ref="H21:J21"/>
    <mergeCell ref="G27:I27"/>
  </mergeCells>
  <printOptions/>
  <pageMargins left="0.75" right="0.75" top="1" bottom="1" header="0.4921259845" footer="0.4921259845"/>
  <pageSetup firstPageNumber="28" useFirstPageNumber="1" horizontalDpi="600" verticalDpi="600" orientation="portrait" paperSize="9" scale="96" r:id="rId1"/>
  <headerFooter alignWithMargins="0">
    <oddFooter>&amp;C30</oddFoot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P61"/>
  <sheetViews>
    <sheetView workbookViewId="0" topLeftCell="A1">
      <selection activeCell="A1" sqref="A1:P1"/>
    </sheetView>
  </sheetViews>
  <sheetFormatPr defaultColWidth="9.00390625" defaultRowHeight="12.75"/>
  <cols>
    <col min="1" max="1" width="28.375" style="0" customWidth="1"/>
    <col min="2" max="2" width="8.25390625" style="0" customWidth="1"/>
    <col min="3" max="7" width="7.125" style="0" customWidth="1"/>
    <col min="8" max="8" width="8.375" style="0" customWidth="1"/>
    <col min="9" max="11" width="7.125" style="0" customWidth="1"/>
    <col min="12" max="12" width="7.875" style="0" customWidth="1"/>
    <col min="13" max="15" width="8.75390625" style="0" customWidth="1"/>
    <col min="16" max="16" width="9.625" style="0" customWidth="1"/>
  </cols>
  <sheetData>
    <row r="1" spans="1:16" ht="19.5" customHeight="1">
      <c r="A1" s="708" t="s">
        <v>300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</row>
    <row r="3" spans="1:16" ht="12.75">
      <c r="A3" s="45" t="s">
        <v>658</v>
      </c>
      <c r="B3" s="45" t="s">
        <v>737</v>
      </c>
      <c r="C3" s="45" t="s">
        <v>738</v>
      </c>
      <c r="D3" s="45" t="s">
        <v>739</v>
      </c>
      <c r="E3" s="45" t="s">
        <v>740</v>
      </c>
      <c r="F3" s="45" t="s">
        <v>741</v>
      </c>
      <c r="G3" s="45" t="s">
        <v>742</v>
      </c>
      <c r="H3" s="45" t="s">
        <v>743</v>
      </c>
      <c r="I3" s="45" t="s">
        <v>744</v>
      </c>
      <c r="J3" s="45" t="s">
        <v>745</v>
      </c>
      <c r="K3" s="45" t="s">
        <v>746</v>
      </c>
      <c r="L3" s="45" t="s">
        <v>747</v>
      </c>
      <c r="M3" s="45" t="s">
        <v>748</v>
      </c>
      <c r="N3" s="45" t="s">
        <v>714</v>
      </c>
      <c r="O3" s="45" t="s">
        <v>757</v>
      </c>
      <c r="P3" s="46" t="s">
        <v>659</v>
      </c>
    </row>
    <row r="4" spans="1:16" ht="12.75">
      <c r="A4" s="79" t="s">
        <v>728</v>
      </c>
      <c r="B4" s="47">
        <v>84023</v>
      </c>
      <c r="C4" s="47">
        <v>59793</v>
      </c>
      <c r="D4" s="47">
        <v>54290</v>
      </c>
      <c r="E4" s="47"/>
      <c r="F4" s="47"/>
      <c r="G4" s="47"/>
      <c r="H4" s="47"/>
      <c r="I4" s="47"/>
      <c r="J4" s="47"/>
      <c r="K4" s="47"/>
      <c r="L4" s="47"/>
      <c r="M4" s="47"/>
      <c r="N4" s="254">
        <f>SUM(B4:M4)</f>
        <v>198106</v>
      </c>
      <c r="O4" s="47">
        <v>752940</v>
      </c>
      <c r="P4" s="30">
        <f aca="true" t="shared" si="0" ref="P4:P9">+N4/O4*100</f>
        <v>26.310994235928494</v>
      </c>
    </row>
    <row r="5" spans="1:16" ht="12.75">
      <c r="A5" s="81" t="s">
        <v>665</v>
      </c>
      <c r="B5" s="47">
        <v>5468</v>
      </c>
      <c r="C5" s="47">
        <v>1363</v>
      </c>
      <c r="D5" s="47">
        <v>10417</v>
      </c>
      <c r="E5" s="47"/>
      <c r="F5" s="47"/>
      <c r="G5" s="47"/>
      <c r="H5" s="47"/>
      <c r="I5" s="47"/>
      <c r="J5" s="47"/>
      <c r="K5" s="47"/>
      <c r="L5" s="47"/>
      <c r="M5" s="47"/>
      <c r="N5" s="254">
        <f>SUM(B5:M5)</f>
        <v>17248</v>
      </c>
      <c r="O5" s="47">
        <v>69720</v>
      </c>
      <c r="P5" s="30">
        <f t="shared" si="0"/>
        <v>24.738955823293175</v>
      </c>
    </row>
    <row r="6" spans="1:16" ht="12.75">
      <c r="A6" s="81" t="s">
        <v>666</v>
      </c>
      <c r="B6" s="47">
        <v>4724</v>
      </c>
      <c r="C6" s="47">
        <v>4518</v>
      </c>
      <c r="D6" s="47">
        <v>1397</v>
      </c>
      <c r="E6" s="47"/>
      <c r="F6" s="47"/>
      <c r="G6" s="47"/>
      <c r="H6" s="47"/>
      <c r="I6" s="47"/>
      <c r="J6" s="47"/>
      <c r="K6" s="47"/>
      <c r="L6" s="47"/>
      <c r="M6" s="47"/>
      <c r="N6" s="254">
        <f>SUM(B6:M6)</f>
        <v>10639</v>
      </c>
      <c r="O6" s="47">
        <v>41830</v>
      </c>
      <c r="P6" s="30">
        <f t="shared" si="0"/>
        <v>25.43389911546737</v>
      </c>
    </row>
    <row r="7" spans="1:16" ht="12.75">
      <c r="A7" s="81" t="s">
        <v>80</v>
      </c>
      <c r="B7" s="47">
        <v>79409</v>
      </c>
      <c r="C7" s="47">
        <v>9149</v>
      </c>
      <c r="D7" s="47">
        <v>98875</v>
      </c>
      <c r="E7" s="47"/>
      <c r="F7" s="47"/>
      <c r="G7" s="47"/>
      <c r="H7" s="47"/>
      <c r="I7" s="47"/>
      <c r="J7" s="47"/>
      <c r="K7" s="47"/>
      <c r="L7" s="47"/>
      <c r="M7" s="47"/>
      <c r="N7" s="254">
        <f>SUM(B7:M7)</f>
        <v>187433</v>
      </c>
      <c r="O7" s="47">
        <v>948150</v>
      </c>
      <c r="P7" s="30">
        <f t="shared" si="0"/>
        <v>19.76828560881717</v>
      </c>
    </row>
    <row r="8" spans="1:16" ht="12.75">
      <c r="A8" s="81" t="s">
        <v>667</v>
      </c>
      <c r="B8" s="47">
        <v>114425</v>
      </c>
      <c r="C8" s="47">
        <v>230949</v>
      </c>
      <c r="D8" s="47">
        <v>20178</v>
      </c>
      <c r="E8" s="47"/>
      <c r="F8" s="47"/>
      <c r="G8" s="47"/>
      <c r="H8" s="47"/>
      <c r="I8" s="47"/>
      <c r="J8" s="47"/>
      <c r="K8" s="47"/>
      <c r="L8" s="47"/>
      <c r="M8" s="47"/>
      <c r="N8" s="254">
        <f>SUM(B8:M8)</f>
        <v>365552</v>
      </c>
      <c r="O8" s="47">
        <v>1399399</v>
      </c>
      <c r="P8" s="30">
        <f t="shared" si="0"/>
        <v>26.122070974754163</v>
      </c>
    </row>
    <row r="9" spans="1:16" ht="12.75">
      <c r="A9" s="82" t="s">
        <v>749</v>
      </c>
      <c r="B9" s="48">
        <f aca="true" t="shared" si="1" ref="B9:O9">SUM(B4:B8)</f>
        <v>288049</v>
      </c>
      <c r="C9" s="48">
        <f t="shared" si="1"/>
        <v>305772</v>
      </c>
      <c r="D9" s="48">
        <f t="shared" si="1"/>
        <v>185157</v>
      </c>
      <c r="E9" s="48">
        <f t="shared" si="1"/>
        <v>0</v>
      </c>
      <c r="F9" s="48">
        <f t="shared" si="1"/>
        <v>0</v>
      </c>
      <c r="G9" s="48">
        <f t="shared" si="1"/>
        <v>0</v>
      </c>
      <c r="H9" s="48">
        <f t="shared" si="1"/>
        <v>0</v>
      </c>
      <c r="I9" s="48">
        <f t="shared" si="1"/>
        <v>0</v>
      </c>
      <c r="J9" s="48">
        <f t="shared" si="1"/>
        <v>0</v>
      </c>
      <c r="K9" s="48">
        <f t="shared" si="1"/>
        <v>0</v>
      </c>
      <c r="L9" s="48">
        <f t="shared" si="1"/>
        <v>0</v>
      </c>
      <c r="M9" s="48">
        <f t="shared" si="1"/>
        <v>0</v>
      </c>
      <c r="N9" s="49">
        <f t="shared" si="1"/>
        <v>778978</v>
      </c>
      <c r="O9" s="49">
        <f t="shared" si="1"/>
        <v>3212039</v>
      </c>
      <c r="P9" s="35">
        <f t="shared" si="0"/>
        <v>24.25182259617645</v>
      </c>
    </row>
    <row r="10" spans="1:16" ht="12.75">
      <c r="A10" s="277"/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8"/>
      <c r="O10" s="278"/>
      <c r="P10" s="279"/>
    </row>
    <row r="11" spans="1:16" ht="12.75">
      <c r="A11" s="45" t="s">
        <v>658</v>
      </c>
      <c r="B11" s="45" t="s">
        <v>737</v>
      </c>
      <c r="C11" s="45" t="s">
        <v>738</v>
      </c>
      <c r="D11" s="45" t="s">
        <v>739</v>
      </c>
      <c r="E11" s="45" t="s">
        <v>740</v>
      </c>
      <c r="F11" s="45" t="s">
        <v>741</v>
      </c>
      <c r="G11" s="45" t="s">
        <v>742</v>
      </c>
      <c r="H11" s="45" t="s">
        <v>743</v>
      </c>
      <c r="I11" s="45" t="s">
        <v>744</v>
      </c>
      <c r="J11" s="45" t="s">
        <v>745</v>
      </c>
      <c r="K11" s="45" t="s">
        <v>746</v>
      </c>
      <c r="L11" s="45" t="s">
        <v>747</v>
      </c>
      <c r="M11" s="45" t="s">
        <v>748</v>
      </c>
      <c r="N11" s="45" t="s">
        <v>714</v>
      </c>
      <c r="O11" s="45" t="s">
        <v>757</v>
      </c>
      <c r="P11" s="46" t="s">
        <v>659</v>
      </c>
    </row>
    <row r="12" spans="1:16" ht="18.75" customHeight="1">
      <c r="A12" s="79" t="s">
        <v>81</v>
      </c>
      <c r="B12" s="47" t="s">
        <v>776</v>
      </c>
      <c r="C12" s="47" t="s">
        <v>776</v>
      </c>
      <c r="D12" s="47" t="s">
        <v>776</v>
      </c>
      <c r="E12" s="47" t="s">
        <v>776</v>
      </c>
      <c r="F12" s="47" t="s">
        <v>776</v>
      </c>
      <c r="G12" s="47"/>
      <c r="H12" s="47"/>
      <c r="I12" s="47"/>
      <c r="J12" s="47"/>
      <c r="K12" s="47"/>
      <c r="L12" s="47"/>
      <c r="M12" s="47"/>
      <c r="N12" s="254"/>
      <c r="O12" s="47"/>
      <c r="P12" s="30"/>
    </row>
    <row r="13" ht="22.5" customHeight="1"/>
    <row r="39" spans="1:16" ht="18">
      <c r="A39" s="709" t="s">
        <v>152</v>
      </c>
      <c r="B39" s="709"/>
      <c r="C39" s="709"/>
      <c r="D39" s="709"/>
      <c r="E39" s="709"/>
      <c r="F39" s="709"/>
      <c r="G39" s="709"/>
      <c r="H39" s="709"/>
      <c r="I39" s="709"/>
      <c r="J39" s="709"/>
      <c r="K39" s="709"/>
      <c r="L39" s="709"/>
      <c r="M39" s="709"/>
      <c r="N39" s="709"/>
      <c r="O39" s="709"/>
      <c r="P39" s="709"/>
    </row>
    <row r="41" ht="12.75">
      <c r="A41" s="2" t="s">
        <v>480</v>
      </c>
    </row>
    <row r="42" spans="1:16" ht="12.75">
      <c r="A42" s="45" t="s">
        <v>658</v>
      </c>
      <c r="B42" s="45" t="s">
        <v>737</v>
      </c>
      <c r="C42" s="45" t="s">
        <v>738</v>
      </c>
      <c r="D42" s="45" t="s">
        <v>739</v>
      </c>
      <c r="E42" s="45" t="s">
        <v>740</v>
      </c>
      <c r="F42" s="45" t="s">
        <v>741</v>
      </c>
      <c r="G42" s="45" t="s">
        <v>742</v>
      </c>
      <c r="H42" s="45" t="s">
        <v>743</v>
      </c>
      <c r="I42" s="45" t="s">
        <v>744</v>
      </c>
      <c r="J42" s="45" t="s">
        <v>745</v>
      </c>
      <c r="K42" s="45" t="s">
        <v>746</v>
      </c>
      <c r="L42" s="45" t="s">
        <v>747</v>
      </c>
      <c r="M42" s="45" t="s">
        <v>748</v>
      </c>
      <c r="N42" s="45" t="s">
        <v>714</v>
      </c>
      <c r="O42" s="45" t="s">
        <v>757</v>
      </c>
      <c r="P42" s="46" t="s">
        <v>659</v>
      </c>
    </row>
    <row r="43" spans="1:16" ht="12.75">
      <c r="A43" s="79" t="s">
        <v>728</v>
      </c>
      <c r="B43" s="47">
        <v>84023</v>
      </c>
      <c r="C43" s="47">
        <v>59793</v>
      </c>
      <c r="D43" s="47">
        <v>54290</v>
      </c>
      <c r="E43" s="47"/>
      <c r="F43" s="47"/>
      <c r="G43" s="47"/>
      <c r="H43" s="47"/>
      <c r="I43" s="47"/>
      <c r="J43" s="47"/>
      <c r="K43" s="47"/>
      <c r="L43" s="47"/>
      <c r="M43" s="47"/>
      <c r="N43" s="254">
        <f>SUM(B43:M43)</f>
        <v>198106</v>
      </c>
      <c r="O43" s="47">
        <v>752940</v>
      </c>
      <c r="P43" s="557">
        <f aca="true" t="shared" si="2" ref="P43:P48">N43/O43*100</f>
        <v>26.310994235928494</v>
      </c>
    </row>
    <row r="44" spans="1:16" ht="12.75">
      <c r="A44" s="81" t="s">
        <v>665</v>
      </c>
      <c r="B44" s="47">
        <v>5468</v>
      </c>
      <c r="C44" s="47">
        <v>1363</v>
      </c>
      <c r="D44" s="47">
        <v>10417</v>
      </c>
      <c r="E44" s="47"/>
      <c r="F44" s="47"/>
      <c r="G44" s="47"/>
      <c r="H44" s="47"/>
      <c r="I44" s="47"/>
      <c r="J44" s="47"/>
      <c r="K44" s="47"/>
      <c r="L44" s="47"/>
      <c r="M44" s="47"/>
      <c r="N44" s="254">
        <f>SUM(B44:M44)</f>
        <v>17248</v>
      </c>
      <c r="O44" s="47">
        <v>69720</v>
      </c>
      <c r="P44" s="557">
        <f t="shared" si="2"/>
        <v>24.738955823293175</v>
      </c>
    </row>
    <row r="45" spans="1:16" ht="12.75">
      <c r="A45" s="81" t="s">
        <v>666</v>
      </c>
      <c r="B45" s="47">
        <v>4724</v>
      </c>
      <c r="C45" s="47">
        <v>4518</v>
      </c>
      <c r="D45" s="47">
        <v>1397</v>
      </c>
      <c r="E45" s="47"/>
      <c r="F45" s="47"/>
      <c r="G45" s="47"/>
      <c r="H45" s="47"/>
      <c r="I45" s="47"/>
      <c r="J45" s="47"/>
      <c r="K45" s="47"/>
      <c r="L45" s="47"/>
      <c r="M45" s="47"/>
      <c r="N45" s="254">
        <f>SUM(B45:M45)</f>
        <v>10639</v>
      </c>
      <c r="O45" s="47">
        <v>41830</v>
      </c>
      <c r="P45" s="557">
        <f t="shared" si="2"/>
        <v>25.43389911546737</v>
      </c>
    </row>
    <row r="46" spans="1:16" ht="12.75">
      <c r="A46" s="81" t="s">
        <v>80</v>
      </c>
      <c r="B46" s="47">
        <v>79409</v>
      </c>
      <c r="C46" s="47">
        <v>9149</v>
      </c>
      <c r="D46" s="47">
        <v>98875</v>
      </c>
      <c r="E46" s="47"/>
      <c r="F46" s="47"/>
      <c r="G46" s="47"/>
      <c r="H46" s="47"/>
      <c r="I46" s="47"/>
      <c r="J46" s="47"/>
      <c r="K46" s="47"/>
      <c r="L46" s="47"/>
      <c r="M46" s="47"/>
      <c r="N46" s="254">
        <f>SUM(B46:M46)</f>
        <v>187433</v>
      </c>
      <c r="O46" s="47">
        <v>948150</v>
      </c>
      <c r="P46" s="557">
        <f t="shared" si="2"/>
        <v>19.76828560881717</v>
      </c>
    </row>
    <row r="47" spans="1:16" ht="12.75">
      <c r="A47" s="81" t="s">
        <v>667</v>
      </c>
      <c r="B47" s="47">
        <v>114425</v>
      </c>
      <c r="C47" s="47">
        <v>230949</v>
      </c>
      <c r="D47" s="47">
        <v>20178</v>
      </c>
      <c r="E47" s="47"/>
      <c r="F47" s="47"/>
      <c r="G47" s="47"/>
      <c r="H47" s="47"/>
      <c r="I47" s="47"/>
      <c r="J47" s="47"/>
      <c r="K47" s="47"/>
      <c r="L47" s="47"/>
      <c r="M47" s="47"/>
      <c r="N47" s="254">
        <f>SUM(B47:M47)</f>
        <v>365552</v>
      </c>
      <c r="O47" s="47">
        <v>1399399</v>
      </c>
      <c r="P47" s="557">
        <f>N47/O47*100</f>
        <v>26.122070974754163</v>
      </c>
    </row>
    <row r="48" spans="1:16" ht="12.75">
      <c r="A48" s="82" t="s">
        <v>749</v>
      </c>
      <c r="B48" s="48">
        <f aca="true" t="shared" si="3" ref="B48:O48">SUM(B43:B47)</f>
        <v>288049</v>
      </c>
      <c r="C48" s="48">
        <f t="shared" si="3"/>
        <v>305772</v>
      </c>
      <c r="D48" s="48">
        <f t="shared" si="3"/>
        <v>185157</v>
      </c>
      <c r="E48" s="48">
        <f t="shared" si="3"/>
        <v>0</v>
      </c>
      <c r="F48" s="48">
        <f t="shared" si="3"/>
        <v>0</v>
      </c>
      <c r="G48" s="48">
        <f t="shared" si="3"/>
        <v>0</v>
      </c>
      <c r="H48" s="48">
        <f t="shared" si="3"/>
        <v>0</v>
      </c>
      <c r="I48" s="48">
        <f t="shared" si="3"/>
        <v>0</v>
      </c>
      <c r="J48" s="48">
        <f t="shared" si="3"/>
        <v>0</v>
      </c>
      <c r="K48" s="48">
        <f t="shared" si="3"/>
        <v>0</v>
      </c>
      <c r="L48" s="48">
        <f t="shared" si="3"/>
        <v>0</v>
      </c>
      <c r="M48" s="48">
        <f t="shared" si="3"/>
        <v>0</v>
      </c>
      <c r="N48" s="49">
        <f t="shared" si="3"/>
        <v>778978</v>
      </c>
      <c r="O48" s="49">
        <f t="shared" si="3"/>
        <v>3212039</v>
      </c>
      <c r="P48" s="558">
        <f t="shared" si="2"/>
        <v>24.25182259617645</v>
      </c>
    </row>
    <row r="49" spans="1:16" ht="12.75">
      <c r="A49" s="277"/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8"/>
      <c r="O49" s="278"/>
      <c r="P49" s="274"/>
    </row>
    <row r="50" spans="1:16" ht="12.75">
      <c r="A50" s="273" t="s">
        <v>469</v>
      </c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8"/>
      <c r="P50" s="274"/>
    </row>
    <row r="51" spans="1:16" ht="12.75">
      <c r="A51" s="88" t="s">
        <v>658</v>
      </c>
      <c r="B51" s="88" t="s">
        <v>737</v>
      </c>
      <c r="C51" s="88" t="s">
        <v>738</v>
      </c>
      <c r="D51" s="88" t="s">
        <v>739</v>
      </c>
      <c r="E51" s="88" t="s">
        <v>740</v>
      </c>
      <c r="F51" s="88" t="s">
        <v>741</v>
      </c>
      <c r="G51" s="88" t="s">
        <v>742</v>
      </c>
      <c r="H51" s="88" t="s">
        <v>743</v>
      </c>
      <c r="I51" s="88" t="s">
        <v>744</v>
      </c>
      <c r="J51" s="88" t="s">
        <v>745</v>
      </c>
      <c r="K51" s="88" t="s">
        <v>746</v>
      </c>
      <c r="L51" s="88" t="s">
        <v>747</v>
      </c>
      <c r="M51" s="88" t="s">
        <v>748</v>
      </c>
      <c r="N51" s="88" t="s">
        <v>714</v>
      </c>
      <c r="O51" s="45" t="s">
        <v>757</v>
      </c>
      <c r="P51" s="46" t="s">
        <v>659</v>
      </c>
    </row>
    <row r="52" spans="1:16" ht="12.75">
      <c r="A52" s="89" t="s">
        <v>728</v>
      </c>
      <c r="B52" s="47">
        <v>79635</v>
      </c>
      <c r="C52" s="47">
        <v>55661</v>
      </c>
      <c r="D52" s="47">
        <v>48923</v>
      </c>
      <c r="E52" s="47"/>
      <c r="F52" s="47"/>
      <c r="G52" s="47"/>
      <c r="H52" s="47"/>
      <c r="I52" s="47"/>
      <c r="J52" s="47"/>
      <c r="K52" s="47"/>
      <c r="L52" s="47"/>
      <c r="M52" s="47"/>
      <c r="N52" s="47">
        <f aca="true" t="shared" si="4" ref="N52:N57">SUM(B52:M52)</f>
        <v>184219</v>
      </c>
      <c r="O52" s="47">
        <f>655330+76283</f>
        <v>731613</v>
      </c>
      <c r="P52" s="557">
        <f aca="true" t="shared" si="5" ref="P52:P57">N52/O52*100</f>
        <v>25.179842348345367</v>
      </c>
    </row>
    <row r="53" spans="1:16" ht="12.75">
      <c r="A53" s="89" t="s">
        <v>665</v>
      </c>
      <c r="B53" s="47">
        <v>6354</v>
      </c>
      <c r="C53" s="47">
        <v>1554</v>
      </c>
      <c r="D53" s="47">
        <v>10217</v>
      </c>
      <c r="E53" s="47"/>
      <c r="F53" s="47"/>
      <c r="G53" s="47"/>
      <c r="H53" s="47"/>
      <c r="I53" s="47"/>
      <c r="J53" s="47"/>
      <c r="K53" s="47"/>
      <c r="L53" s="47"/>
      <c r="M53" s="47"/>
      <c r="N53" s="47">
        <f t="shared" si="4"/>
        <v>18125</v>
      </c>
      <c r="O53" s="47">
        <v>104580</v>
      </c>
      <c r="P53" s="557">
        <f t="shared" si="5"/>
        <v>17.33122968062727</v>
      </c>
    </row>
    <row r="54" spans="1:16" ht="12.75">
      <c r="A54" s="89" t="s">
        <v>666</v>
      </c>
      <c r="B54" s="47">
        <v>4099</v>
      </c>
      <c r="C54" s="47">
        <v>4150</v>
      </c>
      <c r="D54" s="47">
        <v>2749</v>
      </c>
      <c r="E54" s="47"/>
      <c r="F54" s="47"/>
      <c r="G54" s="47"/>
      <c r="H54" s="47"/>
      <c r="I54" s="47"/>
      <c r="J54" s="47"/>
      <c r="K54" s="47"/>
      <c r="L54" s="47"/>
      <c r="M54" s="47"/>
      <c r="N54" s="47">
        <f t="shared" si="4"/>
        <v>10998</v>
      </c>
      <c r="O54" s="47">
        <f>41830+6336</f>
        <v>48166</v>
      </c>
      <c r="P54" s="557">
        <f t="shared" si="5"/>
        <v>22.833534028152638</v>
      </c>
    </row>
    <row r="55" spans="1:16" ht="12.75">
      <c r="A55" s="89" t="s">
        <v>80</v>
      </c>
      <c r="B55" s="47">
        <v>84234</v>
      </c>
      <c r="C55" s="47">
        <v>5441</v>
      </c>
      <c r="D55" s="47">
        <v>91503</v>
      </c>
      <c r="E55" s="47"/>
      <c r="F55" s="47"/>
      <c r="G55" s="47"/>
      <c r="H55" s="47"/>
      <c r="I55" s="47"/>
      <c r="J55" s="47"/>
      <c r="K55" s="47"/>
      <c r="L55" s="47"/>
      <c r="M55" s="47"/>
      <c r="N55" s="47">
        <f t="shared" si="4"/>
        <v>181178</v>
      </c>
      <c r="O55" s="47">
        <f>773850+117664</f>
        <v>891514</v>
      </c>
      <c r="P55" s="557">
        <f t="shared" si="5"/>
        <v>20.32250755456448</v>
      </c>
    </row>
    <row r="56" spans="1:16" ht="12.75">
      <c r="A56" s="89" t="s">
        <v>667</v>
      </c>
      <c r="B56" s="47">
        <v>127958</v>
      </c>
      <c r="C56" s="47">
        <v>207197</v>
      </c>
      <c r="D56" s="47">
        <v>53566</v>
      </c>
      <c r="E56" s="47"/>
      <c r="F56" s="47"/>
      <c r="G56" s="47"/>
      <c r="H56" s="47"/>
      <c r="I56" s="47"/>
      <c r="J56" s="47"/>
      <c r="K56" s="47"/>
      <c r="L56" s="47"/>
      <c r="M56" s="47"/>
      <c r="N56" s="47">
        <f t="shared" si="4"/>
        <v>388721</v>
      </c>
      <c r="O56" s="47">
        <f>1380390+24717</f>
        <v>1405107</v>
      </c>
      <c r="P56" s="557">
        <f t="shared" si="5"/>
        <v>27.664868227117225</v>
      </c>
    </row>
    <row r="57" spans="1:16" ht="12.75">
      <c r="A57" s="48" t="s">
        <v>749</v>
      </c>
      <c r="B57" s="48">
        <f aca="true" t="shared" si="6" ref="B57:G57">SUM(B52:B56)</f>
        <v>302280</v>
      </c>
      <c r="C57" s="48">
        <f t="shared" si="6"/>
        <v>274003</v>
      </c>
      <c r="D57" s="48">
        <f t="shared" si="6"/>
        <v>206958</v>
      </c>
      <c r="E57" s="48">
        <f t="shared" si="6"/>
        <v>0</v>
      </c>
      <c r="F57" s="48">
        <f t="shared" si="6"/>
        <v>0</v>
      </c>
      <c r="G57" s="48">
        <f t="shared" si="6"/>
        <v>0</v>
      </c>
      <c r="H57" s="48">
        <f aca="true" t="shared" si="7" ref="H57:M57">SUM(H52:H56)</f>
        <v>0</v>
      </c>
      <c r="I57" s="48">
        <f t="shared" si="7"/>
        <v>0</v>
      </c>
      <c r="J57" s="48">
        <f t="shared" si="7"/>
        <v>0</v>
      </c>
      <c r="K57" s="48">
        <f t="shared" si="7"/>
        <v>0</v>
      </c>
      <c r="L57" s="48">
        <f t="shared" si="7"/>
        <v>0</v>
      </c>
      <c r="M57" s="48">
        <f t="shared" si="7"/>
        <v>0</v>
      </c>
      <c r="N57" s="48">
        <f t="shared" si="4"/>
        <v>783241</v>
      </c>
      <c r="O57" s="49">
        <f>SUM(O52:O56)</f>
        <v>3180980</v>
      </c>
      <c r="P57" s="558">
        <f t="shared" si="5"/>
        <v>24.622632019063307</v>
      </c>
    </row>
    <row r="58" spans="1:16" ht="12.75">
      <c r="A58" s="277"/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8"/>
      <c r="O58" s="278"/>
      <c r="P58" s="274"/>
    </row>
    <row r="59" spans="1:16" ht="12.75">
      <c r="A59" s="273"/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4"/>
    </row>
    <row r="60" spans="1:16" ht="12.75">
      <c r="A60" s="273"/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4"/>
    </row>
    <row r="61" ht="12.75">
      <c r="F61" s="15"/>
    </row>
  </sheetData>
  <mergeCells count="2">
    <mergeCell ref="A1:P1"/>
    <mergeCell ref="A39:P39"/>
  </mergeCells>
  <printOptions/>
  <pageMargins left="0.75" right="0.75" top="1" bottom="1" header="0.4921259845" footer="0.4921259845"/>
  <pageSetup firstPageNumber="3" useFirstPageNumber="1" horizontalDpi="600" verticalDpi="600" orientation="landscape" paperSize="9" scale="89" r:id="rId2"/>
  <headerFooter alignWithMargins="0">
    <oddFooter>&amp;C&amp;P</oddFooter>
  </headerFooter>
  <rowBreaks count="2" manualBreakCount="2">
    <brk id="38" max="255" man="1"/>
    <brk id="5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IV497"/>
  <sheetViews>
    <sheetView workbookViewId="0" topLeftCell="A1">
      <selection activeCell="E28" sqref="E28"/>
    </sheetView>
  </sheetViews>
  <sheetFormatPr defaultColWidth="9.00390625" defaultRowHeight="12.75"/>
  <cols>
    <col min="1" max="1" width="4.625" style="29" customWidth="1"/>
    <col min="2" max="2" width="10.375" style="0" customWidth="1"/>
    <col min="3" max="3" width="36.625" style="0" customWidth="1"/>
    <col min="4" max="4" width="11.25390625" style="15" customWidth="1"/>
    <col min="5" max="6" width="10.75390625" style="15" customWidth="1"/>
    <col min="7" max="7" width="14.25390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8.75390625" style="15" customWidth="1"/>
    <col min="21" max="22" width="9.125" style="15" customWidth="1"/>
    <col min="23" max="23" width="8.00390625" style="15" customWidth="1"/>
    <col min="24" max="16384" width="9.125" style="15" customWidth="1"/>
  </cols>
  <sheetData>
    <row r="1" spans="1:9" ht="18">
      <c r="A1" s="683" t="s">
        <v>179</v>
      </c>
      <c r="B1" s="683"/>
      <c r="C1" s="683"/>
      <c r="D1" s="683"/>
      <c r="E1" s="683"/>
      <c r="F1" s="683"/>
      <c r="G1" s="683"/>
      <c r="I1" s="8"/>
    </row>
    <row r="2" spans="1:9" ht="18">
      <c r="A2" s="354"/>
      <c r="B2" s="354"/>
      <c r="C2" s="354"/>
      <c r="D2" s="354"/>
      <c r="E2" s="354"/>
      <c r="F2" s="354"/>
      <c r="G2" s="354"/>
      <c r="I2" s="8"/>
    </row>
    <row r="3" ht="12.75" hidden="1">
      <c r="G3" s="24"/>
    </row>
    <row r="4" spans="1:7" ht="25.5" customHeight="1">
      <c r="A4" s="722" t="s">
        <v>715</v>
      </c>
      <c r="B4" s="723"/>
      <c r="C4" s="724"/>
      <c r="D4" s="52" t="s">
        <v>753</v>
      </c>
      <c r="E4" s="59" t="s">
        <v>754</v>
      </c>
      <c r="F4" s="5" t="s">
        <v>660</v>
      </c>
      <c r="G4" s="51" t="s">
        <v>755</v>
      </c>
    </row>
    <row r="5" spans="1:256" s="29" customFormat="1" ht="15">
      <c r="A5" s="690" t="s">
        <v>701</v>
      </c>
      <c r="B5" s="691"/>
      <c r="C5" s="692"/>
      <c r="D5" s="344">
        <f>D51</f>
        <v>112130</v>
      </c>
      <c r="E5" s="344">
        <f>E51</f>
        <v>117648</v>
      </c>
      <c r="F5" s="344">
        <f>F51</f>
        <v>6655</v>
      </c>
      <c r="G5" s="62">
        <f aca="true" t="shared" si="0" ref="G5:G25">F5/E5*100</f>
        <v>5.6567047463620295</v>
      </c>
      <c r="O5" s="83"/>
      <c r="P5" s="197"/>
      <c r="Q5" s="15"/>
      <c r="R5" s="15"/>
      <c r="S5" s="15"/>
      <c r="T5" s="154"/>
      <c r="U5" s="36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9" customFormat="1" ht="12.75">
      <c r="A6" s="725" t="s">
        <v>702</v>
      </c>
      <c r="B6" s="726"/>
      <c r="C6" s="727"/>
      <c r="D6" s="344">
        <f>D150</f>
        <v>3947191</v>
      </c>
      <c r="E6" s="344">
        <f>E150</f>
        <v>3987608</v>
      </c>
      <c r="F6" s="344">
        <f>F150</f>
        <v>1049821</v>
      </c>
      <c r="G6" s="62">
        <f t="shared" si="0"/>
        <v>26.32708631339891</v>
      </c>
      <c r="O6" s="83"/>
      <c r="P6" s="154"/>
      <c r="Q6" s="15"/>
      <c r="R6" s="154"/>
      <c r="S6" s="15"/>
      <c r="T6" s="154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9" customFormat="1" ht="12.75">
      <c r="A7" s="690" t="s">
        <v>703</v>
      </c>
      <c r="B7" s="691"/>
      <c r="C7" s="692"/>
      <c r="D7" s="344">
        <f>D194</f>
        <v>132345</v>
      </c>
      <c r="E7" s="344">
        <f>E194</f>
        <v>132512</v>
      </c>
      <c r="F7" s="344">
        <f>F194</f>
        <v>27745</v>
      </c>
      <c r="G7" s="62">
        <f t="shared" si="0"/>
        <v>20.937726394590676</v>
      </c>
      <c r="O7" s="83"/>
      <c r="P7" s="197"/>
      <c r="Q7" s="15"/>
      <c r="R7" s="15"/>
      <c r="S7" s="15"/>
      <c r="T7" s="154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9" customFormat="1" ht="12.75">
      <c r="A8" s="690" t="s">
        <v>704</v>
      </c>
      <c r="B8" s="691"/>
      <c r="C8" s="692"/>
      <c r="D8" s="344">
        <f>D228</f>
        <v>461414</v>
      </c>
      <c r="E8" s="344">
        <f>E228</f>
        <v>464266</v>
      </c>
      <c r="F8" s="344">
        <f>F228</f>
        <v>71689</v>
      </c>
      <c r="G8" s="62">
        <f t="shared" si="0"/>
        <v>15.441363356351747</v>
      </c>
      <c r="I8" s="83"/>
      <c r="O8" s="83"/>
      <c r="P8" s="197"/>
      <c r="Q8" s="15"/>
      <c r="R8" s="15"/>
      <c r="S8" s="15"/>
      <c r="T8" s="154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9" customFormat="1" ht="12.75">
      <c r="A9" s="690" t="s">
        <v>705</v>
      </c>
      <c r="B9" s="691"/>
      <c r="C9" s="692"/>
      <c r="D9" s="344">
        <f>D249</f>
        <v>5330</v>
      </c>
      <c r="E9" s="344">
        <f>E249</f>
        <v>8280</v>
      </c>
      <c r="F9" s="344">
        <f>F249</f>
        <v>595</v>
      </c>
      <c r="G9" s="62">
        <f t="shared" si="0"/>
        <v>7.185990338164252</v>
      </c>
      <c r="O9" s="83"/>
      <c r="P9" s="198"/>
      <c r="Q9" s="15"/>
      <c r="R9" s="15"/>
      <c r="S9" s="15"/>
      <c r="T9" s="154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9" customFormat="1" ht="12.75">
      <c r="A10" s="690" t="s">
        <v>706</v>
      </c>
      <c r="B10" s="691"/>
      <c r="C10" s="692"/>
      <c r="D10" s="344">
        <f>D266</f>
        <v>8600</v>
      </c>
      <c r="E10" s="344">
        <f>E266</f>
        <v>8600</v>
      </c>
      <c r="F10" s="344">
        <f>F266</f>
        <v>0</v>
      </c>
      <c r="G10" s="62">
        <f>F10/E10*100</f>
        <v>0</v>
      </c>
      <c r="O10" s="83"/>
      <c r="P10" s="154"/>
      <c r="Q10" s="15"/>
      <c r="R10" s="15"/>
      <c r="S10" s="15"/>
      <c r="T10" s="154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9" customFormat="1" ht="12.75">
      <c r="A11" s="690" t="s">
        <v>707</v>
      </c>
      <c r="B11" s="691"/>
      <c r="C11" s="692"/>
      <c r="D11" s="344">
        <v>1733420</v>
      </c>
      <c r="E11" s="344">
        <f>E295+8900</f>
        <v>1751351</v>
      </c>
      <c r="F11" s="344">
        <f>F295</f>
        <v>286072</v>
      </c>
      <c r="G11" s="62">
        <f t="shared" si="0"/>
        <v>16.334361301646556</v>
      </c>
      <c r="O11" s="83"/>
      <c r="P11" s="154"/>
      <c r="Q11" s="15"/>
      <c r="R11" s="15"/>
      <c r="S11" s="15"/>
      <c r="T11" s="154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9" customFormat="1" ht="12.75">
      <c r="A12" s="690" t="s">
        <v>708</v>
      </c>
      <c r="B12" s="691"/>
      <c r="C12" s="692"/>
      <c r="D12" s="344">
        <f>D338</f>
        <v>83409</v>
      </c>
      <c r="E12" s="344">
        <f>E338</f>
        <v>83629</v>
      </c>
      <c r="F12" s="344">
        <f>F338</f>
        <v>34547</v>
      </c>
      <c r="G12" s="62">
        <f t="shared" si="0"/>
        <v>41.30983271353239</v>
      </c>
      <c r="O12" s="83"/>
      <c r="P12" s="154"/>
      <c r="Q12" s="15"/>
      <c r="R12" s="15"/>
      <c r="S12" s="15"/>
      <c r="T12" s="154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9" customFormat="1" ht="12.75">
      <c r="A13" s="690" t="s">
        <v>709</v>
      </c>
      <c r="B13" s="691"/>
      <c r="C13" s="692"/>
      <c r="D13" s="344">
        <f>D356</f>
        <v>15260</v>
      </c>
      <c r="E13" s="344">
        <f>E356</f>
        <v>15285</v>
      </c>
      <c r="F13" s="344">
        <f>F356</f>
        <v>4057</v>
      </c>
      <c r="G13" s="62">
        <f t="shared" si="0"/>
        <v>26.54236179260713</v>
      </c>
      <c r="O13" s="83"/>
      <c r="P13" s="154"/>
      <c r="Q13" s="15"/>
      <c r="R13" s="15"/>
      <c r="S13" s="15"/>
      <c r="T13" s="154"/>
      <c r="U13" s="15"/>
      <c r="V13" s="15" t="s">
        <v>776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9" customFormat="1" ht="12.75">
      <c r="A14" s="690" t="s">
        <v>710</v>
      </c>
      <c r="B14" s="691"/>
      <c r="C14" s="692"/>
      <c r="D14" s="344">
        <f>D389</f>
        <v>37560</v>
      </c>
      <c r="E14" s="344">
        <f>E389</f>
        <v>38040</v>
      </c>
      <c r="F14" s="344">
        <f>F389</f>
        <v>6272</v>
      </c>
      <c r="G14" s="62">
        <f t="shared" si="0"/>
        <v>16.487907465825447</v>
      </c>
      <c r="O14" s="83"/>
      <c r="P14" s="154"/>
      <c r="Q14" s="15"/>
      <c r="R14" s="15"/>
      <c r="S14" s="15"/>
      <c r="T14" s="15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9" customFormat="1" ht="12.75">
      <c r="A15" s="690" t="s">
        <v>711</v>
      </c>
      <c r="B15" s="691"/>
      <c r="C15" s="692"/>
      <c r="D15" s="344">
        <f>D409</f>
        <v>266978</v>
      </c>
      <c r="E15" s="344">
        <f>E409</f>
        <v>267303</v>
      </c>
      <c r="F15" s="344">
        <f>F409</f>
        <v>52062</v>
      </c>
      <c r="G15" s="62">
        <f>F15/E15*100</f>
        <v>19.476773549118416</v>
      </c>
      <c r="O15" s="83"/>
      <c r="P15" s="154"/>
      <c r="Q15" s="15"/>
      <c r="R15" s="15"/>
      <c r="S15" s="15"/>
      <c r="T15" s="154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9" customFormat="1" ht="12.75">
      <c r="A16" s="725" t="s">
        <v>761</v>
      </c>
      <c r="B16" s="726"/>
      <c r="C16" s="727"/>
      <c r="D16" s="344">
        <f>D438</f>
        <v>472925</v>
      </c>
      <c r="E16" s="344">
        <f>E438</f>
        <v>485471</v>
      </c>
      <c r="F16" s="344">
        <f>F438</f>
        <v>17125</v>
      </c>
      <c r="G16" s="62">
        <f t="shared" si="0"/>
        <v>3.5275021576984</v>
      </c>
      <c r="O16" s="83"/>
      <c r="P16" s="154"/>
      <c r="Q16" s="15"/>
      <c r="R16" s="15"/>
      <c r="S16" s="15"/>
      <c r="T16" s="154"/>
      <c r="V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9" customFormat="1" ht="12.75">
      <c r="A17" s="690" t="s">
        <v>712</v>
      </c>
      <c r="B17" s="691"/>
      <c r="C17" s="692"/>
      <c r="D17" s="344">
        <f>D460</f>
        <v>92575</v>
      </c>
      <c r="E17" s="344">
        <f>E460</f>
        <v>95386</v>
      </c>
      <c r="F17" s="344">
        <f>F460</f>
        <v>11480</v>
      </c>
      <c r="G17" s="62">
        <f>F17/E17*100</f>
        <v>12.03530916486696</v>
      </c>
      <c r="O17" s="83"/>
      <c r="P17" s="154"/>
      <c r="Q17" s="15"/>
      <c r="R17" s="15"/>
      <c r="S17" s="15"/>
      <c r="T17" s="154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9" customFormat="1" ht="12.75">
      <c r="A18" s="306" t="s">
        <v>91</v>
      </c>
      <c r="B18" s="307"/>
      <c r="C18" s="308"/>
      <c r="D18" s="344">
        <f>D480</f>
        <v>28200</v>
      </c>
      <c r="E18" s="344">
        <f>E480</f>
        <v>28218</v>
      </c>
      <c r="F18" s="344">
        <f>F480</f>
        <v>5383</v>
      </c>
      <c r="G18" s="62">
        <f>F18/E18*100</f>
        <v>19.0764760082217</v>
      </c>
      <c r="O18" s="83"/>
      <c r="P18" s="154"/>
      <c r="Q18" s="15"/>
      <c r="R18" s="15"/>
      <c r="S18" s="15"/>
      <c r="T18" s="15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9" customFormat="1" ht="12.75">
      <c r="A19" s="280" t="s">
        <v>82</v>
      </c>
      <c r="B19" s="285"/>
      <c r="C19" s="281"/>
      <c r="D19" s="286">
        <f>SUM(D5:D18)</f>
        <v>7397337</v>
      </c>
      <c r="E19" s="342">
        <f>SUM(E5:E18)</f>
        <v>7483597</v>
      </c>
      <c r="F19" s="342">
        <f>SUM(F5:F18)</f>
        <v>1573503</v>
      </c>
      <c r="G19" s="115">
        <f t="shared" si="0"/>
        <v>21.02602531910791</v>
      </c>
      <c r="O19" s="83"/>
      <c r="P19" s="15"/>
      <c r="Q19" s="15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9" customFormat="1" ht="12.75">
      <c r="A20" s="690" t="s">
        <v>713</v>
      </c>
      <c r="B20" s="691"/>
      <c r="C20" s="692"/>
      <c r="D20" s="217">
        <f>D486+D487+D488</f>
        <v>140000</v>
      </c>
      <c r="E20" s="344">
        <f>E489</f>
        <v>130549</v>
      </c>
      <c r="F20" s="344" t="s">
        <v>51</v>
      </c>
      <c r="G20" s="62" t="s">
        <v>51</v>
      </c>
      <c r="O20" s="83"/>
      <c r="P20" s="154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9" customFormat="1" ht="12.75">
      <c r="A21" s="684" t="s">
        <v>44</v>
      </c>
      <c r="B21" s="685"/>
      <c r="C21" s="686"/>
      <c r="D21" s="218">
        <v>100000</v>
      </c>
      <c r="E21" s="348">
        <f aca="true" t="shared" si="1" ref="E21:F23">E486</f>
        <v>98782</v>
      </c>
      <c r="F21" s="348" t="str">
        <f t="shared" si="1"/>
        <v>*****</v>
      </c>
      <c r="G21" s="62" t="s">
        <v>51</v>
      </c>
      <c r="O21" s="83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9" customFormat="1" ht="12.75">
      <c r="A22" s="684" t="s">
        <v>45</v>
      </c>
      <c r="B22" s="685"/>
      <c r="C22" s="686"/>
      <c r="D22" s="218">
        <f>D487</f>
        <v>30000</v>
      </c>
      <c r="E22" s="348">
        <f t="shared" si="1"/>
        <v>21767</v>
      </c>
      <c r="F22" s="348" t="str">
        <f t="shared" si="1"/>
        <v>*****</v>
      </c>
      <c r="G22" s="62" t="s">
        <v>51</v>
      </c>
      <c r="O22" s="83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9" customFormat="1" ht="12.75">
      <c r="A23" s="684" t="s">
        <v>46</v>
      </c>
      <c r="B23" s="685"/>
      <c r="C23" s="686"/>
      <c r="D23" s="218">
        <v>10000</v>
      </c>
      <c r="E23" s="348">
        <f t="shared" si="1"/>
        <v>10000</v>
      </c>
      <c r="F23" s="348" t="str">
        <f t="shared" si="1"/>
        <v>*****</v>
      </c>
      <c r="G23" s="62" t="s">
        <v>51</v>
      </c>
      <c r="O23" s="83"/>
      <c r="P23" s="15"/>
      <c r="Q23" s="15"/>
      <c r="R23" s="15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9" customFormat="1" ht="12.75">
      <c r="A24" s="697" t="s">
        <v>142</v>
      </c>
      <c r="B24" s="698"/>
      <c r="C24" s="678"/>
      <c r="D24" s="219">
        <v>0</v>
      </c>
      <c r="E24" s="358">
        <f>E494</f>
        <v>0</v>
      </c>
      <c r="F24" s="358">
        <f>F494</f>
        <v>18206</v>
      </c>
      <c r="G24" s="62" t="s">
        <v>51</v>
      </c>
      <c r="O24" s="83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9" customFormat="1" ht="12.75">
      <c r="A25" s="687" t="s">
        <v>714</v>
      </c>
      <c r="B25" s="688"/>
      <c r="C25" s="689"/>
      <c r="D25" s="114">
        <f>D19+D20+8900</f>
        <v>7546237</v>
      </c>
      <c r="E25" s="114">
        <f>E19+E20</f>
        <v>7614146</v>
      </c>
      <c r="F25" s="114">
        <f>F19+F24</f>
        <v>1591709</v>
      </c>
      <c r="G25" s="115">
        <f t="shared" si="0"/>
        <v>20.904629356988952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ht="12.75">
      <c r="G26" s="15"/>
    </row>
    <row r="27" spans="1:256" s="29" customFormat="1" ht="15.75">
      <c r="A27" s="73" t="s">
        <v>3</v>
      </c>
      <c r="D27" s="83"/>
      <c r="E27" s="83"/>
      <c r="F27" s="83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7" ht="12.75" customHeight="1">
      <c r="A28" s="73"/>
      <c r="G28" s="488"/>
    </row>
    <row r="29" spans="1:5" ht="12.75">
      <c r="A29" s="696" t="s">
        <v>685</v>
      </c>
      <c r="B29" s="696"/>
      <c r="E29" s="83"/>
    </row>
    <row r="30" spans="1:2" ht="12.75">
      <c r="A30" s="74"/>
      <c r="B30" s="22"/>
    </row>
    <row r="31" spans="1:15" ht="25.5">
      <c r="A31" s="7" t="s">
        <v>668</v>
      </c>
      <c r="B31" s="7" t="s">
        <v>669</v>
      </c>
      <c r="C31" s="5" t="s">
        <v>670</v>
      </c>
      <c r="D31" s="52" t="s">
        <v>753</v>
      </c>
      <c r="E31" s="59" t="s">
        <v>754</v>
      </c>
      <c r="F31" s="5" t="s">
        <v>660</v>
      </c>
      <c r="G31" s="51" t="s">
        <v>755</v>
      </c>
      <c r="O31" s="83"/>
    </row>
    <row r="32" spans="1:15" ht="25.5">
      <c r="A32" s="150" t="s">
        <v>671</v>
      </c>
      <c r="B32" s="146">
        <v>2399</v>
      </c>
      <c r="C32" s="137" t="s">
        <v>503</v>
      </c>
      <c r="D32" s="178">
        <v>250</v>
      </c>
      <c r="E32" s="359">
        <v>250</v>
      </c>
      <c r="F32" s="359">
        <v>10</v>
      </c>
      <c r="G32" s="324">
        <f aca="true" t="shared" si="2" ref="G32:G40">F32/E32*100</f>
        <v>4</v>
      </c>
      <c r="O32" s="83"/>
    </row>
    <row r="33" spans="1:15" ht="25.5">
      <c r="A33" s="150" t="s">
        <v>671</v>
      </c>
      <c r="B33" s="146">
        <v>1039</v>
      </c>
      <c r="C33" s="137" t="s">
        <v>565</v>
      </c>
      <c r="D33" s="178">
        <v>550</v>
      </c>
      <c r="E33" s="359">
        <v>550</v>
      </c>
      <c r="F33" s="359">
        <v>6</v>
      </c>
      <c r="G33" s="179">
        <f t="shared" si="2"/>
        <v>1.090909090909091</v>
      </c>
      <c r="O33" s="83"/>
    </row>
    <row r="34" spans="1:15" ht="14.25" customHeight="1">
      <c r="A34" s="378" t="s">
        <v>671</v>
      </c>
      <c r="B34" s="379">
        <v>1019</v>
      </c>
      <c r="C34" s="380" t="s">
        <v>502</v>
      </c>
      <c r="D34" s="381">
        <v>180</v>
      </c>
      <c r="E34" s="382">
        <v>180</v>
      </c>
      <c r="F34" s="382">
        <v>2</v>
      </c>
      <c r="G34" s="486">
        <f t="shared" si="2"/>
        <v>1.1111111111111112</v>
      </c>
      <c r="O34" s="83"/>
    </row>
    <row r="35" spans="1:15" ht="12.75" customHeight="1">
      <c r="A35" s="378" t="s">
        <v>671</v>
      </c>
      <c r="B35" s="416" t="s">
        <v>566</v>
      </c>
      <c r="C35" s="423" t="s">
        <v>498</v>
      </c>
      <c r="D35" s="382">
        <f>D36+D37+D38+D39</f>
        <v>27000</v>
      </c>
      <c r="E35" s="382">
        <f>E36+E37+E38+E39</f>
        <v>27000</v>
      </c>
      <c r="F35" s="382">
        <f>F36+F37+F38+F39</f>
        <v>1951</v>
      </c>
      <c r="G35" s="473">
        <f t="shared" si="2"/>
        <v>7.225925925925926</v>
      </c>
      <c r="O35" s="83"/>
    </row>
    <row r="36" spans="1:15" ht="12.75">
      <c r="A36" s="366">
        <v>20</v>
      </c>
      <c r="B36" s="417" t="s">
        <v>497</v>
      </c>
      <c r="C36" s="419" t="s">
        <v>567</v>
      </c>
      <c r="D36" s="438">
        <v>21298</v>
      </c>
      <c r="E36" s="439">
        <v>21298</v>
      </c>
      <c r="F36" s="419">
        <v>1531</v>
      </c>
      <c r="G36" s="452">
        <f t="shared" si="2"/>
        <v>7.188468400788807</v>
      </c>
      <c r="O36" s="83"/>
    </row>
    <row r="37" spans="1:15" ht="12.75">
      <c r="A37" s="366">
        <v>20</v>
      </c>
      <c r="B37" s="418" t="s">
        <v>499</v>
      </c>
      <c r="C37" s="420" t="s">
        <v>568</v>
      </c>
      <c r="D37" s="438">
        <v>4000</v>
      </c>
      <c r="E37" s="439">
        <v>4000</v>
      </c>
      <c r="F37" s="419">
        <v>319</v>
      </c>
      <c r="G37" s="452">
        <f t="shared" si="2"/>
        <v>7.9750000000000005</v>
      </c>
      <c r="O37" s="83"/>
    </row>
    <row r="38" spans="1:256" s="29" customFormat="1" ht="12.75">
      <c r="A38" s="135" t="s">
        <v>671</v>
      </c>
      <c r="B38" s="418" t="s">
        <v>500</v>
      </c>
      <c r="C38" s="421" t="s">
        <v>569</v>
      </c>
      <c r="D38" s="440">
        <v>102</v>
      </c>
      <c r="E38" s="460">
        <v>102</v>
      </c>
      <c r="F38" s="630">
        <v>101</v>
      </c>
      <c r="G38" s="452">
        <f t="shared" si="2"/>
        <v>99.01960784313727</v>
      </c>
      <c r="O38" s="83" t="s">
        <v>14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s="29" customFormat="1" ht="12.75">
      <c r="A39" s="135" t="s">
        <v>671</v>
      </c>
      <c r="B39" s="418" t="s">
        <v>501</v>
      </c>
      <c r="C39" s="422" t="s">
        <v>570</v>
      </c>
      <c r="D39" s="440">
        <v>1600</v>
      </c>
      <c r="E39" s="460">
        <v>1600</v>
      </c>
      <c r="F39" s="630">
        <v>0</v>
      </c>
      <c r="G39" s="452">
        <f t="shared" si="2"/>
        <v>0</v>
      </c>
      <c r="O39" s="83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29" customFormat="1" ht="12.75">
      <c r="A40" s="388"/>
      <c r="B40" s="384"/>
      <c r="C40" s="385" t="s">
        <v>52</v>
      </c>
      <c r="D40" s="386">
        <f>SUM(D32:D39)-D35</f>
        <v>27980</v>
      </c>
      <c r="E40" s="386">
        <f>SUM(E32:E39)-E35</f>
        <v>27980</v>
      </c>
      <c r="F40" s="442">
        <f>SUM(F32:F39)-F35</f>
        <v>1969</v>
      </c>
      <c r="G40" s="387">
        <f t="shared" si="2"/>
        <v>7.037169406719085</v>
      </c>
      <c r="O40" s="83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9" customFormat="1" ht="12.75">
      <c r="A41" s="16"/>
      <c r="B41" s="68"/>
      <c r="C41" s="182"/>
      <c r="D41" s="183"/>
      <c r="E41" s="71"/>
      <c r="F41" s="184"/>
      <c r="G41" s="185"/>
      <c r="O41" s="83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9" customFormat="1" ht="12.75">
      <c r="A42" s="696" t="s">
        <v>33</v>
      </c>
      <c r="B42" s="696"/>
      <c r="C42" s="696"/>
      <c r="D42" s="16"/>
      <c r="E42" s="68"/>
      <c r="F42" s="182"/>
      <c r="G42" s="183"/>
      <c r="H42" s="71"/>
      <c r="I42" s="184"/>
      <c r="J42" s="185"/>
      <c r="R42" s="83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9" customFormat="1" ht="12.75">
      <c r="A43" s="16"/>
      <c r="B43" s="68"/>
      <c r="C43" s="182"/>
      <c r="D43" s="183"/>
      <c r="E43" s="459"/>
      <c r="F43" s="357"/>
      <c r="G43" s="185"/>
      <c r="O43" s="83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9" customFormat="1" ht="27" customHeight="1">
      <c r="A44" s="7" t="s">
        <v>668</v>
      </c>
      <c r="B44" s="7" t="s">
        <v>669</v>
      </c>
      <c r="C44" s="5" t="s">
        <v>670</v>
      </c>
      <c r="D44" s="52" t="s">
        <v>753</v>
      </c>
      <c r="E44" s="59" t="s">
        <v>754</v>
      </c>
      <c r="F44" s="5" t="s">
        <v>660</v>
      </c>
      <c r="G44" s="51" t="s">
        <v>755</v>
      </c>
      <c r="O44" s="83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9" customFormat="1" ht="37.5" customHeight="1">
      <c r="A45" s="150">
        <v>20</v>
      </c>
      <c r="B45" s="146">
        <v>2310</v>
      </c>
      <c r="C45" s="410" t="s">
        <v>420</v>
      </c>
      <c r="D45" s="178">
        <v>25000</v>
      </c>
      <c r="E45" s="359">
        <v>25000</v>
      </c>
      <c r="F45" s="359">
        <v>2690</v>
      </c>
      <c r="G45" s="179">
        <f>F45/E45*100</f>
        <v>10.76</v>
      </c>
      <c r="O45" s="83"/>
      <c r="P45" s="15"/>
      <c r="Q45" s="15"/>
      <c r="R45" s="15"/>
      <c r="S45" s="15"/>
      <c r="T45" s="154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195" customFormat="1" ht="25.5">
      <c r="A46" s="150">
        <v>20</v>
      </c>
      <c r="B46" s="146">
        <v>2321</v>
      </c>
      <c r="C46" s="137" t="s">
        <v>418</v>
      </c>
      <c r="D46" s="178">
        <v>46700</v>
      </c>
      <c r="E46" s="359">
        <v>51146</v>
      </c>
      <c r="F46" s="359">
        <v>1300</v>
      </c>
      <c r="G46" s="179">
        <f>F46/E46*100</f>
        <v>2.54174324482853</v>
      </c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6"/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196"/>
      <c r="CQ46" s="196"/>
      <c r="CR46" s="196"/>
      <c r="CS46" s="196"/>
      <c r="CT46" s="196"/>
      <c r="CU46" s="196"/>
      <c r="CV46" s="196"/>
      <c r="CW46" s="196"/>
      <c r="CX46" s="196"/>
      <c r="CY46" s="196"/>
      <c r="CZ46" s="196"/>
      <c r="DA46" s="196"/>
      <c r="DB46" s="196"/>
      <c r="DC46" s="196"/>
      <c r="DD46" s="196"/>
      <c r="DE46" s="196"/>
      <c r="DF46" s="196"/>
      <c r="DG46" s="196"/>
      <c r="DH46" s="196"/>
      <c r="DI46" s="196"/>
      <c r="DJ46" s="196"/>
      <c r="DK46" s="196"/>
      <c r="DL46" s="196"/>
      <c r="DM46" s="196"/>
      <c r="DN46" s="196"/>
      <c r="DO46" s="196"/>
      <c r="DP46" s="196"/>
      <c r="DQ46" s="196"/>
      <c r="DR46" s="196"/>
      <c r="DS46" s="196"/>
      <c r="DT46" s="196"/>
      <c r="DU46" s="196"/>
      <c r="DV46" s="196"/>
      <c r="DW46" s="196"/>
      <c r="DX46" s="196"/>
      <c r="DY46" s="196"/>
      <c r="DZ46" s="196"/>
      <c r="EA46" s="196"/>
      <c r="EB46" s="196"/>
      <c r="EC46" s="196"/>
      <c r="ED46" s="196"/>
      <c r="EE46" s="196"/>
      <c r="EF46" s="196"/>
      <c r="EG46" s="196"/>
      <c r="EH46" s="196"/>
      <c r="EI46" s="196"/>
      <c r="EJ46" s="196"/>
      <c r="EK46" s="196"/>
      <c r="EL46" s="196"/>
      <c r="EM46" s="196"/>
      <c r="EN46" s="196"/>
      <c r="EO46" s="196"/>
      <c r="EP46" s="196"/>
      <c r="EQ46" s="196"/>
      <c r="ER46" s="196"/>
      <c r="ES46" s="196"/>
      <c r="ET46" s="196"/>
      <c r="EU46" s="196"/>
      <c r="EV46" s="196"/>
      <c r="EW46" s="196"/>
      <c r="EX46" s="196"/>
      <c r="EY46" s="196"/>
      <c r="EZ46" s="196"/>
      <c r="FA46" s="196"/>
      <c r="FB46" s="196"/>
      <c r="FC46" s="196"/>
      <c r="FD46" s="196"/>
      <c r="FE46" s="196"/>
      <c r="FF46" s="196"/>
      <c r="FG46" s="196"/>
      <c r="FH46" s="196"/>
      <c r="FI46" s="196"/>
      <c r="FJ46" s="196"/>
      <c r="FK46" s="196"/>
      <c r="FL46" s="196"/>
      <c r="FM46" s="196"/>
      <c r="FN46" s="196"/>
      <c r="FO46" s="196"/>
      <c r="FP46" s="196"/>
      <c r="FQ46" s="196"/>
      <c r="FR46" s="196"/>
      <c r="FS46" s="196"/>
      <c r="FT46" s="196"/>
      <c r="FU46" s="196"/>
      <c r="FV46" s="196"/>
      <c r="FW46" s="196"/>
      <c r="FX46" s="196"/>
      <c r="FY46" s="196"/>
      <c r="FZ46" s="196"/>
      <c r="GA46" s="196"/>
      <c r="GB46" s="196"/>
      <c r="GC46" s="196"/>
      <c r="GD46" s="196"/>
      <c r="GE46" s="196"/>
      <c r="GF46" s="196"/>
      <c r="GG46" s="196"/>
      <c r="GH46" s="196"/>
      <c r="GI46" s="196"/>
      <c r="GJ46" s="196"/>
      <c r="GK46" s="196"/>
      <c r="GL46" s="196"/>
      <c r="GM46" s="196"/>
      <c r="GN46" s="196"/>
      <c r="GO46" s="196"/>
      <c r="GP46" s="196"/>
      <c r="GQ46" s="196"/>
      <c r="GR46" s="196"/>
      <c r="GS46" s="196"/>
      <c r="GT46" s="196"/>
      <c r="GU46" s="196"/>
      <c r="GV46" s="196"/>
      <c r="GW46" s="196"/>
      <c r="GX46" s="196"/>
      <c r="GY46" s="196"/>
      <c r="GZ46" s="196"/>
      <c r="HA46" s="196"/>
      <c r="HB46" s="196"/>
      <c r="HC46" s="196"/>
      <c r="HD46" s="196"/>
      <c r="HE46" s="196"/>
      <c r="HF46" s="196"/>
      <c r="HG46" s="196"/>
      <c r="HH46" s="196"/>
      <c r="HI46" s="196"/>
      <c r="HJ46" s="196"/>
      <c r="HK46" s="196"/>
      <c r="HL46" s="196"/>
      <c r="HM46" s="196"/>
      <c r="HN46" s="196"/>
      <c r="HO46" s="196"/>
      <c r="HP46" s="196"/>
      <c r="HQ46" s="196"/>
      <c r="HR46" s="196"/>
      <c r="HS46" s="196"/>
      <c r="HT46" s="196"/>
      <c r="HU46" s="196"/>
      <c r="HV46" s="196"/>
      <c r="HW46" s="196"/>
      <c r="HX46" s="196"/>
      <c r="HY46" s="196"/>
      <c r="HZ46" s="196"/>
      <c r="IA46" s="196"/>
      <c r="IB46" s="196"/>
      <c r="IC46" s="196"/>
      <c r="ID46" s="196"/>
      <c r="IE46" s="196"/>
      <c r="IF46" s="196"/>
      <c r="IG46" s="196"/>
      <c r="IH46" s="196"/>
      <c r="II46" s="196"/>
      <c r="IJ46" s="196"/>
      <c r="IK46" s="196"/>
      <c r="IL46" s="196"/>
      <c r="IM46" s="196"/>
      <c r="IN46" s="196"/>
      <c r="IO46" s="196"/>
      <c r="IP46" s="196"/>
      <c r="IQ46" s="196"/>
      <c r="IR46" s="196"/>
      <c r="IS46" s="196"/>
      <c r="IT46" s="196"/>
      <c r="IU46" s="196"/>
      <c r="IV46" s="196"/>
    </row>
    <row r="47" spans="1:256" s="195" customFormat="1" ht="25.5">
      <c r="A47" s="150" t="s">
        <v>671</v>
      </c>
      <c r="B47" s="146">
        <v>2339</v>
      </c>
      <c r="C47" s="137" t="s">
        <v>417</v>
      </c>
      <c r="D47" s="178">
        <v>4450</v>
      </c>
      <c r="E47" s="359">
        <v>5522</v>
      </c>
      <c r="F47" s="359">
        <v>696</v>
      </c>
      <c r="G47" s="179">
        <f>F47/E47*100</f>
        <v>12.604128938790293</v>
      </c>
      <c r="O47" s="196"/>
      <c r="P47" s="196"/>
      <c r="Q47" s="196"/>
      <c r="R47" s="196"/>
      <c r="S47" s="196"/>
      <c r="T47" s="196"/>
      <c r="U47" s="196"/>
      <c r="V47" s="196"/>
      <c r="W47" s="196" t="s">
        <v>776</v>
      </c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196"/>
      <c r="BQ47" s="196"/>
      <c r="BR47" s="196"/>
      <c r="BS47" s="196"/>
      <c r="BT47" s="196"/>
      <c r="BU47" s="196"/>
      <c r="BV47" s="196"/>
      <c r="BW47" s="196"/>
      <c r="BX47" s="196"/>
      <c r="BY47" s="196"/>
      <c r="BZ47" s="196"/>
      <c r="CA47" s="196"/>
      <c r="CB47" s="196"/>
      <c r="CC47" s="196"/>
      <c r="CD47" s="196"/>
      <c r="CE47" s="196"/>
      <c r="CF47" s="196"/>
      <c r="CG47" s="196"/>
      <c r="CH47" s="196"/>
      <c r="CI47" s="196"/>
      <c r="CJ47" s="196"/>
      <c r="CK47" s="196"/>
      <c r="CL47" s="196"/>
      <c r="CM47" s="196"/>
      <c r="CN47" s="196"/>
      <c r="CO47" s="196"/>
      <c r="CP47" s="196"/>
      <c r="CQ47" s="196"/>
      <c r="CR47" s="196"/>
      <c r="CS47" s="196"/>
      <c r="CT47" s="196"/>
      <c r="CU47" s="196"/>
      <c r="CV47" s="196"/>
      <c r="CW47" s="196"/>
      <c r="CX47" s="196"/>
      <c r="CY47" s="196"/>
      <c r="CZ47" s="196"/>
      <c r="DA47" s="196"/>
      <c r="DB47" s="196"/>
      <c r="DC47" s="196"/>
      <c r="DD47" s="196"/>
      <c r="DE47" s="196"/>
      <c r="DF47" s="196"/>
      <c r="DG47" s="196"/>
      <c r="DH47" s="196"/>
      <c r="DI47" s="196"/>
      <c r="DJ47" s="196"/>
      <c r="DK47" s="196"/>
      <c r="DL47" s="196"/>
      <c r="DM47" s="196"/>
      <c r="DN47" s="196"/>
      <c r="DO47" s="196"/>
      <c r="DP47" s="196"/>
      <c r="DQ47" s="196"/>
      <c r="DR47" s="196"/>
      <c r="DS47" s="196"/>
      <c r="DT47" s="196"/>
      <c r="DU47" s="196"/>
      <c r="DV47" s="196"/>
      <c r="DW47" s="196"/>
      <c r="DX47" s="196"/>
      <c r="DY47" s="196"/>
      <c r="DZ47" s="196"/>
      <c r="EA47" s="196"/>
      <c r="EB47" s="196"/>
      <c r="EC47" s="196"/>
      <c r="ED47" s="196"/>
      <c r="EE47" s="196"/>
      <c r="EF47" s="196"/>
      <c r="EG47" s="196"/>
      <c r="EH47" s="196"/>
      <c r="EI47" s="196"/>
      <c r="EJ47" s="196"/>
      <c r="EK47" s="196"/>
      <c r="EL47" s="196"/>
      <c r="EM47" s="196"/>
      <c r="EN47" s="196"/>
      <c r="EO47" s="196"/>
      <c r="EP47" s="196"/>
      <c r="EQ47" s="196"/>
      <c r="ER47" s="196"/>
      <c r="ES47" s="196"/>
      <c r="ET47" s="196"/>
      <c r="EU47" s="196"/>
      <c r="EV47" s="196"/>
      <c r="EW47" s="196"/>
      <c r="EX47" s="196"/>
      <c r="EY47" s="196"/>
      <c r="EZ47" s="196"/>
      <c r="FA47" s="196"/>
      <c r="FB47" s="196"/>
      <c r="FC47" s="196"/>
      <c r="FD47" s="196"/>
      <c r="FE47" s="196"/>
      <c r="FF47" s="196"/>
      <c r="FG47" s="196"/>
      <c r="FH47" s="196"/>
      <c r="FI47" s="196"/>
      <c r="FJ47" s="196"/>
      <c r="FK47" s="196"/>
      <c r="FL47" s="196"/>
      <c r="FM47" s="196"/>
      <c r="FN47" s="196"/>
      <c r="FO47" s="196"/>
      <c r="FP47" s="196"/>
      <c r="FQ47" s="196"/>
      <c r="FR47" s="196"/>
      <c r="FS47" s="196"/>
      <c r="FT47" s="196"/>
      <c r="FU47" s="196"/>
      <c r="FV47" s="196"/>
      <c r="FW47" s="196"/>
      <c r="FX47" s="196"/>
      <c r="FY47" s="196"/>
      <c r="FZ47" s="196"/>
      <c r="GA47" s="196"/>
      <c r="GB47" s="196"/>
      <c r="GC47" s="196"/>
      <c r="GD47" s="196"/>
      <c r="GE47" s="196"/>
      <c r="GF47" s="196"/>
      <c r="GG47" s="196"/>
      <c r="GH47" s="196"/>
      <c r="GI47" s="196"/>
      <c r="GJ47" s="196"/>
      <c r="GK47" s="196"/>
      <c r="GL47" s="196"/>
      <c r="GM47" s="196"/>
      <c r="GN47" s="196"/>
      <c r="GO47" s="196"/>
      <c r="GP47" s="196"/>
      <c r="GQ47" s="196"/>
      <c r="GR47" s="196"/>
      <c r="GS47" s="196"/>
      <c r="GT47" s="196"/>
      <c r="GU47" s="196"/>
      <c r="GV47" s="196"/>
      <c r="GW47" s="196"/>
      <c r="GX47" s="196"/>
      <c r="GY47" s="196"/>
      <c r="GZ47" s="196"/>
      <c r="HA47" s="196"/>
      <c r="HB47" s="196"/>
      <c r="HC47" s="196"/>
      <c r="HD47" s="196"/>
      <c r="HE47" s="196"/>
      <c r="HF47" s="196"/>
      <c r="HG47" s="196"/>
      <c r="HH47" s="196"/>
      <c r="HI47" s="196"/>
      <c r="HJ47" s="196"/>
      <c r="HK47" s="196"/>
      <c r="HL47" s="196"/>
      <c r="HM47" s="196"/>
      <c r="HN47" s="196"/>
      <c r="HO47" s="196"/>
      <c r="HP47" s="196"/>
      <c r="HQ47" s="196"/>
      <c r="HR47" s="196"/>
      <c r="HS47" s="196"/>
      <c r="HT47" s="196"/>
      <c r="HU47" s="196"/>
      <c r="HV47" s="196"/>
      <c r="HW47" s="196"/>
      <c r="HX47" s="196"/>
      <c r="HY47" s="196"/>
      <c r="HZ47" s="196"/>
      <c r="IA47" s="196"/>
      <c r="IB47" s="196"/>
      <c r="IC47" s="196"/>
      <c r="ID47" s="196"/>
      <c r="IE47" s="196"/>
      <c r="IF47" s="196"/>
      <c r="IG47" s="196"/>
      <c r="IH47" s="196"/>
      <c r="II47" s="196"/>
      <c r="IJ47" s="196"/>
      <c r="IK47" s="196"/>
      <c r="IL47" s="196"/>
      <c r="IM47" s="196"/>
      <c r="IN47" s="196"/>
      <c r="IO47" s="196"/>
      <c r="IP47" s="196"/>
      <c r="IQ47" s="196"/>
      <c r="IR47" s="196"/>
      <c r="IS47" s="196"/>
      <c r="IT47" s="196"/>
      <c r="IU47" s="196"/>
      <c r="IV47" s="196"/>
    </row>
    <row r="48" spans="1:256" s="29" customFormat="1" ht="25.5">
      <c r="A48" s="150" t="s">
        <v>671</v>
      </c>
      <c r="B48" s="146">
        <v>2399</v>
      </c>
      <c r="C48" s="565" t="s">
        <v>419</v>
      </c>
      <c r="D48" s="178">
        <v>8000</v>
      </c>
      <c r="E48" s="359">
        <v>8000</v>
      </c>
      <c r="F48" s="359">
        <v>0</v>
      </c>
      <c r="G48" s="179">
        <f>F48/E48*100</f>
        <v>0</v>
      </c>
      <c r="O48" s="83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29" customFormat="1" ht="12.75">
      <c r="A49" s="204"/>
      <c r="B49" s="221"/>
      <c r="C49" s="220" t="s">
        <v>53</v>
      </c>
      <c r="D49" s="205">
        <f>SUM(D45:D48)</f>
        <v>84150</v>
      </c>
      <c r="E49" s="205">
        <f>SUM(E45:E48)</f>
        <v>89668</v>
      </c>
      <c r="F49" s="345">
        <f>SUM(F45:F48)</f>
        <v>4686</v>
      </c>
      <c r="G49" s="123">
        <f>F49/E49*100</f>
        <v>5.225944595619396</v>
      </c>
      <c r="O49" s="83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29" customFormat="1" ht="12.75">
      <c r="A50" s="16"/>
      <c r="B50" s="68"/>
      <c r="C50" s="208"/>
      <c r="D50" s="209"/>
      <c r="E50" s="210"/>
      <c r="F50" s="211"/>
      <c r="G50" s="212"/>
      <c r="O50" s="83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9" customFormat="1" ht="12.75">
      <c r="A51" s="213"/>
      <c r="B51" s="223"/>
      <c r="C51" s="222" t="s">
        <v>54</v>
      </c>
      <c r="D51" s="214">
        <f>D40+D49</f>
        <v>112130</v>
      </c>
      <c r="E51" s="215">
        <f>E40+E49</f>
        <v>117648</v>
      </c>
      <c r="F51" s="216">
        <f>F40+F49</f>
        <v>6655</v>
      </c>
      <c r="G51" s="10">
        <f>F51/E51*100</f>
        <v>5.6567047463620295</v>
      </c>
      <c r="O51" s="83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9" customFormat="1" ht="12.75">
      <c r="A52" s="16"/>
      <c r="B52" s="68"/>
      <c r="C52" s="208"/>
      <c r="D52" s="209"/>
      <c r="E52" s="210"/>
      <c r="F52" s="211"/>
      <c r="G52" s="212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  <c r="FL52" s="83"/>
      <c r="FM52" s="83"/>
      <c r="FN52" s="83"/>
      <c r="FO52" s="83"/>
      <c r="FP52" s="83"/>
      <c r="FQ52" s="83"/>
      <c r="FR52" s="83"/>
      <c r="FS52" s="83"/>
      <c r="FT52" s="83"/>
      <c r="FU52" s="83"/>
      <c r="FV52" s="83"/>
      <c r="FW52" s="83"/>
      <c r="FX52" s="83"/>
      <c r="FY52" s="83"/>
      <c r="FZ52" s="83"/>
      <c r="GA52" s="83"/>
      <c r="GB52" s="83"/>
      <c r="GC52" s="83"/>
      <c r="GD52" s="83"/>
      <c r="GE52" s="83"/>
      <c r="GF52" s="83"/>
      <c r="GG52" s="83"/>
      <c r="GH52" s="83"/>
      <c r="GI52" s="83"/>
      <c r="GJ52" s="83"/>
      <c r="GK52" s="83"/>
      <c r="GL52" s="83"/>
      <c r="GM52" s="83"/>
      <c r="GN52" s="83"/>
      <c r="GO52" s="83"/>
      <c r="GP52" s="83"/>
      <c r="GQ52" s="83"/>
      <c r="GR52" s="83"/>
      <c r="GS52" s="83"/>
      <c r="GT52" s="83"/>
      <c r="GU52" s="83"/>
      <c r="GV52" s="83"/>
      <c r="GW52" s="83"/>
      <c r="GX52" s="83"/>
      <c r="GY52" s="83"/>
      <c r="GZ52" s="83"/>
      <c r="HA52" s="83"/>
      <c r="HB52" s="83"/>
      <c r="HC52" s="83"/>
      <c r="HD52" s="83"/>
      <c r="HE52" s="83"/>
      <c r="HF52" s="83"/>
      <c r="HG52" s="83"/>
      <c r="HH52" s="83"/>
      <c r="HI52" s="83"/>
      <c r="HJ52" s="83"/>
      <c r="HK52" s="83"/>
      <c r="HL52" s="83"/>
      <c r="HM52" s="83"/>
      <c r="HN52" s="83"/>
      <c r="HO52" s="83"/>
      <c r="HP52" s="83"/>
      <c r="HQ52" s="83"/>
      <c r="HR52" s="83"/>
      <c r="HS52" s="83"/>
      <c r="HT52" s="83"/>
      <c r="HU52" s="83"/>
      <c r="HV52" s="83"/>
      <c r="HW52" s="83"/>
      <c r="HX52" s="83"/>
      <c r="HY52" s="83"/>
      <c r="HZ52" s="83"/>
      <c r="IA52" s="83"/>
      <c r="IB52" s="83"/>
      <c r="IC52" s="83"/>
      <c r="ID52" s="83"/>
      <c r="IE52" s="83"/>
      <c r="IF52" s="83"/>
      <c r="IG52" s="83"/>
      <c r="IH52" s="83"/>
      <c r="II52" s="83"/>
      <c r="IJ52" s="83"/>
      <c r="IK52" s="83"/>
      <c r="IL52" s="83"/>
      <c r="IM52" s="83"/>
      <c r="IN52" s="83"/>
      <c r="IO52" s="83"/>
      <c r="IP52" s="83"/>
      <c r="IQ52" s="83"/>
      <c r="IR52" s="83"/>
      <c r="IS52" s="83"/>
      <c r="IT52" s="83"/>
      <c r="IU52" s="83"/>
      <c r="IV52" s="83"/>
    </row>
    <row r="53" spans="1:7" ht="15.75">
      <c r="A53" s="73" t="s">
        <v>672</v>
      </c>
      <c r="B53" s="29"/>
      <c r="C53" s="29"/>
      <c r="D53" s="83"/>
      <c r="E53" s="83"/>
      <c r="G53" s="29"/>
    </row>
    <row r="54" spans="1:256" s="124" customFormat="1" ht="7.5" customHeight="1">
      <c r="A54" s="73"/>
      <c r="B54" s="29"/>
      <c r="C54" s="29"/>
      <c r="D54" s="83"/>
      <c r="E54" s="83"/>
      <c r="F54" s="83"/>
      <c r="G54" s="29"/>
      <c r="H54" s="29"/>
      <c r="I54" s="29"/>
      <c r="J54" s="29"/>
      <c r="K54" s="29"/>
      <c r="L54" s="29"/>
      <c r="M54" s="29"/>
      <c r="N54" s="29"/>
      <c r="O54" s="83" t="s">
        <v>11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124" customFormat="1" ht="12.75">
      <c r="A55" s="728" t="s">
        <v>685</v>
      </c>
      <c r="B55" s="728"/>
      <c r="C55" s="29"/>
      <c r="D55" s="83"/>
      <c r="E55" s="83"/>
      <c r="F55" s="83"/>
      <c r="G55" s="29"/>
      <c r="H55" s="29"/>
      <c r="I55" s="29"/>
      <c r="J55" s="29"/>
      <c r="K55" s="29"/>
      <c r="L55" s="29"/>
      <c r="M55" s="29"/>
      <c r="N55" s="29"/>
      <c r="O55" s="83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124" customFormat="1" ht="7.5" customHeight="1">
      <c r="A56" s="75"/>
      <c r="B56" s="75"/>
      <c r="C56" s="29"/>
      <c r="D56" s="83"/>
      <c r="E56" s="83"/>
      <c r="F56" s="83"/>
      <c r="G56" s="29"/>
      <c r="H56" s="29"/>
      <c r="I56" s="29"/>
      <c r="J56" s="29"/>
      <c r="K56" s="29"/>
      <c r="L56" s="29"/>
      <c r="M56" s="29"/>
      <c r="N56" s="29"/>
      <c r="O56" s="83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24" customFormat="1" ht="12.75">
      <c r="A57" s="128" t="s">
        <v>751</v>
      </c>
      <c r="B57" s="29"/>
      <c r="C57" s="29"/>
      <c r="D57" s="83"/>
      <c r="E57" s="83"/>
      <c r="F57" s="83"/>
      <c r="G57" s="29"/>
      <c r="H57" s="29"/>
      <c r="I57" s="29"/>
      <c r="J57" s="29"/>
      <c r="K57" s="29"/>
      <c r="L57" s="29"/>
      <c r="M57" s="29"/>
      <c r="N57" s="29"/>
      <c r="O57" s="83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24" customFormat="1" ht="25.5">
      <c r="A58" s="7" t="s">
        <v>668</v>
      </c>
      <c r="B58" s="7" t="s">
        <v>669</v>
      </c>
      <c r="C58" s="5" t="s">
        <v>670</v>
      </c>
      <c r="D58" s="52" t="s">
        <v>753</v>
      </c>
      <c r="E58" s="59" t="s">
        <v>754</v>
      </c>
      <c r="F58" s="5" t="s">
        <v>660</v>
      </c>
      <c r="G58" s="51" t="s">
        <v>755</v>
      </c>
      <c r="H58" s="29"/>
      <c r="I58" s="29"/>
      <c r="J58" s="29"/>
      <c r="K58" s="29"/>
      <c r="L58" s="29"/>
      <c r="M58" s="29"/>
      <c r="N58" s="29"/>
      <c r="O58" s="83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24" customFormat="1" ht="12.75">
      <c r="A59" s="729" t="s">
        <v>673</v>
      </c>
      <c r="B59" s="44">
        <v>3114</v>
      </c>
      <c r="C59" s="34" t="s">
        <v>675</v>
      </c>
      <c r="D59" s="169">
        <v>15487</v>
      </c>
      <c r="E59" s="169">
        <v>15487</v>
      </c>
      <c r="F59" s="631">
        <v>3875</v>
      </c>
      <c r="G59" s="170">
        <f aca="true" t="shared" si="3" ref="G59:G70">F59/E59*100</f>
        <v>25.02098534254536</v>
      </c>
      <c r="H59" s="29"/>
      <c r="I59" s="29"/>
      <c r="J59" s="29"/>
      <c r="K59" s="29"/>
      <c r="L59" s="29"/>
      <c r="M59" s="29"/>
      <c r="N59" s="29"/>
      <c r="O59" s="83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24" customFormat="1" ht="12.75">
      <c r="A60" s="729"/>
      <c r="B60" s="44">
        <v>3121</v>
      </c>
      <c r="C60" s="34" t="s">
        <v>676</v>
      </c>
      <c r="D60" s="171">
        <v>54767</v>
      </c>
      <c r="E60" s="171">
        <v>54767</v>
      </c>
      <c r="F60" s="631">
        <v>13694</v>
      </c>
      <c r="G60" s="170">
        <f t="shared" si="3"/>
        <v>25.0041083134004</v>
      </c>
      <c r="H60" s="29"/>
      <c r="I60" s="29"/>
      <c r="J60" s="29"/>
      <c r="K60" s="29"/>
      <c r="L60" s="29"/>
      <c r="M60" s="29"/>
      <c r="N60" s="29"/>
      <c r="O60" s="83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24" customFormat="1" ht="12.75">
      <c r="A61" s="729"/>
      <c r="B61" s="44">
        <v>3122</v>
      </c>
      <c r="C61" s="34" t="s">
        <v>677</v>
      </c>
      <c r="D61" s="171">
        <v>99240</v>
      </c>
      <c r="E61" s="171">
        <v>99240</v>
      </c>
      <c r="F61" s="631">
        <v>24813</v>
      </c>
      <c r="G61" s="170">
        <f t="shared" si="3"/>
        <v>25.003022974607013</v>
      </c>
      <c r="H61" s="29"/>
      <c r="I61" s="29"/>
      <c r="J61" s="29"/>
      <c r="K61" s="29"/>
      <c r="L61" s="29"/>
      <c r="M61" s="29"/>
      <c r="N61" s="29"/>
      <c r="O61" s="83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24" customFormat="1" ht="12.75">
      <c r="A62" s="729"/>
      <c r="B62" s="44">
        <v>3123</v>
      </c>
      <c r="C62" s="34" t="s">
        <v>678</v>
      </c>
      <c r="D62" s="169">
        <v>122957</v>
      </c>
      <c r="E62" s="169">
        <v>122957</v>
      </c>
      <c r="F62" s="631">
        <v>30741</v>
      </c>
      <c r="G62" s="170">
        <f t="shared" si="3"/>
        <v>25.001423261790706</v>
      </c>
      <c r="H62" s="29"/>
      <c r="I62" s="29"/>
      <c r="J62" s="29"/>
      <c r="K62" s="29"/>
      <c r="L62" s="29"/>
      <c r="M62" s="29"/>
      <c r="N62" s="29"/>
      <c r="O62" s="83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24" customFormat="1" ht="24" customHeight="1">
      <c r="A63" s="729"/>
      <c r="B63" s="146">
        <v>3124</v>
      </c>
      <c r="C63" s="389" t="s">
        <v>421</v>
      </c>
      <c r="D63" s="178">
        <v>3428</v>
      </c>
      <c r="E63" s="359">
        <v>3428</v>
      </c>
      <c r="F63" s="359">
        <v>857</v>
      </c>
      <c r="G63" s="179">
        <f t="shared" si="3"/>
        <v>25</v>
      </c>
      <c r="H63" s="29"/>
      <c r="I63" s="29"/>
      <c r="J63" s="29"/>
      <c r="K63" s="29"/>
      <c r="L63" s="29"/>
      <c r="M63" s="29"/>
      <c r="N63" s="29"/>
      <c r="O63" s="83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24" customFormat="1" ht="25.5">
      <c r="A64" s="729"/>
      <c r="B64" s="146">
        <v>3125</v>
      </c>
      <c r="C64" s="389" t="s">
        <v>422</v>
      </c>
      <c r="D64" s="178">
        <v>1820</v>
      </c>
      <c r="E64" s="359">
        <v>1820</v>
      </c>
      <c r="F64" s="359">
        <v>910</v>
      </c>
      <c r="G64" s="179">
        <f t="shared" si="3"/>
        <v>50</v>
      </c>
      <c r="H64" s="29"/>
      <c r="I64" s="29"/>
      <c r="J64" s="29"/>
      <c r="K64" s="29"/>
      <c r="L64" s="29"/>
      <c r="M64" s="29"/>
      <c r="N64" s="29"/>
      <c r="O64" s="83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24" customFormat="1" ht="12.75">
      <c r="A65" s="729"/>
      <c r="B65" s="136">
        <v>3146</v>
      </c>
      <c r="C65" s="137" t="s">
        <v>777</v>
      </c>
      <c r="D65" s="171">
        <v>4193</v>
      </c>
      <c r="E65" s="171">
        <v>4193</v>
      </c>
      <c r="F65" s="632">
        <v>1049</v>
      </c>
      <c r="G65" s="172">
        <f t="shared" si="3"/>
        <v>25.01788695444789</v>
      </c>
      <c r="H65" s="29"/>
      <c r="I65" s="29"/>
      <c r="J65" s="29"/>
      <c r="K65" s="29"/>
      <c r="L65" s="29"/>
      <c r="M65" s="29"/>
      <c r="N65" s="29"/>
      <c r="O65" s="83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24" customFormat="1" ht="12.75">
      <c r="A66" s="729"/>
      <c r="B66" s="44">
        <v>3147</v>
      </c>
      <c r="C66" s="34" t="s">
        <v>423</v>
      </c>
      <c r="D66" s="171">
        <v>3921</v>
      </c>
      <c r="E66" s="171">
        <v>3921</v>
      </c>
      <c r="F66" s="632">
        <v>981</v>
      </c>
      <c r="G66" s="172">
        <f t="shared" si="3"/>
        <v>25.01912777352716</v>
      </c>
      <c r="H66" s="29"/>
      <c r="I66" s="29"/>
      <c r="J66" s="29"/>
      <c r="K66" s="29"/>
      <c r="L66" s="29"/>
      <c r="M66" s="29"/>
      <c r="N66" s="29"/>
      <c r="O66" s="83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7" ht="12.75">
      <c r="A67" s="729"/>
      <c r="B67" s="44">
        <v>3150</v>
      </c>
      <c r="C67" s="34" t="s">
        <v>679</v>
      </c>
      <c r="D67" s="171">
        <v>1555</v>
      </c>
      <c r="E67" s="171">
        <v>1555</v>
      </c>
      <c r="F67" s="631">
        <v>583</v>
      </c>
      <c r="G67" s="170">
        <f t="shared" si="3"/>
        <v>37.491961414791</v>
      </c>
    </row>
    <row r="68" spans="1:18" ht="12.75">
      <c r="A68" s="729"/>
      <c r="B68" s="44">
        <v>3421</v>
      </c>
      <c r="C68" s="34" t="s">
        <v>681</v>
      </c>
      <c r="D68" s="232">
        <v>5632</v>
      </c>
      <c r="E68" s="314">
        <v>5632</v>
      </c>
      <c r="F68" s="631">
        <v>1337</v>
      </c>
      <c r="G68" s="170">
        <f t="shared" si="3"/>
        <v>23.73934659090909</v>
      </c>
      <c r="R68" s="15" t="s">
        <v>776</v>
      </c>
    </row>
    <row r="69" spans="1:256" s="124" customFormat="1" ht="12.75">
      <c r="A69" s="730"/>
      <c r="B69" s="44">
        <v>4322</v>
      </c>
      <c r="C69" s="34" t="s">
        <v>682</v>
      </c>
      <c r="D69" s="232">
        <v>21085</v>
      </c>
      <c r="E69" s="171">
        <v>21085</v>
      </c>
      <c r="F69" s="631">
        <v>5273</v>
      </c>
      <c r="G69" s="170">
        <f t="shared" si="3"/>
        <v>25.008299739151056</v>
      </c>
      <c r="H69" s="29"/>
      <c r="I69" s="29"/>
      <c r="J69" s="29"/>
      <c r="K69" s="29"/>
      <c r="L69" s="29"/>
      <c r="M69" s="29"/>
      <c r="N69" s="29"/>
      <c r="O69" s="83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s="124" customFormat="1" ht="12.75">
      <c r="A70" s="693" t="s">
        <v>683</v>
      </c>
      <c r="B70" s="694"/>
      <c r="C70" s="695"/>
      <c r="D70" s="256">
        <f>SUM(D59:D69)</f>
        <v>334085</v>
      </c>
      <c r="E70" s="256">
        <f>SUM(E59:E69)</f>
        <v>334085</v>
      </c>
      <c r="F70" s="349">
        <f>SUM(F59:F69)</f>
        <v>84113</v>
      </c>
      <c r="G70" s="123">
        <f t="shared" si="3"/>
        <v>25.17712558181301</v>
      </c>
      <c r="H70" s="29"/>
      <c r="I70" s="29"/>
      <c r="J70" s="29"/>
      <c r="K70" s="29"/>
      <c r="L70" s="29"/>
      <c r="M70" s="29"/>
      <c r="N70" s="29"/>
      <c r="O70" s="83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124" customFormat="1" ht="7.5" customHeight="1">
      <c r="A71" s="39"/>
      <c r="B71" s="39"/>
      <c r="C71" s="39"/>
      <c r="D71" s="53"/>
      <c r="E71" s="40"/>
      <c r="F71" s="40"/>
      <c r="G71" s="31"/>
      <c r="H71" s="29"/>
      <c r="I71" s="29"/>
      <c r="J71" s="29"/>
      <c r="K71" s="29"/>
      <c r="L71" s="29"/>
      <c r="M71" s="29"/>
      <c r="N71" s="29"/>
      <c r="O71" s="83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24" customFormat="1" ht="12.75">
      <c r="A72" s="127" t="s">
        <v>496</v>
      </c>
      <c r="B72" s="16"/>
      <c r="C72" s="17"/>
      <c r="D72" s="54"/>
      <c r="E72" s="18"/>
      <c r="F72" s="83"/>
      <c r="G72" s="29"/>
      <c r="H72" s="29"/>
      <c r="I72" s="29"/>
      <c r="J72" s="29"/>
      <c r="K72" s="29"/>
      <c r="L72" s="29"/>
      <c r="M72" s="29"/>
      <c r="N72" s="29"/>
      <c r="O72" s="83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24" customFormat="1" ht="25.5">
      <c r="A73" s="7" t="s">
        <v>668</v>
      </c>
      <c r="B73" s="7" t="s">
        <v>669</v>
      </c>
      <c r="C73" s="5" t="s">
        <v>670</v>
      </c>
      <c r="D73" s="52" t="s">
        <v>753</v>
      </c>
      <c r="E73" s="59" t="s">
        <v>754</v>
      </c>
      <c r="F73" s="5" t="s">
        <v>660</v>
      </c>
      <c r="G73" s="51" t="s">
        <v>755</v>
      </c>
      <c r="H73" s="29"/>
      <c r="I73" s="29"/>
      <c r="J73" s="29"/>
      <c r="K73" s="29"/>
      <c r="L73" s="29"/>
      <c r="M73" s="29"/>
      <c r="N73" s="29"/>
      <c r="O73" s="83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24" customFormat="1" ht="12.75">
      <c r="A74" s="732" t="s">
        <v>673</v>
      </c>
      <c r="B74" s="138">
        <v>3111</v>
      </c>
      <c r="C74" s="139" t="s">
        <v>729</v>
      </c>
      <c r="D74" s="173">
        <v>0</v>
      </c>
      <c r="E74" s="173">
        <v>0</v>
      </c>
      <c r="F74" s="633">
        <v>87549</v>
      </c>
      <c r="G74" s="170" t="s">
        <v>51</v>
      </c>
      <c r="H74" s="29"/>
      <c r="I74" s="29"/>
      <c r="J74" s="29"/>
      <c r="K74" s="29"/>
      <c r="L74" s="29"/>
      <c r="M74" s="29"/>
      <c r="N74" s="29"/>
      <c r="O74" s="83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24" customFormat="1" ht="12.75">
      <c r="A75" s="729"/>
      <c r="B75" s="44">
        <v>3112</v>
      </c>
      <c r="C75" s="34" t="s">
        <v>674</v>
      </c>
      <c r="D75" s="28">
        <v>0</v>
      </c>
      <c r="E75" s="173">
        <v>0</v>
      </c>
      <c r="F75" s="332">
        <v>464</v>
      </c>
      <c r="G75" s="170" t="s">
        <v>51</v>
      </c>
      <c r="H75" s="29"/>
      <c r="I75" s="29"/>
      <c r="J75" s="29"/>
      <c r="K75" s="29"/>
      <c r="L75" s="29"/>
      <c r="M75" s="29"/>
      <c r="N75" s="29"/>
      <c r="O75" s="83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24" customFormat="1" ht="12.75">
      <c r="A76" s="729"/>
      <c r="B76" s="44">
        <v>3113</v>
      </c>
      <c r="C76" s="34" t="s">
        <v>752</v>
      </c>
      <c r="D76" s="28">
        <v>0</v>
      </c>
      <c r="E76" s="173">
        <v>0</v>
      </c>
      <c r="F76" s="332">
        <v>436473</v>
      </c>
      <c r="G76" s="170" t="s">
        <v>51</v>
      </c>
      <c r="H76" s="29"/>
      <c r="I76" s="29"/>
      <c r="J76" s="29"/>
      <c r="K76" s="29"/>
      <c r="L76" s="29"/>
      <c r="M76" s="29"/>
      <c r="N76" s="29"/>
      <c r="O76" s="83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24" customFormat="1" ht="12.75">
      <c r="A77" s="729"/>
      <c r="B77" s="44">
        <v>3114</v>
      </c>
      <c r="C77" s="34" t="s">
        <v>675</v>
      </c>
      <c r="D77" s="28">
        <v>0</v>
      </c>
      <c r="E77" s="173">
        <v>0</v>
      </c>
      <c r="F77" s="332">
        <v>29725</v>
      </c>
      <c r="G77" s="170" t="s">
        <v>51</v>
      </c>
      <c r="H77" s="29"/>
      <c r="I77" s="29"/>
      <c r="J77" s="29"/>
      <c r="K77" s="29"/>
      <c r="L77" s="29"/>
      <c r="M77" s="29"/>
      <c r="N77" s="29"/>
      <c r="O77" s="83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24" customFormat="1" ht="12.75">
      <c r="A78" s="729"/>
      <c r="B78" s="44">
        <v>3117</v>
      </c>
      <c r="C78" s="34" t="s">
        <v>304</v>
      </c>
      <c r="D78" s="28">
        <v>0</v>
      </c>
      <c r="E78" s="173">
        <v>0</v>
      </c>
      <c r="F78" s="332">
        <v>17649</v>
      </c>
      <c r="G78" s="170"/>
      <c r="H78" s="29"/>
      <c r="I78" s="29"/>
      <c r="J78" s="29"/>
      <c r="K78" s="29"/>
      <c r="L78" s="29"/>
      <c r="M78" s="29"/>
      <c r="N78" s="29"/>
      <c r="O78" s="83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24" customFormat="1" ht="12.75">
      <c r="A79" s="729"/>
      <c r="B79" s="44">
        <v>3121</v>
      </c>
      <c r="C79" s="34" t="s">
        <v>676</v>
      </c>
      <c r="D79" s="28">
        <v>0</v>
      </c>
      <c r="E79" s="173">
        <v>0</v>
      </c>
      <c r="F79" s="332">
        <v>61896</v>
      </c>
      <c r="G79" s="170" t="s">
        <v>51</v>
      </c>
      <c r="H79" s="29"/>
      <c r="I79" s="29"/>
      <c r="J79" s="29"/>
      <c r="K79" s="29"/>
      <c r="L79" s="29"/>
      <c r="M79" s="29"/>
      <c r="N79" s="29"/>
      <c r="O79" s="83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24" customFormat="1" ht="12.75">
      <c r="A80" s="729"/>
      <c r="B80" s="44">
        <v>3122</v>
      </c>
      <c r="C80" s="34" t="s">
        <v>677</v>
      </c>
      <c r="D80" s="28">
        <v>0</v>
      </c>
      <c r="E80" s="173">
        <v>0</v>
      </c>
      <c r="F80" s="332">
        <v>102619</v>
      </c>
      <c r="G80" s="170" t="s">
        <v>51</v>
      </c>
      <c r="H80" s="29"/>
      <c r="I80" s="29"/>
      <c r="J80" s="29"/>
      <c r="K80" s="29"/>
      <c r="L80" s="29"/>
      <c r="M80" s="29"/>
      <c r="N80" s="29"/>
      <c r="O80" s="83"/>
      <c r="P80" s="15"/>
      <c r="Q80" s="15"/>
      <c r="R80" s="15"/>
      <c r="S80" s="15"/>
      <c r="T80" s="15" t="s">
        <v>67</v>
      </c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24" customFormat="1" ht="12.75">
      <c r="A81" s="729"/>
      <c r="B81" s="44">
        <v>3123</v>
      </c>
      <c r="C81" s="34" t="s">
        <v>678</v>
      </c>
      <c r="D81" s="28">
        <v>0</v>
      </c>
      <c r="E81" s="173">
        <v>0</v>
      </c>
      <c r="F81" s="332">
        <v>113769</v>
      </c>
      <c r="G81" s="170" t="s">
        <v>51</v>
      </c>
      <c r="H81" s="29"/>
      <c r="I81" s="29"/>
      <c r="J81" s="29"/>
      <c r="K81" s="29"/>
      <c r="L81" s="29"/>
      <c r="M81" s="29"/>
      <c r="N81" s="29"/>
      <c r="O81" s="83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24" customFormat="1" ht="24" customHeight="1">
      <c r="A82" s="729"/>
      <c r="B82" s="146">
        <v>3124</v>
      </c>
      <c r="C82" s="389" t="s">
        <v>421</v>
      </c>
      <c r="D82" s="178">
        <v>0</v>
      </c>
      <c r="E82" s="359">
        <v>0</v>
      </c>
      <c r="F82" s="359">
        <v>3781</v>
      </c>
      <c r="G82" s="170" t="s">
        <v>51</v>
      </c>
      <c r="H82" s="29"/>
      <c r="I82" s="29"/>
      <c r="J82" s="29"/>
      <c r="K82" s="29"/>
      <c r="L82" s="29"/>
      <c r="M82" s="29"/>
      <c r="N82" s="29"/>
      <c r="O82" s="83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24" customFormat="1" ht="12.75">
      <c r="A83" s="729"/>
      <c r="B83" s="44">
        <v>3141</v>
      </c>
      <c r="C83" s="34" t="s">
        <v>768</v>
      </c>
      <c r="D83" s="28">
        <v>0</v>
      </c>
      <c r="E83" s="173">
        <v>0</v>
      </c>
      <c r="F83" s="332">
        <v>3772</v>
      </c>
      <c r="G83" s="170" t="s">
        <v>51</v>
      </c>
      <c r="H83" s="29"/>
      <c r="I83" s="29"/>
      <c r="J83" s="29"/>
      <c r="K83" s="29"/>
      <c r="L83" s="29"/>
      <c r="M83" s="29"/>
      <c r="N83" s="29"/>
      <c r="O83" s="83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24" customFormat="1" ht="25.5">
      <c r="A84" s="729"/>
      <c r="B84" s="146">
        <v>3146</v>
      </c>
      <c r="C84" s="137" t="s">
        <v>778</v>
      </c>
      <c r="D84" s="177">
        <v>0</v>
      </c>
      <c r="E84" s="173">
        <v>0</v>
      </c>
      <c r="F84" s="325">
        <v>4402</v>
      </c>
      <c r="G84" s="170" t="s">
        <v>51</v>
      </c>
      <c r="H84" s="29"/>
      <c r="I84" s="29"/>
      <c r="J84" s="29"/>
      <c r="K84" s="29"/>
      <c r="L84" s="29"/>
      <c r="M84" s="29"/>
      <c r="N84" s="29"/>
      <c r="O84" s="83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24" customFormat="1" ht="12.75">
      <c r="A85" s="729"/>
      <c r="B85" s="146">
        <v>3147</v>
      </c>
      <c r="C85" s="34" t="s">
        <v>423</v>
      </c>
      <c r="D85" s="177">
        <v>0</v>
      </c>
      <c r="E85" s="173">
        <v>0</v>
      </c>
      <c r="F85" s="325">
        <v>3937</v>
      </c>
      <c r="G85" s="170" t="s">
        <v>51</v>
      </c>
      <c r="H85" s="29"/>
      <c r="I85" s="29"/>
      <c r="J85" s="29"/>
      <c r="K85" s="29"/>
      <c r="L85" s="29"/>
      <c r="M85" s="29"/>
      <c r="N85" s="29"/>
      <c r="O85" s="83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25" customFormat="1" ht="12.75">
      <c r="A86" s="729"/>
      <c r="B86" s="44">
        <v>3150</v>
      </c>
      <c r="C86" s="34" t="s">
        <v>679</v>
      </c>
      <c r="D86" s="28">
        <v>0</v>
      </c>
      <c r="E86" s="173">
        <v>0</v>
      </c>
      <c r="F86" s="332">
        <v>1082</v>
      </c>
      <c r="G86" s="170" t="s">
        <v>51</v>
      </c>
      <c r="O86" s="83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7" ht="12.75">
      <c r="A87" s="729"/>
      <c r="B87" s="44">
        <v>3231</v>
      </c>
      <c r="C87" s="34" t="s">
        <v>680</v>
      </c>
      <c r="D87" s="28">
        <v>0</v>
      </c>
      <c r="E87" s="173">
        <v>0</v>
      </c>
      <c r="F87" s="332">
        <v>35686</v>
      </c>
      <c r="G87" s="170" t="s">
        <v>51</v>
      </c>
    </row>
    <row r="88" spans="1:7" ht="12.75">
      <c r="A88" s="729"/>
      <c r="B88" s="44">
        <v>3299</v>
      </c>
      <c r="C88" s="34" t="s">
        <v>424</v>
      </c>
      <c r="D88" s="28">
        <v>3579714</v>
      </c>
      <c r="E88" s="173">
        <v>3579714</v>
      </c>
      <c r="F88" s="332">
        <v>0</v>
      </c>
      <c r="G88" s="170" t="s">
        <v>51</v>
      </c>
    </row>
    <row r="89" spans="1:7" ht="12.75">
      <c r="A89" s="729"/>
      <c r="B89" s="44">
        <v>3421</v>
      </c>
      <c r="C89" s="34" t="s">
        <v>681</v>
      </c>
      <c r="D89" s="28">
        <v>0</v>
      </c>
      <c r="E89" s="173">
        <v>0</v>
      </c>
      <c r="F89" s="332">
        <v>8242</v>
      </c>
      <c r="G89" s="170" t="s">
        <v>51</v>
      </c>
    </row>
    <row r="90" spans="1:20" ht="12.75">
      <c r="A90" s="729"/>
      <c r="B90" s="44">
        <v>4322</v>
      </c>
      <c r="C90" s="34" t="s">
        <v>682</v>
      </c>
      <c r="D90" s="28">
        <v>0</v>
      </c>
      <c r="E90" s="173">
        <v>0</v>
      </c>
      <c r="F90" s="332">
        <v>13760</v>
      </c>
      <c r="G90" s="170" t="s">
        <v>51</v>
      </c>
      <c r="T90" s="154"/>
    </row>
    <row r="91" spans="1:7" ht="12.75">
      <c r="A91" s="679" t="s">
        <v>735</v>
      </c>
      <c r="B91" s="680"/>
      <c r="C91" s="681"/>
      <c r="D91" s="257">
        <f>SUM(D74:D90)</f>
        <v>3579714</v>
      </c>
      <c r="E91" s="144">
        <f>SUM(E74:E90)</f>
        <v>3579714</v>
      </c>
      <c r="F91" s="499">
        <f>SUM(F74:F90)</f>
        <v>924806</v>
      </c>
      <c r="G91" s="123">
        <f>F91/E91*100</f>
        <v>25.834633716548304</v>
      </c>
    </row>
    <row r="92" spans="1:256" s="124" customFormat="1" ht="6.75" customHeight="1">
      <c r="A92" s="733"/>
      <c r="B92" s="733"/>
      <c r="C92" s="733"/>
      <c r="D92" s="733"/>
      <c r="E92" s="733"/>
      <c r="F92" s="733"/>
      <c r="G92" s="733"/>
      <c r="H92" s="29"/>
      <c r="I92" s="29"/>
      <c r="J92" s="29"/>
      <c r="K92" s="29"/>
      <c r="L92" s="29"/>
      <c r="M92" s="29"/>
      <c r="N92" s="29"/>
      <c r="O92" s="83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</row>
    <row r="93" spans="1:256" s="124" customFormat="1" ht="12.75">
      <c r="A93" s="682" t="s">
        <v>756</v>
      </c>
      <c r="B93" s="682"/>
      <c r="C93" s="682"/>
      <c r="D93" s="682"/>
      <c r="E93" s="682"/>
      <c r="F93" s="682"/>
      <c r="G93" s="682"/>
      <c r="H93" s="29"/>
      <c r="I93" s="29"/>
      <c r="J93" s="29"/>
      <c r="K93" s="29"/>
      <c r="L93" s="29"/>
      <c r="M93" s="29"/>
      <c r="N93" s="29"/>
      <c r="O93" s="83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</row>
    <row r="94" spans="1:256" s="124" customFormat="1" ht="25.5">
      <c r="A94" s="7" t="s">
        <v>668</v>
      </c>
      <c r="B94" s="7" t="s">
        <v>669</v>
      </c>
      <c r="C94" s="5" t="s">
        <v>670</v>
      </c>
      <c r="D94" s="52" t="s">
        <v>753</v>
      </c>
      <c r="E94" s="59" t="s">
        <v>754</v>
      </c>
      <c r="F94" s="5" t="s">
        <v>660</v>
      </c>
      <c r="G94" s="51" t="s">
        <v>755</v>
      </c>
      <c r="H94" s="29"/>
      <c r="I94" s="29"/>
      <c r="J94" s="29"/>
      <c r="K94" s="29"/>
      <c r="L94" s="29"/>
      <c r="M94" s="29"/>
      <c r="N94" s="29"/>
      <c r="O94" s="83"/>
      <c r="P94" s="15"/>
      <c r="Q94" s="15"/>
      <c r="R94" s="15"/>
      <c r="S94" s="15"/>
      <c r="T94" s="15"/>
      <c r="U94" s="15"/>
      <c r="V94" s="15"/>
      <c r="W94" s="154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s="124" customFormat="1" ht="12.75">
      <c r="A95" s="732" t="s">
        <v>673</v>
      </c>
      <c r="B95" s="140">
        <v>3111</v>
      </c>
      <c r="C95" s="34" t="s">
        <v>729</v>
      </c>
      <c r="D95" s="28">
        <v>0</v>
      </c>
      <c r="E95" s="173">
        <v>270</v>
      </c>
      <c r="F95" s="332">
        <v>182</v>
      </c>
      <c r="G95" s="179">
        <f aca="true" t="shared" si="4" ref="G95:G106">F95/E95*100</f>
        <v>67.4074074074074</v>
      </c>
      <c r="H95" s="29"/>
      <c r="I95" s="29"/>
      <c r="J95" s="29"/>
      <c r="K95" s="29"/>
      <c r="L95" s="29"/>
      <c r="M95" s="29"/>
      <c r="N95" s="29"/>
      <c r="O95" s="83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124" customFormat="1" ht="12.75">
      <c r="A96" s="729"/>
      <c r="B96" s="66">
        <v>3121</v>
      </c>
      <c r="C96" s="34" t="s">
        <v>676</v>
      </c>
      <c r="D96" s="28">
        <v>0</v>
      </c>
      <c r="E96" s="173">
        <v>1695</v>
      </c>
      <c r="F96" s="332">
        <v>1608</v>
      </c>
      <c r="G96" s="179">
        <f t="shared" si="4"/>
        <v>94.86725663716814</v>
      </c>
      <c r="H96" s="29"/>
      <c r="I96" s="29"/>
      <c r="J96" s="29"/>
      <c r="K96" s="29"/>
      <c r="L96" s="29"/>
      <c r="M96" s="29"/>
      <c r="N96" s="29"/>
      <c r="O96" s="83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24" customFormat="1" ht="12.75">
      <c r="A97" s="729"/>
      <c r="B97" s="141">
        <v>3122</v>
      </c>
      <c r="C97" s="142" t="s">
        <v>677</v>
      </c>
      <c r="D97" s="28">
        <v>0</v>
      </c>
      <c r="E97" s="173">
        <v>16741</v>
      </c>
      <c r="F97" s="634">
        <v>16041</v>
      </c>
      <c r="G97" s="179">
        <f t="shared" si="4"/>
        <v>95.81864882623499</v>
      </c>
      <c r="H97" s="29"/>
      <c r="I97" s="29"/>
      <c r="J97" s="29"/>
      <c r="K97" s="29"/>
      <c r="L97" s="29"/>
      <c r="M97" s="29"/>
      <c r="N97" s="29"/>
      <c r="O97" s="83"/>
      <c r="P97" s="15"/>
      <c r="Q97" s="276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24" customFormat="1" ht="12.75">
      <c r="A98" s="729"/>
      <c r="B98" s="44">
        <v>3123</v>
      </c>
      <c r="C98" s="34" t="s">
        <v>678</v>
      </c>
      <c r="D98" s="28">
        <v>0</v>
      </c>
      <c r="E98" s="173">
        <v>9514</v>
      </c>
      <c r="F98" s="634">
        <v>9164</v>
      </c>
      <c r="G98" s="179">
        <f t="shared" si="4"/>
        <v>96.3212108471726</v>
      </c>
      <c r="H98" s="29"/>
      <c r="I98" s="29"/>
      <c r="J98" s="29"/>
      <c r="K98" s="29"/>
      <c r="L98" s="29"/>
      <c r="M98" s="29"/>
      <c r="N98" s="29"/>
      <c r="O98" s="83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24" customFormat="1" ht="25.5">
      <c r="A99" s="729"/>
      <c r="B99" s="146">
        <v>3125</v>
      </c>
      <c r="C99" s="137" t="s">
        <v>422</v>
      </c>
      <c r="D99" s="177">
        <v>0</v>
      </c>
      <c r="E99" s="177">
        <v>483</v>
      </c>
      <c r="F99" s="325">
        <v>395</v>
      </c>
      <c r="G99" s="179">
        <f t="shared" si="4"/>
        <v>81.78053830227742</v>
      </c>
      <c r="H99" s="29"/>
      <c r="I99" s="29"/>
      <c r="J99" s="29"/>
      <c r="K99" s="29"/>
      <c r="L99" s="29"/>
      <c r="M99" s="29"/>
      <c r="N99" s="29"/>
      <c r="O99" s="83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24" customFormat="1" ht="25.5">
      <c r="A100" s="729"/>
      <c r="B100" s="153">
        <v>3141</v>
      </c>
      <c r="C100" s="143" t="s">
        <v>730</v>
      </c>
      <c r="D100" s="177">
        <v>0</v>
      </c>
      <c r="E100" s="177">
        <v>126</v>
      </c>
      <c r="F100" s="311">
        <v>38</v>
      </c>
      <c r="G100" s="179">
        <f t="shared" si="4"/>
        <v>30.158730158730158</v>
      </c>
      <c r="H100" s="324"/>
      <c r="I100" s="29"/>
      <c r="J100" s="29"/>
      <c r="K100" s="29"/>
      <c r="L100" s="29"/>
      <c r="M100" s="29"/>
      <c r="N100" s="29"/>
      <c r="O100" s="83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19" ht="12.75">
      <c r="A101" s="729"/>
      <c r="B101" s="66">
        <v>3142</v>
      </c>
      <c r="C101" s="34" t="s">
        <v>425</v>
      </c>
      <c r="D101" s="28">
        <v>0</v>
      </c>
      <c r="E101" s="173">
        <v>1202</v>
      </c>
      <c r="F101" s="332">
        <v>1027</v>
      </c>
      <c r="G101" s="179">
        <f t="shared" si="4"/>
        <v>85.44093178036606</v>
      </c>
      <c r="H101" s="29"/>
      <c r="I101" s="29"/>
      <c r="J101" s="29"/>
      <c r="K101" s="29"/>
      <c r="L101" s="29"/>
      <c r="M101" s="29"/>
      <c r="N101" s="29"/>
      <c r="O101" s="83"/>
      <c r="P101" s="295" t="s">
        <v>85</v>
      </c>
      <c r="Q101" s="295"/>
      <c r="R101" s="295"/>
      <c r="S101" s="295"/>
    </row>
    <row r="102" spans="1:19" ht="12.75">
      <c r="A102" s="729"/>
      <c r="B102" s="66">
        <v>3147</v>
      </c>
      <c r="C102" s="34" t="s">
        <v>423</v>
      </c>
      <c r="D102" s="28">
        <v>0</v>
      </c>
      <c r="E102" s="173">
        <v>1343</v>
      </c>
      <c r="F102" s="332">
        <v>1080</v>
      </c>
      <c r="G102" s="179">
        <f t="shared" si="4"/>
        <v>80.41697691734922</v>
      </c>
      <c r="H102" s="29"/>
      <c r="I102" s="29"/>
      <c r="J102" s="29"/>
      <c r="K102" s="29"/>
      <c r="L102" s="29"/>
      <c r="M102" s="29"/>
      <c r="N102" s="29"/>
      <c r="O102" s="83"/>
      <c r="P102" s="295"/>
      <c r="Q102" s="295"/>
      <c r="R102" s="295"/>
      <c r="S102" s="295"/>
    </row>
    <row r="103" spans="1:7" ht="12.75">
      <c r="A103" s="729"/>
      <c r="B103" s="66">
        <v>3150</v>
      </c>
      <c r="C103" s="34" t="s">
        <v>679</v>
      </c>
      <c r="D103" s="28">
        <v>0</v>
      </c>
      <c r="E103" s="173">
        <v>2836</v>
      </c>
      <c r="F103" s="332">
        <v>2474</v>
      </c>
      <c r="G103" s="179">
        <f t="shared" si="4"/>
        <v>87.23554301833568</v>
      </c>
    </row>
    <row r="104" spans="1:7" ht="12.75">
      <c r="A104" s="729"/>
      <c r="B104" s="66">
        <v>3231</v>
      </c>
      <c r="C104" s="34" t="s">
        <v>680</v>
      </c>
      <c r="D104" s="28">
        <v>0</v>
      </c>
      <c r="E104" s="173">
        <v>1294</v>
      </c>
      <c r="F104" s="332">
        <v>1206</v>
      </c>
      <c r="G104" s="179">
        <f t="shared" si="4"/>
        <v>93.19938176197836</v>
      </c>
    </row>
    <row r="105" spans="1:7" ht="12.75">
      <c r="A105" s="729"/>
      <c r="B105" s="66">
        <v>3421</v>
      </c>
      <c r="C105" s="34" t="s">
        <v>681</v>
      </c>
      <c r="D105" s="28">
        <v>0</v>
      </c>
      <c r="E105" s="173">
        <v>805</v>
      </c>
      <c r="F105" s="332">
        <v>717</v>
      </c>
      <c r="G105" s="179">
        <f t="shared" si="4"/>
        <v>89.06832298136645</v>
      </c>
    </row>
    <row r="106" spans="1:22" ht="12.75">
      <c r="A106" s="730"/>
      <c r="B106" s="66">
        <v>4322</v>
      </c>
      <c r="C106" s="34" t="s">
        <v>682</v>
      </c>
      <c r="D106" s="28">
        <v>0</v>
      </c>
      <c r="E106" s="173">
        <v>1811</v>
      </c>
      <c r="F106" s="332">
        <v>1724</v>
      </c>
      <c r="G106" s="179">
        <f t="shared" si="4"/>
        <v>95.19602429596907</v>
      </c>
      <c r="V106" s="154"/>
    </row>
    <row r="107" spans="1:7" ht="12.75">
      <c r="A107" s="679" t="s">
        <v>736</v>
      </c>
      <c r="B107" s="680"/>
      <c r="C107" s="681"/>
      <c r="D107" s="144">
        <f>SUM(D95:D106)</f>
        <v>0</v>
      </c>
      <c r="E107" s="312">
        <f>SUM(E95:E106)</f>
        <v>38120</v>
      </c>
      <c r="F107" s="312">
        <f>SUM(F95:F106)</f>
        <v>35656</v>
      </c>
      <c r="G107" s="471">
        <f>F107/E107*100</f>
        <v>93.53620146904512</v>
      </c>
    </row>
    <row r="108" spans="1:256" s="124" customFormat="1" ht="6.75" customHeight="1">
      <c r="A108" s="29"/>
      <c r="B108"/>
      <c r="C108"/>
      <c r="D108" s="15"/>
      <c r="E108" s="15"/>
      <c r="F108" s="15"/>
      <c r="G108"/>
      <c r="H108" s="29" t="s">
        <v>2</v>
      </c>
      <c r="I108" s="29"/>
      <c r="J108" s="29"/>
      <c r="K108" s="29"/>
      <c r="L108" s="29"/>
      <c r="M108" s="29"/>
      <c r="N108" s="29"/>
      <c r="O108" s="83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  <c r="IT108" s="15"/>
      <c r="IU108" s="15"/>
      <c r="IV108" s="15"/>
    </row>
    <row r="109" spans="1:256" s="124" customFormat="1" ht="12.75">
      <c r="A109" s="127" t="s">
        <v>571</v>
      </c>
      <c r="B109" s="16"/>
      <c r="C109" s="17"/>
      <c r="D109" s="15"/>
      <c r="E109" s="15"/>
      <c r="F109" s="15"/>
      <c r="G109"/>
      <c r="H109" s="29"/>
      <c r="I109" s="29"/>
      <c r="J109" s="29"/>
      <c r="K109" s="29"/>
      <c r="L109" s="29"/>
      <c r="M109" s="29"/>
      <c r="N109" s="29"/>
      <c r="O109" s="83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</row>
    <row r="110" spans="1:256" s="124" customFormat="1" ht="24.75" customHeight="1">
      <c r="A110" s="7" t="s">
        <v>668</v>
      </c>
      <c r="B110" s="7" t="s">
        <v>505</v>
      </c>
      <c r="C110" s="5" t="s">
        <v>670</v>
      </c>
      <c r="D110" s="52" t="s">
        <v>753</v>
      </c>
      <c r="E110" s="59" t="s">
        <v>754</v>
      </c>
      <c r="F110" s="5" t="s">
        <v>660</v>
      </c>
      <c r="G110" s="51" t="s">
        <v>755</v>
      </c>
      <c r="H110" s="29" t="s">
        <v>2</v>
      </c>
      <c r="I110" s="29"/>
      <c r="J110" s="29"/>
      <c r="K110" s="29"/>
      <c r="L110" s="29"/>
      <c r="M110" s="29"/>
      <c r="N110" s="29"/>
      <c r="O110" s="83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 s="124" customFormat="1" ht="12.75">
      <c r="A111" s="383">
        <v>30</v>
      </c>
      <c r="B111" s="44">
        <v>13101</v>
      </c>
      <c r="C111" s="34" t="s">
        <v>504</v>
      </c>
      <c r="D111" s="28">
        <v>0</v>
      </c>
      <c r="E111" s="28">
        <v>0</v>
      </c>
      <c r="F111" s="332">
        <v>377</v>
      </c>
      <c r="G111" s="180" t="s">
        <v>51</v>
      </c>
      <c r="H111" s="29"/>
      <c r="I111" s="29"/>
      <c r="J111" s="29"/>
      <c r="K111" s="29"/>
      <c r="L111" s="29"/>
      <c r="M111" s="29"/>
      <c r="N111" s="29"/>
      <c r="O111" s="83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s="124" customFormat="1" ht="12.75">
      <c r="A112" s="559"/>
      <c r="B112" s="560">
        <v>33166</v>
      </c>
      <c r="C112" s="561" t="s">
        <v>426</v>
      </c>
      <c r="D112" s="562">
        <v>0</v>
      </c>
      <c r="E112" s="562">
        <v>1371</v>
      </c>
      <c r="F112" s="635">
        <v>767</v>
      </c>
      <c r="G112" s="180">
        <v>0</v>
      </c>
      <c r="H112" s="29"/>
      <c r="I112" s="29"/>
      <c r="J112" s="29"/>
      <c r="K112" s="29"/>
      <c r="L112" s="29"/>
      <c r="M112" s="29"/>
      <c r="N112" s="29"/>
      <c r="O112" s="83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24" customFormat="1" ht="12.75">
      <c r="A113" s="463"/>
      <c r="B113" s="148">
        <v>33354</v>
      </c>
      <c r="C113" s="149" t="s">
        <v>506</v>
      </c>
      <c r="D113" s="226">
        <v>0</v>
      </c>
      <c r="E113" s="563">
        <v>286</v>
      </c>
      <c r="F113" s="635">
        <v>286</v>
      </c>
      <c r="G113" s="180">
        <f>F113/E113*100</f>
        <v>100</v>
      </c>
      <c r="H113" s="29"/>
      <c r="I113" s="29"/>
      <c r="J113" s="29"/>
      <c r="K113" s="29"/>
      <c r="L113" s="29"/>
      <c r="M113" s="29"/>
      <c r="N113" s="29"/>
      <c r="O113" s="83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24" customFormat="1" ht="25.5">
      <c r="A114" s="463"/>
      <c r="B114" s="153">
        <v>33439</v>
      </c>
      <c r="C114" s="143" t="s">
        <v>168</v>
      </c>
      <c r="D114" s="177">
        <v>0</v>
      </c>
      <c r="E114" s="177">
        <v>158</v>
      </c>
      <c r="F114" s="311">
        <v>158</v>
      </c>
      <c r="G114" s="566">
        <f>F114/E114*100</f>
        <v>100</v>
      </c>
      <c r="H114" s="29"/>
      <c r="I114" s="29"/>
      <c r="J114" s="29"/>
      <c r="K114" s="29"/>
      <c r="L114" s="29"/>
      <c r="M114" s="29"/>
      <c r="N114" s="29"/>
      <c r="O114" s="83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24" customFormat="1" ht="12.75">
      <c r="A115" s="693" t="s">
        <v>551</v>
      </c>
      <c r="B115" s="694"/>
      <c r="C115" s="695"/>
      <c r="D115" s="350">
        <f>SUM(D111:D114)</f>
        <v>0</v>
      </c>
      <c r="E115" s="177">
        <f>SUM(E111:E114)</f>
        <v>1815</v>
      </c>
      <c r="F115" s="350">
        <f>SUM(F111:F114)</f>
        <v>1588</v>
      </c>
      <c r="G115" s="472">
        <f>F115/E115*100</f>
        <v>87.4931129476584</v>
      </c>
      <c r="H115" s="128" t="s">
        <v>1</v>
      </c>
      <c r="I115" s="29"/>
      <c r="J115" s="29"/>
      <c r="K115" s="29"/>
      <c r="L115" s="29"/>
      <c r="M115" s="29"/>
      <c r="N115" s="29"/>
      <c r="O115" s="83" t="s">
        <v>12</v>
      </c>
      <c r="P115" s="83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24" customFormat="1" ht="8.25" customHeight="1">
      <c r="A116" s="429"/>
      <c r="B116" s="430"/>
      <c r="C116" s="430"/>
      <c r="D116" s="15"/>
      <c r="E116" s="15"/>
      <c r="F116" s="15"/>
      <c r="G116"/>
      <c r="H116" s="29"/>
      <c r="I116" s="29"/>
      <c r="J116" s="29"/>
      <c r="K116" s="29"/>
      <c r="L116" s="29"/>
      <c r="M116" s="29"/>
      <c r="N116" s="29"/>
      <c r="O116" s="83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24" customFormat="1" ht="12.75">
      <c r="A117" s="429" t="s">
        <v>511</v>
      </c>
      <c r="B117" s="430"/>
      <c r="C117" s="430"/>
      <c r="D117" s="15"/>
      <c r="E117" s="15"/>
      <c r="F117" s="15"/>
      <c r="G117"/>
      <c r="H117" s="29"/>
      <c r="I117" s="29"/>
      <c r="J117" s="29"/>
      <c r="K117" s="29"/>
      <c r="L117" s="29"/>
      <c r="M117" s="29"/>
      <c r="N117" s="29"/>
      <c r="O117" s="83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24" customFormat="1" ht="25.5">
      <c r="A118" s="7" t="s">
        <v>668</v>
      </c>
      <c r="B118" s="7" t="s">
        <v>669</v>
      </c>
      <c r="C118" s="5" t="s">
        <v>670</v>
      </c>
      <c r="D118" s="52" t="s">
        <v>753</v>
      </c>
      <c r="E118" s="59" t="s">
        <v>754</v>
      </c>
      <c r="F118" s="5" t="s">
        <v>660</v>
      </c>
      <c r="G118" s="51" t="s">
        <v>755</v>
      </c>
      <c r="H118" s="29" t="s">
        <v>2</v>
      </c>
      <c r="I118" s="29"/>
      <c r="J118" s="29"/>
      <c r="K118" s="29"/>
      <c r="L118" s="29"/>
      <c r="M118" s="29"/>
      <c r="N118" s="29"/>
      <c r="O118" s="83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25" customFormat="1" ht="12.75">
      <c r="A119" s="424">
        <v>30</v>
      </c>
      <c r="B119" s="150" t="s">
        <v>631</v>
      </c>
      <c r="C119" s="556" t="s">
        <v>149</v>
      </c>
      <c r="D119" s="178">
        <v>60</v>
      </c>
      <c r="E119" s="177">
        <v>60</v>
      </c>
      <c r="F119" s="311">
        <v>0</v>
      </c>
      <c r="G119" s="180">
        <f>F119/E119*100</f>
        <v>0</v>
      </c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  <c r="AR119" s="154"/>
      <c r="AS119" s="154"/>
      <c r="AT119" s="154"/>
      <c r="AU119" s="154"/>
      <c r="AV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  <c r="BG119" s="154"/>
      <c r="BH119" s="154"/>
      <c r="BI119" s="154"/>
      <c r="BJ119" s="154"/>
      <c r="BK119" s="154"/>
      <c r="BL119" s="154"/>
      <c r="BM119" s="154"/>
      <c r="BN119" s="154"/>
      <c r="BO119" s="154"/>
      <c r="BP119" s="154"/>
      <c r="BQ119" s="154"/>
      <c r="BR119" s="154"/>
      <c r="BS119" s="154"/>
      <c r="BT119" s="154"/>
      <c r="BU119" s="154"/>
      <c r="BV119" s="154"/>
      <c r="BW119" s="154"/>
      <c r="BX119" s="154"/>
      <c r="BY119" s="154"/>
      <c r="BZ119" s="154"/>
      <c r="CA119" s="154"/>
      <c r="CB119" s="154"/>
      <c r="CC119" s="154"/>
      <c r="CD119" s="154"/>
      <c r="CE119" s="154"/>
      <c r="CF119" s="154"/>
      <c r="CG119" s="154"/>
      <c r="CH119" s="154"/>
      <c r="CI119" s="154"/>
      <c r="CJ119" s="154"/>
      <c r="CK119" s="154"/>
      <c r="CL119" s="154"/>
      <c r="CM119" s="154"/>
      <c r="CN119" s="154"/>
      <c r="CO119" s="154"/>
      <c r="CP119" s="154"/>
      <c r="CQ119" s="154"/>
      <c r="CR119" s="154"/>
      <c r="CS119" s="154"/>
      <c r="CT119" s="154"/>
      <c r="CU119" s="154"/>
      <c r="CV119" s="154"/>
      <c r="CW119" s="154"/>
      <c r="CX119" s="154"/>
      <c r="CY119" s="154"/>
      <c r="CZ119" s="154"/>
      <c r="DA119" s="154"/>
      <c r="DB119" s="154"/>
      <c r="DC119" s="154"/>
      <c r="DD119" s="154"/>
      <c r="DE119" s="154"/>
      <c r="DF119" s="154"/>
      <c r="DG119" s="154"/>
      <c r="DH119" s="154"/>
      <c r="DI119" s="154"/>
      <c r="DJ119" s="154"/>
      <c r="DK119" s="154"/>
      <c r="DL119" s="154"/>
      <c r="DM119" s="154"/>
      <c r="DN119" s="154"/>
      <c r="DO119" s="154"/>
      <c r="DP119" s="154"/>
      <c r="DQ119" s="154"/>
      <c r="DR119" s="154"/>
      <c r="DS119" s="154"/>
      <c r="DT119" s="154"/>
      <c r="DU119" s="154"/>
      <c r="DV119" s="154"/>
      <c r="DW119" s="154"/>
      <c r="DX119" s="154"/>
      <c r="DY119" s="154"/>
      <c r="DZ119" s="154"/>
      <c r="EA119" s="154"/>
      <c r="EB119" s="154"/>
      <c r="EC119" s="154"/>
      <c r="ED119" s="154"/>
      <c r="EE119" s="154"/>
      <c r="EF119" s="154"/>
      <c r="EG119" s="154"/>
      <c r="EH119" s="154"/>
      <c r="EI119" s="154"/>
      <c r="EJ119" s="154"/>
      <c r="EK119" s="154"/>
      <c r="EL119" s="154"/>
      <c r="EM119" s="154"/>
      <c r="EN119" s="154"/>
      <c r="EO119" s="154"/>
      <c r="EP119" s="154"/>
      <c r="EQ119" s="154"/>
      <c r="ER119" s="154"/>
      <c r="ES119" s="154"/>
      <c r="ET119" s="154"/>
      <c r="EU119" s="154"/>
      <c r="EV119" s="154"/>
      <c r="EW119" s="154"/>
      <c r="EX119" s="154"/>
      <c r="EY119" s="154"/>
      <c r="EZ119" s="154"/>
      <c r="FA119" s="154"/>
      <c r="FB119" s="154"/>
      <c r="FC119" s="154"/>
      <c r="FD119" s="154"/>
      <c r="FE119" s="154"/>
      <c r="FF119" s="154"/>
      <c r="FG119" s="154"/>
      <c r="FH119" s="154"/>
      <c r="FI119" s="154"/>
      <c r="FJ119" s="154"/>
      <c r="FK119" s="154"/>
      <c r="FL119" s="154"/>
      <c r="FM119" s="154"/>
      <c r="FN119" s="154"/>
      <c r="FO119" s="154"/>
      <c r="FP119" s="154"/>
      <c r="FQ119" s="154"/>
      <c r="FR119" s="154"/>
      <c r="FS119" s="154"/>
      <c r="FT119" s="154"/>
      <c r="FU119" s="154"/>
      <c r="FV119" s="154"/>
      <c r="FW119" s="154"/>
      <c r="FX119" s="154"/>
      <c r="FY119" s="154"/>
      <c r="FZ119" s="154"/>
      <c r="GA119" s="154"/>
      <c r="GB119" s="154"/>
      <c r="GC119" s="154"/>
      <c r="GD119" s="154"/>
      <c r="GE119" s="154"/>
      <c r="GF119" s="154"/>
      <c r="GG119" s="154"/>
      <c r="GH119" s="154"/>
      <c r="GI119" s="154"/>
      <c r="GJ119" s="154"/>
      <c r="GK119" s="154"/>
      <c r="GL119" s="154"/>
      <c r="GM119" s="154"/>
      <c r="GN119" s="154"/>
      <c r="GO119" s="154"/>
      <c r="GP119" s="154"/>
      <c r="GQ119" s="154"/>
      <c r="GR119" s="154"/>
      <c r="GS119" s="154"/>
      <c r="GT119" s="154"/>
      <c r="GU119" s="154"/>
      <c r="GV119" s="154"/>
      <c r="GW119" s="154"/>
      <c r="GX119" s="154"/>
      <c r="GY119" s="154"/>
      <c r="GZ119" s="154"/>
      <c r="HA119" s="154"/>
      <c r="HB119" s="154"/>
      <c r="HC119" s="154"/>
      <c r="HD119" s="154"/>
      <c r="HE119" s="154"/>
      <c r="HF119" s="154"/>
      <c r="HG119" s="154"/>
      <c r="HH119" s="154"/>
      <c r="HI119" s="154"/>
      <c r="HJ119" s="154"/>
      <c r="HK119" s="154"/>
      <c r="HL119" s="154"/>
      <c r="HM119" s="154"/>
      <c r="HN119" s="154"/>
      <c r="HO119" s="154"/>
      <c r="HP119" s="154"/>
      <c r="HQ119" s="154"/>
      <c r="HR119" s="154"/>
      <c r="HS119" s="154"/>
      <c r="HT119" s="154"/>
      <c r="HU119" s="154"/>
      <c r="HV119" s="154"/>
      <c r="HW119" s="154"/>
      <c r="HX119" s="154"/>
      <c r="HY119" s="154"/>
      <c r="HZ119" s="154"/>
      <c r="IA119" s="154"/>
      <c r="IB119" s="154"/>
      <c r="IC119" s="154"/>
      <c r="ID119" s="154"/>
      <c r="IE119" s="154"/>
      <c r="IF119" s="154"/>
      <c r="IG119" s="154"/>
      <c r="IH119" s="154"/>
      <c r="II119" s="154"/>
      <c r="IJ119" s="154"/>
      <c r="IK119" s="154"/>
      <c r="IL119" s="154"/>
      <c r="IM119" s="154"/>
      <c r="IN119" s="154"/>
      <c r="IO119" s="154"/>
      <c r="IP119" s="154"/>
      <c r="IQ119" s="154"/>
      <c r="IR119" s="154"/>
      <c r="IS119" s="154"/>
      <c r="IT119" s="154"/>
      <c r="IU119" s="154"/>
      <c r="IV119" s="154"/>
    </row>
    <row r="120" spans="1:256" s="125" customFormat="1" ht="25.5">
      <c r="A120" s="376"/>
      <c r="B120" s="150" t="s">
        <v>631</v>
      </c>
      <c r="C120" s="556" t="s">
        <v>148</v>
      </c>
      <c r="D120" s="178">
        <v>500</v>
      </c>
      <c r="E120" s="177">
        <v>500</v>
      </c>
      <c r="F120" s="311">
        <v>121</v>
      </c>
      <c r="G120" s="180">
        <f>F120/E120*100</f>
        <v>24.2</v>
      </c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  <c r="BI120" s="154"/>
      <c r="BJ120" s="154"/>
      <c r="BK120" s="154"/>
      <c r="BL120" s="154"/>
      <c r="BM120" s="154"/>
      <c r="BN120" s="154"/>
      <c r="BO120" s="154"/>
      <c r="BP120" s="154"/>
      <c r="BQ120" s="154"/>
      <c r="BR120" s="154"/>
      <c r="BS120" s="154"/>
      <c r="BT120" s="154"/>
      <c r="BU120" s="154"/>
      <c r="BV120" s="154"/>
      <c r="BW120" s="154"/>
      <c r="BX120" s="154"/>
      <c r="BY120" s="154"/>
      <c r="BZ120" s="154"/>
      <c r="CA120" s="154"/>
      <c r="CB120" s="154"/>
      <c r="CC120" s="154"/>
      <c r="CD120" s="154"/>
      <c r="CE120" s="154"/>
      <c r="CF120" s="154"/>
      <c r="CG120" s="154"/>
      <c r="CH120" s="154"/>
      <c r="CI120" s="154"/>
      <c r="CJ120" s="154"/>
      <c r="CK120" s="154"/>
      <c r="CL120" s="154"/>
      <c r="CM120" s="154"/>
      <c r="CN120" s="154"/>
      <c r="CO120" s="154"/>
      <c r="CP120" s="154"/>
      <c r="CQ120" s="154"/>
      <c r="CR120" s="154"/>
      <c r="CS120" s="154"/>
      <c r="CT120" s="154"/>
      <c r="CU120" s="154"/>
      <c r="CV120" s="154"/>
      <c r="CW120" s="154"/>
      <c r="CX120" s="154"/>
      <c r="CY120" s="154"/>
      <c r="CZ120" s="154"/>
      <c r="DA120" s="154"/>
      <c r="DB120" s="154"/>
      <c r="DC120" s="154"/>
      <c r="DD120" s="154"/>
      <c r="DE120" s="154"/>
      <c r="DF120" s="154"/>
      <c r="DG120" s="154"/>
      <c r="DH120" s="154"/>
      <c r="DI120" s="154"/>
      <c r="DJ120" s="154"/>
      <c r="DK120" s="154"/>
      <c r="DL120" s="154"/>
      <c r="DM120" s="154"/>
      <c r="DN120" s="154"/>
      <c r="DO120" s="154"/>
      <c r="DP120" s="154"/>
      <c r="DQ120" s="154"/>
      <c r="DR120" s="154"/>
      <c r="DS120" s="154"/>
      <c r="DT120" s="154"/>
      <c r="DU120" s="154"/>
      <c r="DV120" s="154"/>
      <c r="DW120" s="154"/>
      <c r="DX120" s="154"/>
      <c r="DY120" s="154"/>
      <c r="DZ120" s="154"/>
      <c r="EA120" s="154"/>
      <c r="EB120" s="154"/>
      <c r="EC120" s="154"/>
      <c r="ED120" s="154"/>
      <c r="EE120" s="154"/>
      <c r="EF120" s="154"/>
      <c r="EG120" s="154"/>
      <c r="EH120" s="154"/>
      <c r="EI120" s="154"/>
      <c r="EJ120" s="154"/>
      <c r="EK120" s="154"/>
      <c r="EL120" s="154"/>
      <c r="EM120" s="154"/>
      <c r="EN120" s="154"/>
      <c r="EO120" s="154"/>
      <c r="EP120" s="154"/>
      <c r="EQ120" s="154"/>
      <c r="ER120" s="154"/>
      <c r="ES120" s="154"/>
      <c r="ET120" s="154"/>
      <c r="EU120" s="154"/>
      <c r="EV120" s="154"/>
      <c r="EW120" s="154"/>
      <c r="EX120" s="154"/>
      <c r="EY120" s="154"/>
      <c r="EZ120" s="154"/>
      <c r="FA120" s="154"/>
      <c r="FB120" s="154"/>
      <c r="FC120" s="154"/>
      <c r="FD120" s="154"/>
      <c r="FE120" s="154"/>
      <c r="FF120" s="154"/>
      <c r="FG120" s="154"/>
      <c r="FH120" s="154"/>
      <c r="FI120" s="154"/>
      <c r="FJ120" s="154"/>
      <c r="FK120" s="154"/>
      <c r="FL120" s="154"/>
      <c r="FM120" s="154"/>
      <c r="FN120" s="154"/>
      <c r="FO120" s="154"/>
      <c r="FP120" s="154"/>
      <c r="FQ120" s="154"/>
      <c r="FR120" s="154"/>
      <c r="FS120" s="154"/>
      <c r="FT120" s="154"/>
      <c r="FU120" s="154"/>
      <c r="FV120" s="154"/>
      <c r="FW120" s="154"/>
      <c r="FX120" s="154"/>
      <c r="FY120" s="154"/>
      <c r="FZ120" s="154"/>
      <c r="GA120" s="154"/>
      <c r="GB120" s="154"/>
      <c r="GC120" s="154"/>
      <c r="GD120" s="154"/>
      <c r="GE120" s="154"/>
      <c r="GF120" s="154"/>
      <c r="GG120" s="154"/>
      <c r="GH120" s="154"/>
      <c r="GI120" s="154"/>
      <c r="GJ120" s="154"/>
      <c r="GK120" s="154"/>
      <c r="GL120" s="154"/>
      <c r="GM120" s="154"/>
      <c r="GN120" s="154"/>
      <c r="GO120" s="154"/>
      <c r="GP120" s="154"/>
      <c r="GQ120" s="154"/>
      <c r="GR120" s="154"/>
      <c r="GS120" s="154"/>
      <c r="GT120" s="154"/>
      <c r="GU120" s="154"/>
      <c r="GV120" s="154"/>
      <c r="GW120" s="154"/>
      <c r="GX120" s="154"/>
      <c r="GY120" s="154"/>
      <c r="GZ120" s="154"/>
      <c r="HA120" s="154"/>
      <c r="HB120" s="154"/>
      <c r="HC120" s="154"/>
      <c r="HD120" s="154"/>
      <c r="HE120" s="154"/>
      <c r="HF120" s="154"/>
      <c r="HG120" s="154"/>
      <c r="HH120" s="154"/>
      <c r="HI120" s="154"/>
      <c r="HJ120" s="154"/>
      <c r="HK120" s="154"/>
      <c r="HL120" s="154"/>
      <c r="HM120" s="154"/>
      <c r="HN120" s="154"/>
      <c r="HO120" s="154"/>
      <c r="HP120" s="154"/>
      <c r="HQ120" s="154"/>
      <c r="HR120" s="154"/>
      <c r="HS120" s="154"/>
      <c r="HT120" s="154"/>
      <c r="HU120" s="154"/>
      <c r="HV120" s="154"/>
      <c r="HW120" s="154"/>
      <c r="HX120" s="154"/>
      <c r="HY120" s="154"/>
      <c r="HZ120" s="154"/>
      <c r="IA120" s="154"/>
      <c r="IB120" s="154"/>
      <c r="IC120" s="154"/>
      <c r="ID120" s="154"/>
      <c r="IE120" s="154"/>
      <c r="IF120" s="154"/>
      <c r="IG120" s="154"/>
      <c r="IH120" s="154"/>
      <c r="II120" s="154"/>
      <c r="IJ120" s="154"/>
      <c r="IK120" s="154"/>
      <c r="IL120" s="154"/>
      <c r="IM120" s="154"/>
      <c r="IN120" s="154"/>
      <c r="IO120" s="154"/>
      <c r="IP120" s="154"/>
      <c r="IQ120" s="154"/>
      <c r="IR120" s="154"/>
      <c r="IS120" s="154"/>
      <c r="IT120" s="154"/>
      <c r="IU120" s="154"/>
      <c r="IV120" s="154"/>
    </row>
    <row r="121" spans="1:256" s="125" customFormat="1" ht="12.75">
      <c r="A121" s="376"/>
      <c r="B121" s="150" t="s">
        <v>631</v>
      </c>
      <c r="C121" s="556" t="s">
        <v>147</v>
      </c>
      <c r="D121" s="178">
        <v>200</v>
      </c>
      <c r="E121" s="177">
        <v>200</v>
      </c>
      <c r="F121" s="311">
        <v>0</v>
      </c>
      <c r="G121" s="324">
        <v>0</v>
      </c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  <c r="BI121" s="154"/>
      <c r="BJ121" s="154"/>
      <c r="BK121" s="154"/>
      <c r="BL121" s="154"/>
      <c r="BM121" s="154"/>
      <c r="BN121" s="154"/>
      <c r="BO121" s="154"/>
      <c r="BP121" s="154"/>
      <c r="BQ121" s="154"/>
      <c r="BR121" s="154"/>
      <c r="BS121" s="154"/>
      <c r="BT121" s="154"/>
      <c r="BU121" s="154"/>
      <c r="BV121" s="154"/>
      <c r="BW121" s="154"/>
      <c r="BX121" s="154"/>
      <c r="BY121" s="154"/>
      <c r="BZ121" s="154"/>
      <c r="CA121" s="154"/>
      <c r="CB121" s="154"/>
      <c r="CC121" s="154"/>
      <c r="CD121" s="154"/>
      <c r="CE121" s="154"/>
      <c r="CF121" s="154"/>
      <c r="CG121" s="154"/>
      <c r="CH121" s="154"/>
      <c r="CI121" s="154"/>
      <c r="CJ121" s="154"/>
      <c r="CK121" s="154"/>
      <c r="CL121" s="154"/>
      <c r="CM121" s="154"/>
      <c r="CN121" s="154"/>
      <c r="CO121" s="154"/>
      <c r="CP121" s="154"/>
      <c r="CQ121" s="154"/>
      <c r="CR121" s="154"/>
      <c r="CS121" s="154"/>
      <c r="CT121" s="154"/>
      <c r="CU121" s="154"/>
      <c r="CV121" s="154"/>
      <c r="CW121" s="154"/>
      <c r="CX121" s="154"/>
      <c r="CY121" s="154"/>
      <c r="CZ121" s="154"/>
      <c r="DA121" s="154"/>
      <c r="DB121" s="154"/>
      <c r="DC121" s="154"/>
      <c r="DD121" s="154"/>
      <c r="DE121" s="154"/>
      <c r="DF121" s="154"/>
      <c r="DG121" s="154"/>
      <c r="DH121" s="154"/>
      <c r="DI121" s="154"/>
      <c r="DJ121" s="154"/>
      <c r="DK121" s="154"/>
      <c r="DL121" s="154"/>
      <c r="DM121" s="154"/>
      <c r="DN121" s="154"/>
      <c r="DO121" s="154"/>
      <c r="DP121" s="154"/>
      <c r="DQ121" s="154"/>
      <c r="DR121" s="154"/>
      <c r="DS121" s="154"/>
      <c r="DT121" s="154"/>
      <c r="DU121" s="154"/>
      <c r="DV121" s="154"/>
      <c r="DW121" s="154"/>
      <c r="DX121" s="154"/>
      <c r="DY121" s="154"/>
      <c r="DZ121" s="154"/>
      <c r="EA121" s="154"/>
      <c r="EB121" s="154"/>
      <c r="EC121" s="154"/>
      <c r="ED121" s="154"/>
      <c r="EE121" s="154"/>
      <c r="EF121" s="154"/>
      <c r="EG121" s="154"/>
      <c r="EH121" s="154"/>
      <c r="EI121" s="154"/>
      <c r="EJ121" s="154"/>
      <c r="EK121" s="154"/>
      <c r="EL121" s="154"/>
      <c r="EM121" s="154"/>
      <c r="EN121" s="154"/>
      <c r="EO121" s="154"/>
      <c r="EP121" s="154"/>
      <c r="EQ121" s="154"/>
      <c r="ER121" s="154"/>
      <c r="ES121" s="154"/>
      <c r="ET121" s="154"/>
      <c r="EU121" s="154"/>
      <c r="EV121" s="154"/>
      <c r="EW121" s="154"/>
      <c r="EX121" s="154"/>
      <c r="EY121" s="154"/>
      <c r="EZ121" s="154"/>
      <c r="FA121" s="154"/>
      <c r="FB121" s="154"/>
      <c r="FC121" s="154"/>
      <c r="FD121" s="154"/>
      <c r="FE121" s="154"/>
      <c r="FF121" s="154"/>
      <c r="FG121" s="154"/>
      <c r="FH121" s="154"/>
      <c r="FI121" s="154"/>
      <c r="FJ121" s="154"/>
      <c r="FK121" s="154"/>
      <c r="FL121" s="154"/>
      <c r="FM121" s="154"/>
      <c r="FN121" s="154"/>
      <c r="FO121" s="154"/>
      <c r="FP121" s="154"/>
      <c r="FQ121" s="154"/>
      <c r="FR121" s="154"/>
      <c r="FS121" s="154"/>
      <c r="FT121" s="154"/>
      <c r="FU121" s="154"/>
      <c r="FV121" s="154"/>
      <c r="FW121" s="154"/>
      <c r="FX121" s="154"/>
      <c r="FY121" s="154"/>
      <c r="FZ121" s="154"/>
      <c r="GA121" s="154"/>
      <c r="GB121" s="154"/>
      <c r="GC121" s="154"/>
      <c r="GD121" s="154"/>
      <c r="GE121" s="154"/>
      <c r="GF121" s="154"/>
      <c r="GG121" s="154"/>
      <c r="GH121" s="154"/>
      <c r="GI121" s="154"/>
      <c r="GJ121" s="154"/>
      <c r="GK121" s="154"/>
      <c r="GL121" s="154"/>
      <c r="GM121" s="154"/>
      <c r="GN121" s="154"/>
      <c r="GO121" s="154"/>
      <c r="GP121" s="154"/>
      <c r="GQ121" s="154"/>
      <c r="GR121" s="154"/>
      <c r="GS121" s="154"/>
      <c r="GT121" s="154"/>
      <c r="GU121" s="154"/>
      <c r="GV121" s="154"/>
      <c r="GW121" s="154"/>
      <c r="GX121" s="154"/>
      <c r="GY121" s="154"/>
      <c r="GZ121" s="154"/>
      <c r="HA121" s="154"/>
      <c r="HB121" s="154"/>
      <c r="HC121" s="154"/>
      <c r="HD121" s="154"/>
      <c r="HE121" s="154"/>
      <c r="HF121" s="154"/>
      <c r="HG121" s="154"/>
      <c r="HH121" s="154"/>
      <c r="HI121" s="154"/>
      <c r="HJ121" s="154"/>
      <c r="HK121" s="154"/>
      <c r="HL121" s="154"/>
      <c r="HM121" s="154"/>
      <c r="HN121" s="154"/>
      <c r="HO121" s="154"/>
      <c r="HP121" s="154"/>
      <c r="HQ121" s="154"/>
      <c r="HR121" s="154"/>
      <c r="HS121" s="154"/>
      <c r="HT121" s="154"/>
      <c r="HU121" s="154"/>
      <c r="HV121" s="154"/>
      <c r="HW121" s="154"/>
      <c r="HX121" s="154"/>
      <c r="HY121" s="154"/>
      <c r="HZ121" s="154"/>
      <c r="IA121" s="154"/>
      <c r="IB121" s="154"/>
      <c r="IC121" s="154"/>
      <c r="ID121" s="154"/>
      <c r="IE121" s="154"/>
      <c r="IF121" s="154"/>
      <c r="IG121" s="154"/>
      <c r="IH121" s="154"/>
      <c r="II121" s="154"/>
      <c r="IJ121" s="154"/>
      <c r="IK121" s="154"/>
      <c r="IL121" s="154"/>
      <c r="IM121" s="154"/>
      <c r="IN121" s="154"/>
      <c r="IO121" s="154"/>
      <c r="IP121" s="154"/>
      <c r="IQ121" s="154"/>
      <c r="IR121" s="154"/>
      <c r="IS121" s="154"/>
      <c r="IT121" s="154"/>
      <c r="IU121" s="154"/>
      <c r="IV121" s="154"/>
    </row>
    <row r="122" spans="1:256" s="124" customFormat="1" ht="26.25" customHeight="1">
      <c r="A122" s="424"/>
      <c r="B122" s="150" t="s">
        <v>631</v>
      </c>
      <c r="C122" s="556" t="s">
        <v>150</v>
      </c>
      <c r="D122" s="178">
        <v>30</v>
      </c>
      <c r="E122" s="177">
        <v>30</v>
      </c>
      <c r="F122" s="311">
        <v>0</v>
      </c>
      <c r="G122" s="324">
        <f>F122/E122*100</f>
        <v>0</v>
      </c>
      <c r="H122" s="29"/>
      <c r="I122" s="29"/>
      <c r="J122" s="29"/>
      <c r="K122" s="29"/>
      <c r="L122" s="29"/>
      <c r="M122" s="29"/>
      <c r="N122" s="29"/>
      <c r="O122" s="83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124" customFormat="1" ht="12.75">
      <c r="A123" s="376"/>
      <c r="B123" s="391" t="s">
        <v>632</v>
      </c>
      <c r="C123" s="151" t="s">
        <v>146</v>
      </c>
      <c r="D123" s="178">
        <v>1500</v>
      </c>
      <c r="E123" s="178">
        <v>1500</v>
      </c>
      <c r="F123" s="359">
        <v>821</v>
      </c>
      <c r="G123" s="180">
        <f aca="true" t="shared" si="5" ref="G123:G130">F123/E123*100</f>
        <v>54.733333333333334</v>
      </c>
      <c r="H123" s="29"/>
      <c r="I123" s="29"/>
      <c r="J123" s="29"/>
      <c r="K123" s="29"/>
      <c r="L123" s="29"/>
      <c r="M123" s="29"/>
      <c r="N123" s="29"/>
      <c r="O123" s="83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124" customFormat="1" ht="12.75">
      <c r="A124" s="376"/>
      <c r="B124" s="390" t="s">
        <v>631</v>
      </c>
      <c r="C124" s="34" t="s">
        <v>572</v>
      </c>
      <c r="D124" s="176">
        <v>485</v>
      </c>
      <c r="E124" s="28">
        <v>485</v>
      </c>
      <c r="F124" s="332">
        <v>40</v>
      </c>
      <c r="G124" s="180">
        <f t="shared" si="5"/>
        <v>8.24742268041237</v>
      </c>
      <c r="H124" s="29"/>
      <c r="I124" s="29"/>
      <c r="J124" s="29"/>
      <c r="K124" s="29"/>
      <c r="L124" s="29"/>
      <c r="M124" s="29"/>
      <c r="N124" s="29"/>
      <c r="O124" s="83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s="124" customFormat="1" ht="12.75">
      <c r="A125" s="376"/>
      <c r="B125" s="392">
        <v>3299</v>
      </c>
      <c r="C125" s="151" t="s">
        <v>507</v>
      </c>
      <c r="D125" s="178">
        <v>1700</v>
      </c>
      <c r="E125" s="178">
        <v>1700</v>
      </c>
      <c r="F125" s="311">
        <v>125</v>
      </c>
      <c r="G125" s="180">
        <f t="shared" si="5"/>
        <v>7.352941176470589</v>
      </c>
      <c r="H125" s="29"/>
      <c r="I125" s="29"/>
      <c r="J125" s="29"/>
      <c r="K125" s="29"/>
      <c r="L125" s="29"/>
      <c r="M125" s="29"/>
      <c r="N125" s="29"/>
      <c r="O125" s="83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124" customFormat="1" ht="12.75">
      <c r="A126" s="376"/>
      <c r="B126" s="390" t="s">
        <v>632</v>
      </c>
      <c r="C126" s="34" t="s">
        <v>508</v>
      </c>
      <c r="D126" s="176">
        <v>230</v>
      </c>
      <c r="E126" s="332">
        <v>380</v>
      </c>
      <c r="F126" s="332">
        <v>380</v>
      </c>
      <c r="G126" s="180">
        <f t="shared" si="5"/>
        <v>100</v>
      </c>
      <c r="H126" s="29"/>
      <c r="I126" s="29"/>
      <c r="J126" s="29"/>
      <c r="K126" s="29"/>
      <c r="L126" s="29"/>
      <c r="M126" s="29"/>
      <c r="N126" s="29"/>
      <c r="O126" s="83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124" customFormat="1" ht="12.75">
      <c r="A127" s="376"/>
      <c r="B127" s="391" t="s">
        <v>630</v>
      </c>
      <c r="C127" s="151" t="s">
        <v>509</v>
      </c>
      <c r="D127" s="178">
        <v>10140</v>
      </c>
      <c r="E127" s="359">
        <v>10400</v>
      </c>
      <c r="F127" s="359">
        <v>1000</v>
      </c>
      <c r="G127" s="180">
        <f>F127/E127*100</f>
        <v>9.615384615384617</v>
      </c>
      <c r="H127" s="29"/>
      <c r="I127" s="29"/>
      <c r="J127" s="29"/>
      <c r="K127" s="29"/>
      <c r="L127" s="29"/>
      <c r="M127" s="29"/>
      <c r="N127" s="29"/>
      <c r="O127" s="83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124" customFormat="1" ht="25.5">
      <c r="A128" s="376"/>
      <c r="B128" s="150" t="s">
        <v>631</v>
      </c>
      <c r="C128" s="389" t="s">
        <v>145</v>
      </c>
      <c r="D128" s="178">
        <v>200</v>
      </c>
      <c r="E128" s="311">
        <v>200</v>
      </c>
      <c r="F128" s="311">
        <v>0</v>
      </c>
      <c r="G128" s="324">
        <f>F128/E128*100</f>
        <v>0</v>
      </c>
      <c r="H128" s="29"/>
      <c r="I128" s="29"/>
      <c r="J128" s="29"/>
      <c r="K128" s="29"/>
      <c r="L128" s="29"/>
      <c r="M128" s="29"/>
      <c r="N128" s="29"/>
      <c r="O128" s="83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124" customFormat="1" ht="12.75">
      <c r="A129" s="376"/>
      <c r="B129" s="150" t="s">
        <v>631</v>
      </c>
      <c r="C129" s="389" t="s">
        <v>173</v>
      </c>
      <c r="D129" s="178">
        <v>0</v>
      </c>
      <c r="E129" s="311">
        <v>72</v>
      </c>
      <c r="F129" s="311">
        <v>35</v>
      </c>
      <c r="G129" s="324">
        <f>F129/E129*100</f>
        <v>48.61111111111111</v>
      </c>
      <c r="H129" s="29"/>
      <c r="I129" s="29"/>
      <c r="J129" s="29"/>
      <c r="K129" s="29"/>
      <c r="L129" s="29"/>
      <c r="M129" s="29"/>
      <c r="N129" s="29"/>
      <c r="O129" s="83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24" customFormat="1" ht="12.75">
      <c r="A130" s="693" t="s">
        <v>552</v>
      </c>
      <c r="B130" s="694"/>
      <c r="C130" s="695"/>
      <c r="D130" s="350">
        <f>SUM(D119:D129)</f>
        <v>15045</v>
      </c>
      <c r="E130" s="350">
        <f>SUM(E119:E129)</f>
        <v>15527</v>
      </c>
      <c r="F130" s="350">
        <f>SUM(F119:F129)</f>
        <v>2522</v>
      </c>
      <c r="G130" s="123">
        <f t="shared" si="5"/>
        <v>16.24267405165196</v>
      </c>
      <c r="H130" s="128" t="s">
        <v>1</v>
      </c>
      <c r="I130" s="29"/>
      <c r="J130" s="29"/>
      <c r="K130" s="29"/>
      <c r="L130" s="29"/>
      <c r="M130" s="29"/>
      <c r="N130" s="29"/>
      <c r="O130" s="83" t="s">
        <v>12</v>
      </c>
      <c r="P130" s="83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7" ht="9" customHeight="1">
      <c r="A131" s="76"/>
      <c r="B131" s="41"/>
      <c r="C131" s="41"/>
      <c r="D131" s="55"/>
      <c r="E131" s="299"/>
      <c r="F131" s="54"/>
      <c r="G131" s="38"/>
    </row>
    <row r="132" spans="1:256" s="124" customFormat="1" ht="12.75">
      <c r="A132" s="427" t="s">
        <v>573</v>
      </c>
      <c r="B132" s="428"/>
      <c r="C132" s="17"/>
      <c r="D132" s="15"/>
      <c r="E132" s="15"/>
      <c r="F132" s="15"/>
      <c r="G132"/>
      <c r="H132" s="29"/>
      <c r="I132" s="29"/>
      <c r="J132" s="29"/>
      <c r="K132" s="29"/>
      <c r="L132" s="29"/>
      <c r="M132" s="29"/>
      <c r="N132" s="29"/>
      <c r="O132" s="83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s="124" customFormat="1" ht="25.5">
      <c r="A133" s="7" t="s">
        <v>668</v>
      </c>
      <c r="B133" s="7" t="s">
        <v>505</v>
      </c>
      <c r="C133" s="5" t="s">
        <v>670</v>
      </c>
      <c r="D133" s="52" t="s">
        <v>753</v>
      </c>
      <c r="E133" s="59" t="s">
        <v>754</v>
      </c>
      <c r="F133" s="5" t="s">
        <v>660</v>
      </c>
      <c r="G133" s="51" t="s">
        <v>755</v>
      </c>
      <c r="H133" s="29" t="s">
        <v>2</v>
      </c>
      <c r="I133" s="29"/>
      <c r="J133" s="29"/>
      <c r="K133" s="29"/>
      <c r="L133" s="29"/>
      <c r="M133" s="29"/>
      <c r="N133" s="29"/>
      <c r="O133" s="83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 s="124" customFormat="1" ht="12.75">
      <c r="A134" s="383">
        <v>30</v>
      </c>
      <c r="B134" s="466" t="s">
        <v>495</v>
      </c>
      <c r="C134" s="34" t="s">
        <v>548</v>
      </c>
      <c r="D134" s="28">
        <v>2847</v>
      </c>
      <c r="E134" s="28">
        <v>2847</v>
      </c>
      <c r="F134" s="332">
        <v>0</v>
      </c>
      <c r="G134" s="324">
        <f>F134/E134*100</f>
        <v>0</v>
      </c>
      <c r="H134" s="29"/>
      <c r="I134" s="29"/>
      <c r="J134" s="29"/>
      <c r="K134" s="29"/>
      <c r="L134" s="29"/>
      <c r="M134" s="29"/>
      <c r="N134" s="29"/>
      <c r="O134" s="83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 s="124" customFormat="1" ht="12.75">
      <c r="A135" s="693" t="s">
        <v>553</v>
      </c>
      <c r="B135" s="694"/>
      <c r="C135" s="695"/>
      <c r="D135" s="122">
        <f>SUM(D134:D134)</f>
        <v>2847</v>
      </c>
      <c r="E135" s="122">
        <f>SUM(E134:E134)</f>
        <v>2847</v>
      </c>
      <c r="F135" s="350">
        <f>SUM(F134:F134)</f>
        <v>0</v>
      </c>
      <c r="G135" s="415">
        <f>F135/E135*100</f>
        <v>0</v>
      </c>
      <c r="H135" s="128" t="s">
        <v>1</v>
      </c>
      <c r="I135" s="29"/>
      <c r="J135" s="29"/>
      <c r="K135" s="29"/>
      <c r="L135" s="29"/>
      <c r="M135" s="29"/>
      <c r="N135" s="29"/>
      <c r="O135" s="83" t="s">
        <v>12</v>
      </c>
      <c r="P135" s="83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256" s="124" customFormat="1" ht="7.5" customHeight="1">
      <c r="A136" s="425"/>
      <c r="B136" s="425"/>
      <c r="C136" s="425"/>
      <c r="D136" s="426"/>
      <c r="E136" s="426"/>
      <c r="F136" s="401"/>
      <c r="G136" s="31"/>
      <c r="H136" s="128"/>
      <c r="I136" s="29"/>
      <c r="J136" s="29"/>
      <c r="K136" s="29"/>
      <c r="L136" s="29"/>
      <c r="M136" s="29"/>
      <c r="N136" s="29"/>
      <c r="O136" s="83"/>
      <c r="P136" s="83"/>
      <c r="Q136" s="15"/>
      <c r="R136" s="15"/>
      <c r="S136" s="15"/>
      <c r="T136" s="15"/>
      <c r="U136" s="154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6" ht="13.5" customHeight="1">
      <c r="A137" s="712" t="s">
        <v>686</v>
      </c>
      <c r="B137" s="712"/>
      <c r="C137" s="712"/>
      <c r="D137" s="56"/>
      <c r="E137" s="18"/>
      <c r="F137" s="83"/>
    </row>
    <row r="138" spans="1:256" s="29" customFormat="1" ht="6.75" customHeight="1">
      <c r="A138" s="20"/>
      <c r="B138" s="20"/>
      <c r="C138" s="20"/>
      <c r="D138" s="56"/>
      <c r="E138" s="18"/>
      <c r="F138" s="83"/>
      <c r="G138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7" ht="25.5">
      <c r="A139" s="7" t="s">
        <v>668</v>
      </c>
      <c r="B139" s="7" t="s">
        <v>669</v>
      </c>
      <c r="C139" s="5" t="s">
        <v>670</v>
      </c>
      <c r="D139" s="52" t="s">
        <v>753</v>
      </c>
      <c r="E139" s="59" t="s">
        <v>754</v>
      </c>
      <c r="F139" s="5" t="s">
        <v>660</v>
      </c>
      <c r="G139" s="51" t="s">
        <v>755</v>
      </c>
    </row>
    <row r="140" spans="1:7" ht="25.5" customHeight="1">
      <c r="A140" s="150" t="s">
        <v>673</v>
      </c>
      <c r="B140" s="402" t="s">
        <v>495</v>
      </c>
      <c r="C140" s="137" t="s">
        <v>427</v>
      </c>
      <c r="D140" s="178">
        <v>9500</v>
      </c>
      <c r="E140" s="177">
        <v>9500</v>
      </c>
      <c r="F140" s="311">
        <v>1136</v>
      </c>
      <c r="G140" s="324">
        <f>F140/E140*100</f>
        <v>11.957894736842105</v>
      </c>
    </row>
    <row r="141" spans="1:256" s="29" customFormat="1" ht="12.75">
      <c r="A141" s="204"/>
      <c r="B141" s="221"/>
      <c r="C141" s="220" t="s">
        <v>53</v>
      </c>
      <c r="D141" s="205">
        <f>SUM(D140:D140)</f>
        <v>9500</v>
      </c>
      <c r="E141" s="206">
        <f>SUM(E140:E140)</f>
        <v>9500</v>
      </c>
      <c r="F141" s="237">
        <f>SUM(F140:F140)</f>
        <v>1136</v>
      </c>
      <c r="G141" s="123">
        <f>F141/E141*100</f>
        <v>11.957894736842105</v>
      </c>
      <c r="O141" s="83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29" customFormat="1" ht="7.5" customHeight="1">
      <c r="A142" s="16"/>
      <c r="B142" s="68"/>
      <c r="C142" s="208"/>
      <c r="D142" s="209"/>
      <c r="E142" s="210"/>
      <c r="F142" s="262"/>
      <c r="G142" s="31"/>
      <c r="O142" s="83"/>
      <c r="P142" s="15"/>
      <c r="Q142" s="15"/>
      <c r="R142" s="15"/>
      <c r="S142" s="15"/>
      <c r="T142" s="15"/>
      <c r="U142" s="15"/>
      <c r="V142" s="154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29" customFormat="1" ht="12.75">
      <c r="A143" s="734" t="s">
        <v>521</v>
      </c>
      <c r="B143" s="735"/>
      <c r="C143" s="736"/>
      <c r="D143" s="209"/>
      <c r="E143" s="210"/>
      <c r="F143" s="262"/>
      <c r="G143" s="31"/>
      <c r="O143" s="83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124" customFormat="1" ht="25.5">
      <c r="A144" s="7" t="s">
        <v>668</v>
      </c>
      <c r="B144" s="7" t="s">
        <v>669</v>
      </c>
      <c r="C144" s="5" t="s">
        <v>670</v>
      </c>
      <c r="D144" s="52" t="s">
        <v>753</v>
      </c>
      <c r="E144" s="59" t="s">
        <v>754</v>
      </c>
      <c r="F144" s="5" t="s">
        <v>660</v>
      </c>
      <c r="G144" s="51" t="s">
        <v>755</v>
      </c>
      <c r="H144" s="29" t="s">
        <v>2</v>
      </c>
      <c r="I144" s="29"/>
      <c r="J144" s="29"/>
      <c r="K144" s="29"/>
      <c r="L144" s="29"/>
      <c r="M144" s="29"/>
      <c r="N144" s="29"/>
      <c r="O144" s="83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 s="124" customFormat="1" ht="25.5" customHeight="1">
      <c r="A145" s="383">
        <v>30</v>
      </c>
      <c r="B145" s="467" t="s">
        <v>143</v>
      </c>
      <c r="C145" s="389" t="s">
        <v>429</v>
      </c>
      <c r="D145" s="178">
        <v>1000</v>
      </c>
      <c r="E145" s="178">
        <v>1000</v>
      </c>
      <c r="F145" s="311">
        <v>0</v>
      </c>
      <c r="G145" s="324">
        <f>F145/E145*100</f>
        <v>0</v>
      </c>
      <c r="H145" s="29"/>
      <c r="I145" s="29"/>
      <c r="J145" s="29"/>
      <c r="K145" s="29"/>
      <c r="L145" s="29"/>
      <c r="M145" s="29"/>
      <c r="N145" s="29"/>
      <c r="O145" s="83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 s="124" customFormat="1" ht="25.5">
      <c r="A146" s="383">
        <v>30</v>
      </c>
      <c r="B146" s="467" t="s">
        <v>549</v>
      </c>
      <c r="C146" s="389" t="s">
        <v>144</v>
      </c>
      <c r="D146" s="178">
        <v>1000</v>
      </c>
      <c r="E146" s="178">
        <v>1000</v>
      </c>
      <c r="F146" s="311">
        <v>0</v>
      </c>
      <c r="G146" s="324">
        <f>F146/E146*100</f>
        <v>0</v>
      </c>
      <c r="H146" s="29"/>
      <c r="I146" s="29"/>
      <c r="J146" s="29"/>
      <c r="K146" s="29"/>
      <c r="L146" s="29"/>
      <c r="M146" s="29"/>
      <c r="N146" s="29"/>
      <c r="O146" s="83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 s="124" customFormat="1" ht="25.5">
      <c r="A147" s="383">
        <v>30</v>
      </c>
      <c r="B147" s="467" t="s">
        <v>495</v>
      </c>
      <c r="C147" s="389" t="s">
        <v>428</v>
      </c>
      <c r="D147" s="178">
        <v>4000</v>
      </c>
      <c r="E147" s="178">
        <v>4000</v>
      </c>
      <c r="F147" s="311">
        <v>0</v>
      </c>
      <c r="G147" s="324">
        <f>F147/E147*100</f>
        <v>0</v>
      </c>
      <c r="H147" s="29"/>
      <c r="I147" s="29"/>
      <c r="J147" s="29"/>
      <c r="K147" s="29"/>
      <c r="L147" s="29"/>
      <c r="M147" s="29"/>
      <c r="N147" s="29"/>
      <c r="O147" s="83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124" customFormat="1" ht="12.75">
      <c r="A148" s="693" t="s">
        <v>554</v>
      </c>
      <c r="B148" s="694"/>
      <c r="C148" s="695"/>
      <c r="D148" s="122">
        <f>SUM(D145:D147)</f>
        <v>6000</v>
      </c>
      <c r="E148" s="122">
        <f>SUM(E145:E147)</f>
        <v>6000</v>
      </c>
      <c r="F148" s="350">
        <f>SUM(F145:F147)</f>
        <v>0</v>
      </c>
      <c r="G148" s="415">
        <f>F148/E148*100</f>
        <v>0</v>
      </c>
      <c r="H148" s="128" t="s">
        <v>1</v>
      </c>
      <c r="I148" s="29"/>
      <c r="J148" s="29"/>
      <c r="K148" s="29"/>
      <c r="L148" s="29"/>
      <c r="M148" s="29"/>
      <c r="N148" s="29"/>
      <c r="O148" s="83" t="s">
        <v>12</v>
      </c>
      <c r="P148" s="83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29" customFormat="1" ht="9.75" customHeight="1">
      <c r="A149" s="16"/>
      <c r="B149" s="68"/>
      <c r="C149" s="208"/>
      <c r="D149" s="209"/>
      <c r="E149" s="210"/>
      <c r="F149" s="262"/>
      <c r="G149" s="31"/>
      <c r="O149" s="83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29" customFormat="1" ht="12.75">
      <c r="A150" s="213"/>
      <c r="B150" s="223"/>
      <c r="C150" s="222" t="s">
        <v>54</v>
      </c>
      <c r="D150" s="214">
        <f>D70+D91+D107+D115+D130+D135+D141+D148</f>
        <v>3947191</v>
      </c>
      <c r="E150" s="214">
        <f>E70+E91+E107+E115+E130+E135+E141+E148</f>
        <v>3987608</v>
      </c>
      <c r="F150" s="214">
        <f>F70+F91+F107+F115+F130+F135+F141+F148</f>
        <v>1049821</v>
      </c>
      <c r="G150" s="444">
        <f>F150/E150*100</f>
        <v>26.32708631339891</v>
      </c>
      <c r="O150" s="83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256" s="29" customFormat="1" ht="12.75">
      <c r="A151" s="16"/>
      <c r="B151" s="68"/>
      <c r="C151" s="208"/>
      <c r="D151" s="209"/>
      <c r="E151" s="210"/>
      <c r="F151" s="211"/>
      <c r="G151" s="212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  <c r="BU151" s="83"/>
      <c r="BV151" s="83"/>
      <c r="BW151" s="83"/>
      <c r="BX151" s="83"/>
      <c r="BY151" s="83"/>
      <c r="BZ151" s="83"/>
      <c r="CA151" s="83"/>
      <c r="CB151" s="83"/>
      <c r="CC151" s="83"/>
      <c r="CD151" s="83"/>
      <c r="CE151" s="83"/>
      <c r="CF151" s="83"/>
      <c r="CG151" s="83"/>
      <c r="CH151" s="83"/>
      <c r="CI151" s="83"/>
      <c r="CJ151" s="83"/>
      <c r="CK151" s="83"/>
      <c r="CL151" s="83"/>
      <c r="CM151" s="83"/>
      <c r="CN151" s="83"/>
      <c r="CO151" s="83"/>
      <c r="CP151" s="83"/>
      <c r="CQ151" s="83"/>
      <c r="CR151" s="83"/>
      <c r="CS151" s="83"/>
      <c r="CT151" s="83"/>
      <c r="CU151" s="83"/>
      <c r="CV151" s="83"/>
      <c r="CW151" s="83"/>
      <c r="CX151" s="83"/>
      <c r="CY151" s="83"/>
      <c r="CZ151" s="83"/>
      <c r="DA151" s="83"/>
      <c r="DB151" s="83"/>
      <c r="DC151" s="83"/>
      <c r="DD151" s="83"/>
      <c r="DE151" s="83"/>
      <c r="DF151" s="83"/>
      <c r="DG151" s="83"/>
      <c r="DH151" s="83"/>
      <c r="DI151" s="83"/>
      <c r="DJ151" s="83"/>
      <c r="DK151" s="83"/>
      <c r="DL151" s="83"/>
      <c r="DM151" s="83"/>
      <c r="DN151" s="83"/>
      <c r="DO151" s="83"/>
      <c r="DP151" s="83"/>
      <c r="DQ151" s="83"/>
      <c r="DR151" s="83"/>
      <c r="DS151" s="83"/>
      <c r="DT151" s="83"/>
      <c r="DU151" s="83"/>
      <c r="DV151" s="83"/>
      <c r="DW151" s="83"/>
      <c r="DX151" s="83"/>
      <c r="DY151" s="83"/>
      <c r="DZ151" s="83"/>
      <c r="EA151" s="83"/>
      <c r="EB151" s="83"/>
      <c r="EC151" s="83"/>
      <c r="ED151" s="83"/>
      <c r="EE151" s="83"/>
      <c r="EF151" s="83"/>
      <c r="EG151" s="83"/>
      <c r="EH151" s="83"/>
      <c r="EI151" s="83"/>
      <c r="EJ151" s="83"/>
      <c r="EK151" s="83"/>
      <c r="EL151" s="83"/>
      <c r="EM151" s="83"/>
      <c r="EN151" s="83"/>
      <c r="EO151" s="83"/>
      <c r="EP151" s="83"/>
      <c r="EQ151" s="83"/>
      <c r="ER151" s="83"/>
      <c r="ES151" s="83"/>
      <c r="ET151" s="83"/>
      <c r="EU151" s="83"/>
      <c r="EV151" s="83"/>
      <c r="EW151" s="83"/>
      <c r="EX151" s="83"/>
      <c r="EY151" s="83"/>
      <c r="EZ151" s="83"/>
      <c r="FA151" s="83"/>
      <c r="FB151" s="83"/>
      <c r="FC151" s="83"/>
      <c r="FD151" s="83"/>
      <c r="FE151" s="83"/>
      <c r="FF151" s="83"/>
      <c r="FG151" s="83"/>
      <c r="FH151" s="83"/>
      <c r="FI151" s="83"/>
      <c r="FJ151" s="83"/>
      <c r="FK151" s="83"/>
      <c r="FL151" s="83"/>
      <c r="FM151" s="83"/>
      <c r="FN151" s="83"/>
      <c r="FO151" s="83"/>
      <c r="FP151" s="83"/>
      <c r="FQ151" s="83"/>
      <c r="FR151" s="83"/>
      <c r="FS151" s="83"/>
      <c r="FT151" s="83"/>
      <c r="FU151" s="83"/>
      <c r="FV151" s="83"/>
      <c r="FW151" s="83"/>
      <c r="FX151" s="83"/>
      <c r="FY151" s="83"/>
      <c r="FZ151" s="83"/>
      <c r="GA151" s="83"/>
      <c r="GB151" s="83"/>
      <c r="GC151" s="83"/>
      <c r="GD151" s="83"/>
      <c r="GE151" s="83"/>
      <c r="GF151" s="83"/>
      <c r="GG151" s="83"/>
      <c r="GH151" s="83"/>
      <c r="GI151" s="83"/>
      <c r="GJ151" s="83"/>
      <c r="GK151" s="83"/>
      <c r="GL151" s="83"/>
      <c r="GM151" s="83"/>
      <c r="GN151" s="83"/>
      <c r="GO151" s="83"/>
      <c r="GP151" s="83"/>
      <c r="GQ151" s="83"/>
      <c r="GR151" s="83"/>
      <c r="GS151" s="83"/>
      <c r="GT151" s="83"/>
      <c r="GU151" s="83"/>
      <c r="GV151" s="83"/>
      <c r="GW151" s="83"/>
      <c r="GX151" s="83"/>
      <c r="GY151" s="83"/>
      <c r="GZ151" s="83"/>
      <c r="HA151" s="83"/>
      <c r="HB151" s="83"/>
      <c r="HC151" s="83"/>
      <c r="HD151" s="83"/>
      <c r="HE151" s="83"/>
      <c r="HF151" s="83"/>
      <c r="HG151" s="83"/>
      <c r="HH151" s="83"/>
      <c r="HI151" s="83"/>
      <c r="HJ151" s="83"/>
      <c r="HK151" s="83"/>
      <c r="HL151" s="83"/>
      <c r="HM151" s="83"/>
      <c r="HN151" s="83"/>
      <c r="HO151" s="83"/>
      <c r="HP151" s="83"/>
      <c r="HQ151" s="83"/>
      <c r="HR151" s="83"/>
      <c r="HS151" s="83"/>
      <c r="HT151" s="83"/>
      <c r="HU151" s="83"/>
      <c r="HV151" s="83"/>
      <c r="HW151" s="83"/>
      <c r="HX151" s="83"/>
      <c r="HY151" s="83"/>
      <c r="HZ151" s="83"/>
      <c r="IA151" s="83"/>
      <c r="IB151" s="83"/>
      <c r="IC151" s="83"/>
      <c r="ID151" s="83"/>
      <c r="IE151" s="83"/>
      <c r="IF151" s="83"/>
      <c r="IG151" s="83"/>
      <c r="IH151" s="83"/>
      <c r="II151" s="83"/>
      <c r="IJ151" s="83"/>
      <c r="IK151" s="83"/>
      <c r="IL151" s="83"/>
      <c r="IM151" s="83"/>
      <c r="IN151" s="83"/>
      <c r="IO151" s="83"/>
      <c r="IP151" s="83"/>
      <c r="IQ151" s="83"/>
      <c r="IR151" s="83"/>
      <c r="IS151" s="83"/>
      <c r="IT151" s="83"/>
      <c r="IU151" s="83"/>
      <c r="IV151" s="83"/>
    </row>
    <row r="152" spans="1:256" s="124" customFormat="1" ht="15.75">
      <c r="A152" s="73" t="s">
        <v>687</v>
      </c>
      <c r="B152" s="29"/>
      <c r="C152" s="29"/>
      <c r="D152" s="83"/>
      <c r="E152" s="83"/>
      <c r="F152" s="83"/>
      <c r="G152" s="29"/>
      <c r="H152" s="29"/>
      <c r="I152" s="29"/>
      <c r="J152" s="29"/>
      <c r="K152" s="29"/>
      <c r="L152" s="29"/>
      <c r="M152" s="29"/>
      <c r="N152" s="29"/>
      <c r="O152" s="83" t="s">
        <v>15</v>
      </c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s="124" customFormat="1" ht="12.75">
      <c r="A153" s="29"/>
      <c r="B153"/>
      <c r="C153"/>
      <c r="D153" s="15"/>
      <c r="E153" s="15"/>
      <c r="F153" s="15"/>
      <c r="G153"/>
      <c r="H153" s="29"/>
      <c r="I153" s="29"/>
      <c r="J153" s="29"/>
      <c r="K153" s="29"/>
      <c r="L153" s="29"/>
      <c r="M153" s="29"/>
      <c r="N153" s="29"/>
      <c r="O153" s="83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 s="124" customFormat="1" ht="12.75">
      <c r="A154" s="64" t="s">
        <v>685</v>
      </c>
      <c r="B154"/>
      <c r="C154"/>
      <c r="D154" s="15"/>
      <c r="E154" s="15"/>
      <c r="F154" s="15"/>
      <c r="G154"/>
      <c r="H154" s="29"/>
      <c r="I154" s="29"/>
      <c r="J154" s="29"/>
      <c r="K154" s="29"/>
      <c r="L154" s="29"/>
      <c r="M154" s="29"/>
      <c r="N154" s="29"/>
      <c r="O154" s="83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 s="124" customFormat="1" ht="12.75">
      <c r="A155" s="29"/>
      <c r="B155"/>
      <c r="C155"/>
      <c r="D155" s="15"/>
      <c r="E155" s="15"/>
      <c r="F155" s="15"/>
      <c r="G155"/>
      <c r="H155" s="29"/>
      <c r="I155" s="29"/>
      <c r="J155" s="29"/>
      <c r="K155" s="29"/>
      <c r="L155" s="29"/>
      <c r="M155" s="29"/>
      <c r="N155" s="29"/>
      <c r="O155" s="83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 s="124" customFormat="1" ht="25.5">
      <c r="A156" s="7" t="s">
        <v>668</v>
      </c>
      <c r="B156" s="7" t="s">
        <v>669</v>
      </c>
      <c r="C156" s="5" t="s">
        <v>670</v>
      </c>
      <c r="D156" s="52" t="s">
        <v>753</v>
      </c>
      <c r="E156" s="59" t="s">
        <v>754</v>
      </c>
      <c r="F156" s="5" t="s">
        <v>660</v>
      </c>
      <c r="G156" s="51" t="s">
        <v>755</v>
      </c>
      <c r="H156" s="29"/>
      <c r="I156" s="29"/>
      <c r="J156" s="29"/>
      <c r="K156" s="29"/>
      <c r="L156" s="29"/>
      <c r="M156" s="29"/>
      <c r="N156" s="29"/>
      <c r="O156" s="83"/>
      <c r="P156" s="15"/>
      <c r="Q156" s="15"/>
      <c r="R156" s="15"/>
      <c r="S156" s="154"/>
      <c r="T156" s="15"/>
      <c r="U156" s="154"/>
      <c r="V156" s="154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18" ht="12.75">
      <c r="A157" s="467" t="s">
        <v>688</v>
      </c>
      <c r="B157" s="402">
        <v>3317</v>
      </c>
      <c r="C157" s="310" t="s">
        <v>432</v>
      </c>
      <c r="D157" s="359">
        <v>350</v>
      </c>
      <c r="E157" s="177">
        <v>350</v>
      </c>
      <c r="F157" s="311">
        <v>0</v>
      </c>
      <c r="G157" s="324">
        <f>F157/E157*100</f>
        <v>0</v>
      </c>
      <c r="R157" s="188"/>
    </row>
    <row r="158" spans="1:19" ht="12.75">
      <c r="A158" s="467" t="s">
        <v>688</v>
      </c>
      <c r="B158" s="402">
        <v>3319</v>
      </c>
      <c r="C158" s="310" t="s">
        <v>574</v>
      </c>
      <c r="D158" s="359">
        <v>1500</v>
      </c>
      <c r="E158" s="177">
        <v>1500</v>
      </c>
      <c r="F158" s="311">
        <v>67</v>
      </c>
      <c r="G158" s="324">
        <f>F158/E158*100</f>
        <v>4.466666666666667</v>
      </c>
      <c r="S158" s="154"/>
    </row>
    <row r="159" spans="1:7" ht="25.5" customHeight="1">
      <c r="A159" s="467" t="s">
        <v>688</v>
      </c>
      <c r="B159" s="402">
        <v>3322</v>
      </c>
      <c r="C159" s="310" t="s">
        <v>435</v>
      </c>
      <c r="D159" s="359">
        <v>500</v>
      </c>
      <c r="E159" s="311">
        <v>500</v>
      </c>
      <c r="F159" s="311">
        <v>23</v>
      </c>
      <c r="G159" s="324">
        <f>F159/E159*100</f>
        <v>4.6</v>
      </c>
    </row>
    <row r="160" spans="1:7" ht="12.75" hidden="1">
      <c r="A160" s="263"/>
      <c r="B160" s="264"/>
      <c r="C160" s="570" t="s">
        <v>34</v>
      </c>
      <c r="D160" s="571"/>
      <c r="E160" s="459"/>
      <c r="F160" s="351"/>
      <c r="G160" s="72"/>
    </row>
    <row r="161" spans="1:7" ht="12.75" customHeight="1" hidden="1">
      <c r="A161" s="731" t="s">
        <v>35</v>
      </c>
      <c r="B161" s="731"/>
      <c r="C161" s="731"/>
      <c r="D161" s="731"/>
      <c r="E161" s="459"/>
      <c r="F161" s="351"/>
      <c r="G161" s="72"/>
    </row>
    <row r="162" spans="1:7" ht="12.75" customHeight="1" hidden="1">
      <c r="A162" s="731" t="s">
        <v>36</v>
      </c>
      <c r="B162" s="731"/>
      <c r="C162" s="731"/>
      <c r="D162" s="731"/>
      <c r="E162" s="459"/>
      <c r="F162" s="351"/>
      <c r="G162" s="72"/>
    </row>
    <row r="163" spans="1:7" ht="12.75" customHeight="1" hidden="1">
      <c r="A163" s="731" t="s">
        <v>37</v>
      </c>
      <c r="B163" s="731"/>
      <c r="C163" s="731"/>
      <c r="D163" s="731"/>
      <c r="E163" s="459"/>
      <c r="F163" s="351"/>
      <c r="G163" s="72"/>
    </row>
    <row r="164" spans="1:7" ht="12.75" customHeight="1" hidden="1">
      <c r="A164" s="731" t="s">
        <v>39</v>
      </c>
      <c r="B164" s="731"/>
      <c r="C164" s="731"/>
      <c r="D164" s="731"/>
      <c r="E164" s="459"/>
      <c r="F164" s="351"/>
      <c r="G164" s="72"/>
    </row>
    <row r="165" spans="1:7" ht="12.75" customHeight="1" hidden="1">
      <c r="A165" s="715" t="s">
        <v>40</v>
      </c>
      <c r="B165" s="715"/>
      <c r="C165" s="715"/>
      <c r="D165" s="715"/>
      <c r="E165" s="459"/>
      <c r="F165" s="351"/>
      <c r="G165" s="72"/>
    </row>
    <row r="166" spans="1:7" ht="14.25" customHeight="1">
      <c r="A166" s="467" t="s">
        <v>688</v>
      </c>
      <c r="B166" s="402">
        <v>3313</v>
      </c>
      <c r="C166" s="310" t="s">
        <v>430</v>
      </c>
      <c r="D166" s="359">
        <v>200</v>
      </c>
      <c r="E166" s="311">
        <v>200</v>
      </c>
      <c r="F166" s="311">
        <v>0</v>
      </c>
      <c r="G166" s="324">
        <f>F166/E166*100</f>
        <v>0</v>
      </c>
    </row>
    <row r="167" spans="1:256" s="124" customFormat="1" ht="12.75">
      <c r="A167" s="204"/>
      <c r="B167" s="221"/>
      <c r="C167" s="220" t="s">
        <v>52</v>
      </c>
      <c r="D167" s="255">
        <f>SUM(D157:D166)</f>
        <v>2550</v>
      </c>
      <c r="E167" s="255">
        <f>SUM(E157:E166)</f>
        <v>2550</v>
      </c>
      <c r="F167" s="255">
        <f>SUM(F157:F166)</f>
        <v>90</v>
      </c>
      <c r="G167" s="415">
        <f>F167/E167*100</f>
        <v>3.5294117647058822</v>
      </c>
      <c r="H167" s="128" t="s">
        <v>699</v>
      </c>
      <c r="I167" s="29"/>
      <c r="J167" s="29"/>
      <c r="K167" s="29"/>
      <c r="L167" s="29"/>
      <c r="M167" s="29"/>
      <c r="N167" s="29"/>
      <c r="O167" s="83" t="s">
        <v>13</v>
      </c>
      <c r="P167" s="83"/>
      <c r="Q167" s="15"/>
      <c r="R167" s="154"/>
      <c r="S167" s="15"/>
      <c r="T167" s="15"/>
      <c r="U167" s="154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124" customFormat="1" ht="12" customHeight="1">
      <c r="A168" s="16"/>
      <c r="B168" s="68"/>
      <c r="C168" s="208"/>
      <c r="D168" s="414"/>
      <c r="E168" s="210"/>
      <c r="F168" s="262"/>
      <c r="G168" s="31"/>
      <c r="H168" s="128"/>
      <c r="I168" s="29"/>
      <c r="J168" s="29"/>
      <c r="K168" s="29"/>
      <c r="L168" s="29"/>
      <c r="M168" s="29"/>
      <c r="N168" s="29"/>
      <c r="O168" s="83"/>
      <c r="P168" s="83"/>
      <c r="Q168" s="15"/>
      <c r="R168" s="154"/>
      <c r="S168" s="15"/>
      <c r="T168" s="15"/>
      <c r="U168" s="154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s="124" customFormat="1" ht="12" customHeight="1">
      <c r="A169" s="409" t="s">
        <v>655</v>
      </c>
      <c r="B169" s="209"/>
      <c r="C169" s="210"/>
      <c r="D169" s="262"/>
      <c r="E169" s="210"/>
      <c r="F169" s="262"/>
      <c r="G169" s="31"/>
      <c r="H169" s="128"/>
      <c r="I169" s="29"/>
      <c r="J169" s="29"/>
      <c r="K169" s="29"/>
      <c r="L169" s="29"/>
      <c r="M169" s="29"/>
      <c r="N169" s="29"/>
      <c r="O169" s="83"/>
      <c r="P169" s="83"/>
      <c r="Q169" s="15"/>
      <c r="R169" s="154"/>
      <c r="S169" s="15"/>
      <c r="T169" s="15"/>
      <c r="U169" s="154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 s="124" customFormat="1" ht="25.5">
      <c r="A170" s="7" t="s">
        <v>668</v>
      </c>
      <c r="B170" s="7" t="s">
        <v>669</v>
      </c>
      <c r="C170" s="5" t="s">
        <v>670</v>
      </c>
      <c r="D170" s="52" t="s">
        <v>753</v>
      </c>
      <c r="E170" s="59" t="s">
        <v>754</v>
      </c>
      <c r="F170" s="5" t="s">
        <v>660</v>
      </c>
      <c r="G170" s="51" t="s">
        <v>755</v>
      </c>
      <c r="H170" s="128"/>
      <c r="I170" s="29"/>
      <c r="J170" s="29"/>
      <c r="K170" s="29"/>
      <c r="L170" s="29"/>
      <c r="M170" s="29"/>
      <c r="N170" s="29"/>
      <c r="O170" s="83"/>
      <c r="P170" s="83"/>
      <c r="Q170" s="15"/>
      <c r="R170" s="154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s="124" customFormat="1" ht="12.75">
      <c r="A171" s="150" t="s">
        <v>688</v>
      </c>
      <c r="B171" s="146">
        <v>3311</v>
      </c>
      <c r="C171" s="137" t="s">
        <v>555</v>
      </c>
      <c r="D171" s="359">
        <v>28400</v>
      </c>
      <c r="E171" s="311">
        <v>28521</v>
      </c>
      <c r="F171" s="311">
        <v>7219</v>
      </c>
      <c r="G171" s="324">
        <f>F171/E171*100</f>
        <v>25.311174222502718</v>
      </c>
      <c r="H171" s="128"/>
      <c r="I171" s="29"/>
      <c r="J171" s="29"/>
      <c r="K171" s="29"/>
      <c r="L171" s="29"/>
      <c r="M171" s="29"/>
      <c r="N171" s="29"/>
      <c r="O171" s="83"/>
      <c r="P171" s="83"/>
      <c r="Q171" s="15"/>
      <c r="R171" s="154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s="124" customFormat="1" ht="12.75">
      <c r="A172" s="366">
        <v>40</v>
      </c>
      <c r="B172" s="366">
        <v>3314</v>
      </c>
      <c r="C172" s="369" t="s">
        <v>556</v>
      </c>
      <c r="D172" s="367">
        <v>13824</v>
      </c>
      <c r="E172" s="368">
        <v>13824</v>
      </c>
      <c r="F172" s="311">
        <v>3456</v>
      </c>
      <c r="G172" s="324">
        <f>F172/E172*100</f>
        <v>25</v>
      </c>
      <c r="H172" s="128"/>
      <c r="I172" s="29"/>
      <c r="J172" s="29"/>
      <c r="K172" s="29"/>
      <c r="L172" s="29"/>
      <c r="M172" s="29"/>
      <c r="N172" s="29"/>
      <c r="O172" s="83"/>
      <c r="P172" s="83"/>
      <c r="Q172" s="15"/>
      <c r="R172" s="154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124" customFormat="1" ht="12.75">
      <c r="A173" s="366">
        <v>40</v>
      </c>
      <c r="B173" s="366">
        <v>3315</v>
      </c>
      <c r="C173" s="369" t="s">
        <v>547</v>
      </c>
      <c r="D173" s="367">
        <v>56201</v>
      </c>
      <c r="E173" s="368">
        <v>56201</v>
      </c>
      <c r="F173" s="311">
        <v>13724</v>
      </c>
      <c r="G173" s="324">
        <f>F173/E173*100</f>
        <v>24.419494315047775</v>
      </c>
      <c r="H173" s="128"/>
      <c r="I173" s="29"/>
      <c r="J173" s="29"/>
      <c r="K173" s="29"/>
      <c r="L173" s="29"/>
      <c r="M173" s="29"/>
      <c r="N173" s="29"/>
      <c r="O173" s="83"/>
      <c r="P173" s="83"/>
      <c r="Q173" s="15"/>
      <c r="R173" s="154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s="124" customFormat="1" ht="12.75">
      <c r="A174" s="366">
        <v>40</v>
      </c>
      <c r="B174" s="366">
        <v>3319</v>
      </c>
      <c r="C174" s="369" t="s">
        <v>305</v>
      </c>
      <c r="D174" s="367">
        <v>40</v>
      </c>
      <c r="E174" s="368">
        <v>40</v>
      </c>
      <c r="F174" s="311">
        <v>0</v>
      </c>
      <c r="G174" s="324">
        <v>0</v>
      </c>
      <c r="H174" s="128"/>
      <c r="I174" s="29"/>
      <c r="J174" s="29"/>
      <c r="K174" s="29"/>
      <c r="L174" s="29"/>
      <c r="M174" s="29"/>
      <c r="N174" s="29"/>
      <c r="O174" s="83"/>
      <c r="P174" s="83"/>
      <c r="Q174" s="15"/>
      <c r="R174" s="154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s="124" customFormat="1" ht="12.75">
      <c r="A175" s="150">
        <v>40</v>
      </c>
      <c r="B175" s="146">
        <v>3321</v>
      </c>
      <c r="C175" s="147" t="s">
        <v>434</v>
      </c>
      <c r="D175" s="553">
        <v>1750</v>
      </c>
      <c r="E175" s="311">
        <v>1750</v>
      </c>
      <c r="F175" s="311">
        <v>435</v>
      </c>
      <c r="G175" s="324">
        <f>F175/E175*100</f>
        <v>24.857142857142858</v>
      </c>
      <c r="H175" s="128"/>
      <c r="I175" s="29"/>
      <c r="J175" s="29"/>
      <c r="K175" s="29"/>
      <c r="L175" s="29"/>
      <c r="M175" s="29"/>
      <c r="N175" s="29"/>
      <c r="O175" s="83"/>
      <c r="P175" s="83"/>
      <c r="Q175" s="15"/>
      <c r="R175" s="154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s="124" customFormat="1" ht="12.75">
      <c r="A176" s="204"/>
      <c r="B176" s="221"/>
      <c r="C176" s="220" t="s">
        <v>580</v>
      </c>
      <c r="D176" s="205">
        <f>SUM(D171:D175)</f>
        <v>100215</v>
      </c>
      <c r="E176" s="205">
        <f>SUM(E171:E175)</f>
        <v>100336</v>
      </c>
      <c r="F176" s="413">
        <f>SUM(F171:F175)</f>
        <v>24834</v>
      </c>
      <c r="G176" s="123">
        <f>F176/E176*100</f>
        <v>24.75083718705151</v>
      </c>
      <c r="H176" s="128"/>
      <c r="I176" s="29"/>
      <c r="J176" s="29"/>
      <c r="K176" s="29"/>
      <c r="L176" s="29"/>
      <c r="M176" s="29"/>
      <c r="N176" s="29"/>
      <c r="O176" s="83"/>
      <c r="P176" s="83"/>
      <c r="Q176" s="15"/>
      <c r="R176" s="154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s="124" customFormat="1" ht="12.75">
      <c r="A177" s="16"/>
      <c r="B177" s="68"/>
      <c r="C177" s="208"/>
      <c r="D177" s="209"/>
      <c r="E177" s="210"/>
      <c r="F177" s="262"/>
      <c r="G177" s="31"/>
      <c r="H177" s="128"/>
      <c r="I177" s="29"/>
      <c r="J177" s="29"/>
      <c r="K177" s="29"/>
      <c r="L177" s="29"/>
      <c r="M177" s="29"/>
      <c r="N177" s="29"/>
      <c r="O177" s="83"/>
      <c r="P177" s="83"/>
      <c r="Q177" s="15"/>
      <c r="R177" s="154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s="124" customFormat="1" ht="12.75">
      <c r="A178" s="710" t="s">
        <v>575</v>
      </c>
      <c r="B178" s="716"/>
      <c r="C178" s="713"/>
      <c r="D178" s="713"/>
      <c r="E178" s="713"/>
      <c r="F178" s="713"/>
      <c r="G178" s="713"/>
      <c r="H178" s="128"/>
      <c r="I178" s="29"/>
      <c r="J178" s="29"/>
      <c r="K178" s="29"/>
      <c r="L178" s="29"/>
      <c r="M178" s="29"/>
      <c r="N178" s="29"/>
      <c r="O178" s="83"/>
      <c r="P178" s="83"/>
      <c r="Q178" s="15"/>
      <c r="R178" s="154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s="124" customFormat="1" ht="25.5">
      <c r="A179" s="7" t="s">
        <v>668</v>
      </c>
      <c r="B179" s="7" t="s">
        <v>669</v>
      </c>
      <c r="C179" s="5" t="s">
        <v>670</v>
      </c>
      <c r="D179" s="52" t="s">
        <v>753</v>
      </c>
      <c r="E179" s="59" t="s">
        <v>754</v>
      </c>
      <c r="F179" s="5" t="s">
        <v>660</v>
      </c>
      <c r="G179" s="51" t="s">
        <v>755</v>
      </c>
      <c r="H179" s="128"/>
      <c r="I179" s="29"/>
      <c r="J179" s="29"/>
      <c r="K179" s="29"/>
      <c r="L179" s="29"/>
      <c r="M179" s="29"/>
      <c r="N179" s="29"/>
      <c r="O179" s="83"/>
      <c r="P179" s="83"/>
      <c r="Q179" s="15"/>
      <c r="R179" s="154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124" customFormat="1" ht="12.75">
      <c r="A180" s="248">
        <v>40</v>
      </c>
      <c r="B180" s="248">
        <v>3314</v>
      </c>
      <c r="C180" s="271" t="s">
        <v>606</v>
      </c>
      <c r="D180" s="569">
        <v>8030</v>
      </c>
      <c r="E180" s="513">
        <v>8030</v>
      </c>
      <c r="F180" s="633">
        <v>2676</v>
      </c>
      <c r="G180" s="180">
        <f aca="true" t="shared" si="6" ref="G180:G185">F180/E180*100</f>
        <v>33.32503113325031</v>
      </c>
      <c r="H180" s="128"/>
      <c r="I180" s="29"/>
      <c r="J180" s="29"/>
      <c r="K180" s="29"/>
      <c r="L180" s="29"/>
      <c r="M180" s="29"/>
      <c r="N180" s="29"/>
      <c r="O180" s="83"/>
      <c r="P180" s="83"/>
      <c r="Q180" s="15"/>
      <c r="R180" s="154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124" customFormat="1" ht="12.75">
      <c r="A181" s="248">
        <v>40</v>
      </c>
      <c r="B181" s="248">
        <v>3315</v>
      </c>
      <c r="C181" s="271" t="s">
        <v>431</v>
      </c>
      <c r="D181" s="569">
        <v>500</v>
      </c>
      <c r="E181" s="513">
        <v>500</v>
      </c>
      <c r="F181" s="633">
        <v>0</v>
      </c>
      <c r="G181" s="180">
        <f t="shared" si="6"/>
        <v>0</v>
      </c>
      <c r="H181" s="128"/>
      <c r="I181" s="29"/>
      <c r="J181" s="29"/>
      <c r="K181" s="29"/>
      <c r="L181" s="29"/>
      <c r="M181" s="29"/>
      <c r="N181" s="29"/>
      <c r="O181" s="83"/>
      <c r="P181" s="83"/>
      <c r="Q181" s="15"/>
      <c r="R181" s="154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s="124" customFormat="1" ht="25.5">
      <c r="A182" s="150">
        <v>40</v>
      </c>
      <c r="B182" s="146">
        <v>3322</v>
      </c>
      <c r="C182" s="147" t="s">
        <v>546</v>
      </c>
      <c r="D182" s="553">
        <v>3000</v>
      </c>
      <c r="E182" s="311">
        <v>3000</v>
      </c>
      <c r="F182" s="311">
        <v>0</v>
      </c>
      <c r="G182" s="180">
        <f t="shared" si="6"/>
        <v>0</v>
      </c>
      <c r="H182" s="128"/>
      <c r="I182" s="29"/>
      <c r="J182" s="29"/>
      <c r="K182" s="29"/>
      <c r="L182" s="29"/>
      <c r="M182" s="29"/>
      <c r="N182" s="29"/>
      <c r="O182" s="83"/>
      <c r="P182" s="83"/>
      <c r="Q182" s="15"/>
      <c r="R182" s="154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s="124" customFormat="1" ht="12.75">
      <c r="A183" s="248">
        <v>40</v>
      </c>
      <c r="B183" s="248">
        <v>3322</v>
      </c>
      <c r="C183" s="271" t="s">
        <v>545</v>
      </c>
      <c r="D183" s="569">
        <v>16500</v>
      </c>
      <c r="E183" s="513">
        <v>16546</v>
      </c>
      <c r="F183" s="633">
        <v>45</v>
      </c>
      <c r="G183" s="180">
        <f>F183/E183*100</f>
        <v>0.27196905596518794</v>
      </c>
      <c r="H183" s="128"/>
      <c r="I183" s="29"/>
      <c r="J183" s="29"/>
      <c r="K183" s="29"/>
      <c r="L183" s="29"/>
      <c r="M183" s="29"/>
      <c r="N183" s="29"/>
      <c r="O183" s="83"/>
      <c r="P183" s="83"/>
      <c r="Q183" s="15"/>
      <c r="R183" s="154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 s="124" customFormat="1" ht="12.75">
      <c r="A184" s="248">
        <v>40</v>
      </c>
      <c r="B184" s="248">
        <v>3399</v>
      </c>
      <c r="C184" s="271" t="s">
        <v>433</v>
      </c>
      <c r="D184" s="569">
        <v>100</v>
      </c>
      <c r="E184" s="513">
        <v>100</v>
      </c>
      <c r="F184" s="633">
        <v>100</v>
      </c>
      <c r="G184" s="180">
        <f t="shared" si="6"/>
        <v>100</v>
      </c>
      <c r="H184" s="128"/>
      <c r="I184" s="29"/>
      <c r="J184" s="29"/>
      <c r="K184" s="29"/>
      <c r="L184" s="29"/>
      <c r="M184" s="29"/>
      <c r="N184" s="29"/>
      <c r="O184" s="83"/>
      <c r="P184" s="83"/>
      <c r="Q184" s="15"/>
      <c r="R184" s="154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  <c r="IV184" s="15"/>
    </row>
    <row r="185" spans="1:256" s="124" customFormat="1" ht="12.75">
      <c r="A185" s="204"/>
      <c r="B185" s="221"/>
      <c r="C185" s="220" t="s">
        <v>581</v>
      </c>
      <c r="D185" s="205">
        <f>SUM(D180:D184)</f>
        <v>28130</v>
      </c>
      <c r="E185" s="205">
        <f>SUM(E180:E184)</f>
        <v>28176</v>
      </c>
      <c r="F185" s="205">
        <f>SUM(F180:F184)</f>
        <v>2821</v>
      </c>
      <c r="G185" s="123">
        <f t="shared" si="6"/>
        <v>10.01206700738217</v>
      </c>
      <c r="H185" s="128"/>
      <c r="I185" s="29"/>
      <c r="J185" s="29"/>
      <c r="K185" s="29"/>
      <c r="L185" s="29"/>
      <c r="M185" s="29"/>
      <c r="N185" s="29"/>
      <c r="O185" s="83"/>
      <c r="P185" s="83"/>
      <c r="Q185" s="15"/>
      <c r="R185" s="154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 s="124" customFormat="1" ht="12.75">
      <c r="A186" s="16"/>
      <c r="B186" s="68"/>
      <c r="C186" s="208"/>
      <c r="D186" s="70"/>
      <c r="E186" s="210"/>
      <c r="F186" s="211"/>
      <c r="G186" s="31"/>
      <c r="H186" s="128"/>
      <c r="I186" s="29"/>
      <c r="J186" s="29"/>
      <c r="K186" s="29"/>
      <c r="L186" s="29"/>
      <c r="M186" s="29"/>
      <c r="N186" s="29"/>
      <c r="O186" s="83"/>
      <c r="P186" s="83"/>
      <c r="Q186" s="15"/>
      <c r="R186" s="154"/>
      <c r="S186" s="15"/>
      <c r="T186" s="15"/>
      <c r="U186" s="154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 s="124" customFormat="1" ht="12.75">
      <c r="A187" s="712" t="s">
        <v>686</v>
      </c>
      <c r="B187" s="712"/>
      <c r="C187" s="712"/>
      <c r="D187" s="70"/>
      <c r="E187" s="210"/>
      <c r="F187" s="211"/>
      <c r="G187" s="31"/>
      <c r="H187" s="128"/>
      <c r="I187" s="29"/>
      <c r="J187" s="29"/>
      <c r="K187" s="29"/>
      <c r="L187" s="29"/>
      <c r="M187" s="29"/>
      <c r="N187" s="29"/>
      <c r="O187" s="83"/>
      <c r="P187" s="83"/>
      <c r="Q187" s="15"/>
      <c r="R187" s="154"/>
      <c r="S187" s="15"/>
      <c r="T187" s="15"/>
      <c r="U187" s="154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 s="124" customFormat="1" ht="12" customHeight="1">
      <c r="A188" s="409" t="s">
        <v>655</v>
      </c>
      <c r="B188" s="209"/>
      <c r="C188" s="210"/>
      <c r="D188" s="262"/>
      <c r="E188" s="210"/>
      <c r="F188" s="262"/>
      <c r="G188" s="31"/>
      <c r="H188" s="128"/>
      <c r="I188" s="29"/>
      <c r="J188" s="29"/>
      <c r="K188" s="29"/>
      <c r="L188" s="29"/>
      <c r="M188" s="29"/>
      <c r="N188" s="29"/>
      <c r="O188" s="83"/>
      <c r="P188" s="83"/>
      <c r="Q188" s="15"/>
      <c r="R188" s="154"/>
      <c r="S188" s="15"/>
      <c r="T188" s="15"/>
      <c r="U188" s="154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256" s="124" customFormat="1" ht="25.5">
      <c r="A189" s="7" t="s">
        <v>668</v>
      </c>
      <c r="B189" s="7" t="s">
        <v>669</v>
      </c>
      <c r="C189" s="5" t="s">
        <v>670</v>
      </c>
      <c r="D189" s="52" t="s">
        <v>753</v>
      </c>
      <c r="E189" s="59" t="s">
        <v>754</v>
      </c>
      <c r="F189" s="5" t="s">
        <v>660</v>
      </c>
      <c r="G189" s="51" t="s">
        <v>755</v>
      </c>
      <c r="H189" s="128"/>
      <c r="I189" s="29"/>
      <c r="J189" s="29"/>
      <c r="K189" s="29"/>
      <c r="L189" s="29"/>
      <c r="M189" s="29"/>
      <c r="N189" s="29"/>
      <c r="O189" s="83"/>
      <c r="P189" s="83"/>
      <c r="Q189" s="15"/>
      <c r="R189" s="154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 s="124" customFormat="1" ht="38.25">
      <c r="A190" s="150">
        <v>40</v>
      </c>
      <c r="B190" s="146">
        <v>3314</v>
      </c>
      <c r="C190" s="310" t="s">
        <v>167</v>
      </c>
      <c r="D190" s="225">
        <v>400</v>
      </c>
      <c r="E190" s="311">
        <v>400</v>
      </c>
      <c r="F190" s="311">
        <v>0</v>
      </c>
      <c r="G190" s="180">
        <f>F190/E190*100</f>
        <v>0</v>
      </c>
      <c r="H190" s="128"/>
      <c r="I190" s="29"/>
      <c r="J190" s="29"/>
      <c r="K190" s="29"/>
      <c r="L190" s="29"/>
      <c r="M190" s="29"/>
      <c r="N190" s="29"/>
      <c r="O190" s="83"/>
      <c r="P190" s="83"/>
      <c r="Q190" s="15"/>
      <c r="R190" s="154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 s="124" customFormat="1" ht="12.75">
      <c r="A191" s="248">
        <v>40</v>
      </c>
      <c r="B191" s="248">
        <v>3315</v>
      </c>
      <c r="C191" s="271" t="s">
        <v>582</v>
      </c>
      <c r="D191" s="173">
        <v>1050</v>
      </c>
      <c r="E191" s="513">
        <v>1050</v>
      </c>
      <c r="F191" s="271">
        <v>0</v>
      </c>
      <c r="G191" s="168">
        <f>F191/E191*100</f>
        <v>0</v>
      </c>
      <c r="H191" s="128"/>
      <c r="I191" s="29"/>
      <c r="J191" s="29"/>
      <c r="K191" s="29"/>
      <c r="L191" s="29"/>
      <c r="M191" s="29"/>
      <c r="N191" s="29"/>
      <c r="O191" s="83"/>
      <c r="P191" s="83"/>
      <c r="Q191" s="15"/>
      <c r="R191" s="154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256" s="124" customFormat="1" ht="12.75">
      <c r="A192" s="204"/>
      <c r="B192" s="221"/>
      <c r="C192" s="220" t="s">
        <v>53</v>
      </c>
      <c r="D192" s="205">
        <f>SUM(D190:D191)</f>
        <v>1450</v>
      </c>
      <c r="E192" s="205">
        <f>SUM(E190:E191)</f>
        <v>1450</v>
      </c>
      <c r="F192" s="205">
        <f>SUM(F190:F191)</f>
        <v>0</v>
      </c>
      <c r="G192" s="123">
        <f>F192/E192*100</f>
        <v>0</v>
      </c>
      <c r="H192" s="128"/>
      <c r="I192" s="29"/>
      <c r="J192" s="29"/>
      <c r="K192" s="29"/>
      <c r="L192" s="29"/>
      <c r="M192" s="29"/>
      <c r="N192" s="29"/>
      <c r="O192" s="83"/>
      <c r="P192" s="83"/>
      <c r="Q192" s="15"/>
      <c r="R192" s="154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 s="124" customFormat="1" ht="12.75">
      <c r="A193" s="16"/>
      <c r="B193" s="68"/>
      <c r="C193" s="208"/>
      <c r="D193" s="209"/>
      <c r="E193" s="210"/>
      <c r="F193" s="211"/>
      <c r="G193" s="212"/>
      <c r="H193" s="128"/>
      <c r="I193" s="29"/>
      <c r="J193" s="29"/>
      <c r="K193" s="29"/>
      <c r="L193" s="29"/>
      <c r="M193" s="29"/>
      <c r="N193" s="29"/>
      <c r="O193" s="83"/>
      <c r="P193" s="83"/>
      <c r="Q193" s="15"/>
      <c r="R193" s="154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 s="124" customFormat="1" ht="12.75">
      <c r="A194" s="213"/>
      <c r="B194" s="223"/>
      <c r="C194" s="222" t="s">
        <v>54</v>
      </c>
      <c r="D194" s="214">
        <f>D167+D176+D185+D192</f>
        <v>132345</v>
      </c>
      <c r="E194" s="214">
        <f>E167+E176+E185+E192</f>
        <v>132512</v>
      </c>
      <c r="F194" s="214">
        <f>F167+F176+F185+F192</f>
        <v>27745</v>
      </c>
      <c r="G194" s="10">
        <f>F194/E194*100</f>
        <v>20.937726394590676</v>
      </c>
      <c r="H194" s="128"/>
      <c r="I194" s="29"/>
      <c r="J194" s="29"/>
      <c r="K194" s="29"/>
      <c r="L194" s="29"/>
      <c r="M194" s="29"/>
      <c r="N194" s="29"/>
      <c r="O194" s="83"/>
      <c r="P194" s="83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 s="124" customFormat="1" ht="12.75">
      <c r="A195" s="16"/>
      <c r="B195" s="68"/>
      <c r="C195" s="208"/>
      <c r="D195" s="209"/>
      <c r="E195" s="210"/>
      <c r="F195" s="211"/>
      <c r="G195" s="212"/>
      <c r="H195" s="128"/>
      <c r="I195" s="29"/>
      <c r="J195" s="29"/>
      <c r="K195" s="29"/>
      <c r="L195" s="29"/>
      <c r="M195" s="29"/>
      <c r="N195" s="29"/>
      <c r="O195" s="83"/>
      <c r="P195" s="83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 s="124" customFormat="1" ht="15.75">
      <c r="A196" s="73" t="s">
        <v>4</v>
      </c>
      <c r="B196" s="29"/>
      <c r="C196" s="29"/>
      <c r="D196" s="83"/>
      <c r="E196" s="83"/>
      <c r="F196" s="83"/>
      <c r="G196" s="29"/>
      <c r="H196" s="29"/>
      <c r="I196" s="29"/>
      <c r="J196" s="29"/>
      <c r="K196" s="29"/>
      <c r="L196" s="29"/>
      <c r="M196" s="29"/>
      <c r="N196" s="29"/>
      <c r="O196" s="83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 s="124" customFormat="1" ht="12.75">
      <c r="A197" s="29"/>
      <c r="B197"/>
      <c r="C197"/>
      <c r="D197" s="15"/>
      <c r="E197" s="15"/>
      <c r="F197" s="15"/>
      <c r="G197"/>
      <c r="H197" s="29"/>
      <c r="I197" s="29"/>
      <c r="J197" s="29"/>
      <c r="K197" s="29"/>
      <c r="L197" s="29"/>
      <c r="M197" s="29"/>
      <c r="N197" s="29"/>
      <c r="O197" s="83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 s="124" customFormat="1" ht="12.75">
      <c r="A198" s="64" t="s">
        <v>685</v>
      </c>
      <c r="B198"/>
      <c r="C198"/>
      <c r="D198" s="15"/>
      <c r="E198" s="15"/>
      <c r="F198" s="15"/>
      <c r="G198"/>
      <c r="H198" s="29"/>
      <c r="I198" s="29"/>
      <c r="J198" s="29"/>
      <c r="K198" s="29"/>
      <c r="L198" s="29"/>
      <c r="M198" s="29"/>
      <c r="N198" s="29"/>
      <c r="O198" s="83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 s="124" customFormat="1" ht="12.75">
      <c r="A199" s="29"/>
      <c r="B199"/>
      <c r="C199"/>
      <c r="D199" s="15"/>
      <c r="E199" s="15"/>
      <c r="F199" s="15"/>
      <c r="G199"/>
      <c r="H199" s="29"/>
      <c r="I199" s="29"/>
      <c r="J199" s="29"/>
      <c r="K199" s="29"/>
      <c r="L199" s="29"/>
      <c r="M199" s="29"/>
      <c r="N199" s="29"/>
      <c r="O199" s="83"/>
      <c r="P199" s="15"/>
      <c r="Q199" s="15"/>
      <c r="R199" s="154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s="124" customFormat="1" ht="25.5">
      <c r="A200" s="7" t="s">
        <v>668</v>
      </c>
      <c r="B200" s="7" t="s">
        <v>669</v>
      </c>
      <c r="C200" s="5" t="s">
        <v>670</v>
      </c>
      <c r="D200" s="52" t="s">
        <v>753</v>
      </c>
      <c r="E200" s="59" t="s">
        <v>754</v>
      </c>
      <c r="F200" s="5" t="s">
        <v>660</v>
      </c>
      <c r="G200" s="51" t="s">
        <v>755</v>
      </c>
      <c r="H200" s="29"/>
      <c r="I200" s="29"/>
      <c r="J200" s="29"/>
      <c r="K200" s="29"/>
      <c r="L200" s="29"/>
      <c r="M200" s="29"/>
      <c r="N200" s="29"/>
      <c r="O200" s="83"/>
      <c r="P200" s="15"/>
      <c r="Q200" s="15"/>
      <c r="R200" s="154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s="124" customFormat="1" ht="25.5">
      <c r="A201" s="150" t="s">
        <v>689</v>
      </c>
      <c r="B201" s="146">
        <v>3539</v>
      </c>
      <c r="C201" s="147" t="s">
        <v>584</v>
      </c>
      <c r="D201" s="225">
        <v>3640</v>
      </c>
      <c r="E201" s="311">
        <v>3640</v>
      </c>
      <c r="F201" s="311">
        <v>1209</v>
      </c>
      <c r="G201" s="180">
        <f aca="true" t="shared" si="7" ref="G201:G211">F201/E201*100</f>
        <v>33.214285714285715</v>
      </c>
      <c r="H201" s="29"/>
      <c r="I201" s="29"/>
      <c r="J201" s="29"/>
      <c r="K201" s="29"/>
      <c r="L201" s="29"/>
      <c r="M201" s="29"/>
      <c r="N201" s="29"/>
      <c r="O201" s="83"/>
      <c r="P201" s="15"/>
      <c r="Q201" s="15"/>
      <c r="R201" s="154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s="124" customFormat="1" ht="25.5">
      <c r="A202" s="150" t="s">
        <v>689</v>
      </c>
      <c r="B202" s="146">
        <v>3549</v>
      </c>
      <c r="C202" s="137" t="s">
        <v>541</v>
      </c>
      <c r="D202" s="225">
        <v>300</v>
      </c>
      <c r="E202" s="311">
        <v>300</v>
      </c>
      <c r="F202" s="311">
        <v>0</v>
      </c>
      <c r="G202" s="180">
        <f>F202/E202*100</f>
        <v>0</v>
      </c>
      <c r="H202" s="29"/>
      <c r="I202" s="29"/>
      <c r="J202" s="29"/>
      <c r="K202" s="29"/>
      <c r="L202" s="29"/>
      <c r="M202" s="29"/>
      <c r="N202" s="29"/>
      <c r="O202" s="83"/>
      <c r="P202" s="15"/>
      <c r="Q202" s="15"/>
      <c r="R202" s="154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124" customFormat="1" ht="25.5">
      <c r="A203" s="150">
        <v>50</v>
      </c>
      <c r="B203" s="146">
        <v>3569</v>
      </c>
      <c r="C203" s="147" t="s">
        <v>540</v>
      </c>
      <c r="D203" s="225">
        <v>200</v>
      </c>
      <c r="E203" s="311">
        <v>200</v>
      </c>
      <c r="F203" s="311">
        <v>20</v>
      </c>
      <c r="G203" s="180">
        <f t="shared" si="7"/>
        <v>10</v>
      </c>
      <c r="H203" s="29"/>
      <c r="I203" s="29"/>
      <c r="J203" s="29"/>
      <c r="K203" s="29"/>
      <c r="L203" s="29"/>
      <c r="M203" s="29"/>
      <c r="N203" s="29"/>
      <c r="O203" s="83"/>
      <c r="P203" s="15"/>
      <c r="Q203" s="15"/>
      <c r="R203" s="154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s="124" customFormat="1" ht="25.5">
      <c r="A204" s="150" t="s">
        <v>689</v>
      </c>
      <c r="B204" s="146">
        <v>3592</v>
      </c>
      <c r="C204" s="137" t="s">
        <v>544</v>
      </c>
      <c r="D204" s="225">
        <v>500</v>
      </c>
      <c r="E204" s="311">
        <v>500</v>
      </c>
      <c r="F204" s="311">
        <v>0</v>
      </c>
      <c r="G204" s="180">
        <f>F204/E204*100</f>
        <v>0</v>
      </c>
      <c r="H204" s="29"/>
      <c r="I204" s="29"/>
      <c r="J204" s="29"/>
      <c r="K204" s="29"/>
      <c r="L204" s="29"/>
      <c r="M204" s="29"/>
      <c r="N204" s="29"/>
      <c r="O204" s="83"/>
      <c r="P204" s="15"/>
      <c r="Q204" s="15"/>
      <c r="R204" s="154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s="124" customFormat="1" ht="12.75">
      <c r="A205" s="150" t="s">
        <v>689</v>
      </c>
      <c r="B205" s="146" t="s">
        <v>495</v>
      </c>
      <c r="C205" s="137" t="s">
        <v>557</v>
      </c>
      <c r="D205" s="311">
        <f>D206+D207+D208+D209+D210</f>
        <v>36800</v>
      </c>
      <c r="E205" s="311">
        <f>E206+E207+E208+E209+E210</f>
        <v>37035</v>
      </c>
      <c r="F205" s="311">
        <f>F206+F207+F208+F209+F210</f>
        <v>5401</v>
      </c>
      <c r="G205" s="180">
        <f t="shared" si="7"/>
        <v>14.583502092615094</v>
      </c>
      <c r="H205" s="29"/>
      <c r="I205" s="29"/>
      <c r="J205" s="29"/>
      <c r="K205" s="29"/>
      <c r="L205" s="29"/>
      <c r="M205" s="29"/>
      <c r="N205" s="29"/>
      <c r="O205" s="83"/>
      <c r="P205" s="15"/>
      <c r="Q205" s="15"/>
      <c r="R205" s="154"/>
      <c r="S205" s="15"/>
      <c r="T205" s="15"/>
      <c r="U205" s="15"/>
      <c r="V205" s="154"/>
      <c r="W205" s="154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s="124" customFormat="1" ht="12.75">
      <c r="A206" s="150" t="s">
        <v>689</v>
      </c>
      <c r="B206" s="432" t="s">
        <v>585</v>
      </c>
      <c r="C206" s="433" t="s">
        <v>586</v>
      </c>
      <c r="D206" s="434">
        <v>32730</v>
      </c>
      <c r="E206" s="435">
        <v>32730</v>
      </c>
      <c r="F206" s="435">
        <v>3885</v>
      </c>
      <c r="G206" s="436">
        <f t="shared" si="7"/>
        <v>11.869844179651695</v>
      </c>
      <c r="H206" s="29"/>
      <c r="I206" s="29"/>
      <c r="J206" s="29"/>
      <c r="K206" s="29"/>
      <c r="L206" s="29"/>
      <c r="M206" s="29"/>
      <c r="N206" s="29"/>
      <c r="O206" s="83"/>
      <c r="P206" s="15"/>
      <c r="Q206" s="15"/>
      <c r="R206" s="154"/>
      <c r="S206" s="15"/>
      <c r="T206" s="15"/>
      <c r="U206" s="15"/>
      <c r="V206" s="15"/>
      <c r="W206" s="154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124" customFormat="1" ht="12.75">
      <c r="A207" s="150" t="s">
        <v>689</v>
      </c>
      <c r="B207" s="432" t="s">
        <v>587</v>
      </c>
      <c r="C207" s="433" t="s">
        <v>588</v>
      </c>
      <c r="D207" s="434">
        <v>200</v>
      </c>
      <c r="E207" s="435">
        <v>200</v>
      </c>
      <c r="F207" s="435">
        <v>133</v>
      </c>
      <c r="G207" s="436">
        <f t="shared" si="7"/>
        <v>66.5</v>
      </c>
      <c r="H207" s="29"/>
      <c r="I207" s="29"/>
      <c r="J207" s="29"/>
      <c r="K207" s="29"/>
      <c r="L207" s="29"/>
      <c r="M207" s="29"/>
      <c r="N207" s="29"/>
      <c r="O207" s="83"/>
      <c r="P207" s="15"/>
      <c r="Q207" s="15"/>
      <c r="R207" s="154"/>
      <c r="S207" s="15"/>
      <c r="T207" s="15"/>
      <c r="U207" s="15"/>
      <c r="V207" s="15"/>
      <c r="W207" s="154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124" customFormat="1" ht="12.75">
      <c r="A208" s="150" t="s">
        <v>689</v>
      </c>
      <c r="B208" s="432" t="s">
        <v>589</v>
      </c>
      <c r="C208" s="433" t="s">
        <v>590</v>
      </c>
      <c r="D208" s="506">
        <v>700</v>
      </c>
      <c r="E208" s="435">
        <v>700</v>
      </c>
      <c r="F208" s="435">
        <v>646</v>
      </c>
      <c r="G208" s="436">
        <f t="shared" si="7"/>
        <v>92.28571428571428</v>
      </c>
      <c r="H208" s="29"/>
      <c r="I208" s="29"/>
      <c r="J208" s="29"/>
      <c r="K208" s="29"/>
      <c r="L208" s="29"/>
      <c r="M208" s="29"/>
      <c r="N208" s="29"/>
      <c r="O208" s="83"/>
      <c r="P208" s="15"/>
      <c r="Q208" s="15"/>
      <c r="R208" s="154"/>
      <c r="S208" s="15"/>
      <c r="T208" s="15"/>
      <c r="U208" s="15"/>
      <c r="V208" s="15"/>
      <c r="W208" s="154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24" customFormat="1" ht="12.75">
      <c r="A209" s="150" t="s">
        <v>689</v>
      </c>
      <c r="B209" s="432" t="s">
        <v>591</v>
      </c>
      <c r="C209" s="433" t="s">
        <v>592</v>
      </c>
      <c r="D209" s="506">
        <v>1800</v>
      </c>
      <c r="E209" s="435">
        <v>1800</v>
      </c>
      <c r="F209" s="435">
        <v>299</v>
      </c>
      <c r="G209" s="436">
        <f t="shared" si="7"/>
        <v>16.61111111111111</v>
      </c>
      <c r="H209" s="29"/>
      <c r="I209" s="29"/>
      <c r="J209" s="29"/>
      <c r="K209" s="29"/>
      <c r="L209" s="29"/>
      <c r="M209" s="29"/>
      <c r="N209" s="29"/>
      <c r="O209" s="83"/>
      <c r="P209" s="15"/>
      <c r="Q209" s="15"/>
      <c r="R209" s="154"/>
      <c r="S209" s="15"/>
      <c r="T209" s="15"/>
      <c r="U209" s="15"/>
      <c r="V209" s="15"/>
      <c r="W209" s="154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124" customFormat="1" ht="12.75">
      <c r="A210" s="150" t="s">
        <v>689</v>
      </c>
      <c r="B210" s="432" t="s">
        <v>591</v>
      </c>
      <c r="C210" s="433" t="s">
        <v>593</v>
      </c>
      <c r="D210" s="434">
        <v>1370</v>
      </c>
      <c r="E210" s="435">
        <v>1605</v>
      </c>
      <c r="F210" s="435">
        <v>438</v>
      </c>
      <c r="G210" s="436">
        <f t="shared" si="7"/>
        <v>27.289719626168225</v>
      </c>
      <c r="H210" s="29"/>
      <c r="I210" s="29"/>
      <c r="J210" s="29"/>
      <c r="K210" s="29"/>
      <c r="L210" s="29"/>
      <c r="M210" s="29"/>
      <c r="N210" s="29"/>
      <c r="O210" s="83"/>
      <c r="P210" s="15"/>
      <c r="Q210" s="15"/>
      <c r="R210" s="154"/>
      <c r="S210" s="15"/>
      <c r="T210" s="15"/>
      <c r="U210" s="15"/>
      <c r="V210" s="15"/>
      <c r="W210" s="154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24" customFormat="1" ht="12.75">
      <c r="A211" s="204"/>
      <c r="B211" s="221"/>
      <c r="C211" s="220" t="s">
        <v>602</v>
      </c>
      <c r="D211" s="205">
        <f>SUM(D201:D210)-D205</f>
        <v>41440</v>
      </c>
      <c r="E211" s="205">
        <f>SUM(E201:E210)-E205</f>
        <v>41675</v>
      </c>
      <c r="F211" s="413">
        <f>SUM(F201:F210)-F205</f>
        <v>6630</v>
      </c>
      <c r="G211" s="472">
        <f t="shared" si="7"/>
        <v>15.90881823635273</v>
      </c>
      <c r="H211" s="128" t="s">
        <v>699</v>
      </c>
      <c r="I211" s="29"/>
      <c r="J211" s="29"/>
      <c r="K211" s="29"/>
      <c r="L211" s="29"/>
      <c r="M211" s="29"/>
      <c r="N211" s="29"/>
      <c r="O211" s="83" t="s">
        <v>13</v>
      </c>
      <c r="P211" s="83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124" customFormat="1" ht="12.75">
      <c r="A212" s="16"/>
      <c r="B212" s="68"/>
      <c r="C212" s="208"/>
      <c r="D212" s="209"/>
      <c r="E212" s="209"/>
      <c r="F212" s="209"/>
      <c r="G212" s="462"/>
      <c r="H212" s="128"/>
      <c r="I212" s="29"/>
      <c r="J212" s="29"/>
      <c r="K212" s="29"/>
      <c r="L212" s="29"/>
      <c r="M212" s="29"/>
      <c r="N212" s="29"/>
      <c r="O212" s="83"/>
      <c r="P212" s="83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124" customFormat="1" ht="12.75">
      <c r="A213" s="409" t="s">
        <v>533</v>
      </c>
      <c r="B213" s="209"/>
      <c r="C213" s="210"/>
      <c r="D213" s="262"/>
      <c r="E213" s="210"/>
      <c r="F213" s="262"/>
      <c r="G213" s="118"/>
      <c r="H213" s="128"/>
      <c r="I213" s="29"/>
      <c r="J213" s="29"/>
      <c r="K213" s="29"/>
      <c r="L213" s="29"/>
      <c r="M213" s="29"/>
      <c r="N213" s="29"/>
      <c r="O213" s="83"/>
      <c r="P213" s="83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124" customFormat="1" ht="25.5">
      <c r="A214" s="7" t="s">
        <v>668</v>
      </c>
      <c r="B214" s="7" t="s">
        <v>669</v>
      </c>
      <c r="C214" s="5" t="s">
        <v>670</v>
      </c>
      <c r="D214" s="52" t="s">
        <v>753</v>
      </c>
      <c r="E214" s="59" t="s">
        <v>754</v>
      </c>
      <c r="F214" s="5" t="s">
        <v>660</v>
      </c>
      <c r="G214" s="51" t="s">
        <v>755</v>
      </c>
      <c r="H214" s="128"/>
      <c r="I214" s="29"/>
      <c r="J214" s="29"/>
      <c r="K214" s="29"/>
      <c r="L214" s="29"/>
      <c r="M214" s="29"/>
      <c r="N214" s="29"/>
      <c r="O214" s="83"/>
      <c r="P214" s="83"/>
      <c r="Q214" s="15"/>
      <c r="R214" s="154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124" customFormat="1" ht="12.75">
      <c r="A215" s="366">
        <v>50</v>
      </c>
      <c r="B215" s="366">
        <v>3522</v>
      </c>
      <c r="C215" s="369" t="s">
        <v>612</v>
      </c>
      <c r="D215" s="367">
        <v>8400</v>
      </c>
      <c r="E215" s="368">
        <v>9957</v>
      </c>
      <c r="F215" s="311">
        <v>1918</v>
      </c>
      <c r="G215" s="180">
        <f>F215/E215*100</f>
        <v>19.26283016972984</v>
      </c>
      <c r="H215" s="128"/>
      <c r="I215" s="29"/>
      <c r="J215" s="29"/>
      <c r="K215" s="29"/>
      <c r="L215" s="29"/>
      <c r="M215" s="29"/>
      <c r="N215" s="29"/>
      <c r="O215" s="83"/>
      <c r="P215" s="83"/>
      <c r="Q215" s="15"/>
      <c r="R215" s="154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s="124" customFormat="1" ht="12.75">
      <c r="A216" s="366">
        <v>50</v>
      </c>
      <c r="B216" s="366">
        <v>3529</v>
      </c>
      <c r="C216" s="369" t="s">
        <v>542</v>
      </c>
      <c r="D216" s="367">
        <v>23336</v>
      </c>
      <c r="E216" s="368">
        <v>23336</v>
      </c>
      <c r="F216" s="311">
        <v>5832</v>
      </c>
      <c r="G216" s="180">
        <f>F216/E216*100</f>
        <v>24.991429550908467</v>
      </c>
      <c r="H216" s="128"/>
      <c r="I216" s="29"/>
      <c r="J216" s="29"/>
      <c r="K216" s="29"/>
      <c r="L216" s="29"/>
      <c r="M216" s="29"/>
      <c r="N216" s="29"/>
      <c r="O216" s="83"/>
      <c r="P216" s="83"/>
      <c r="Q216" s="15"/>
      <c r="R216" s="154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124" customFormat="1" ht="12.75">
      <c r="A217" s="150">
        <v>50</v>
      </c>
      <c r="B217" s="146">
        <v>3533</v>
      </c>
      <c r="C217" s="147" t="s">
        <v>543</v>
      </c>
      <c r="D217" s="411">
        <v>128238</v>
      </c>
      <c r="E217" s="311">
        <v>128238</v>
      </c>
      <c r="F217" s="311">
        <v>32058</v>
      </c>
      <c r="G217" s="180">
        <f>F217/E217*100</f>
        <v>24.998830299911106</v>
      </c>
      <c r="H217" s="128"/>
      <c r="I217" s="29"/>
      <c r="J217" s="29"/>
      <c r="K217" s="29"/>
      <c r="L217" s="29"/>
      <c r="M217" s="29"/>
      <c r="N217" s="29"/>
      <c r="O217" s="83"/>
      <c r="P217" s="83"/>
      <c r="Q217" s="15"/>
      <c r="R217" s="154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s="124" customFormat="1" ht="12.75">
      <c r="A218" s="204"/>
      <c r="B218" s="221"/>
      <c r="C218" s="220" t="s">
        <v>580</v>
      </c>
      <c r="D218" s="205">
        <f>SUM(D215:D217)</f>
        <v>159974</v>
      </c>
      <c r="E218" s="206">
        <f>SUM(E215:E217)</f>
        <v>161531</v>
      </c>
      <c r="F218" s="237">
        <f>SUM(F215:F217)</f>
        <v>39808</v>
      </c>
      <c r="G218" s="123">
        <f>F218/E218*100</f>
        <v>24.644185945731778</v>
      </c>
      <c r="H218" s="128"/>
      <c r="I218" s="29"/>
      <c r="J218" s="29"/>
      <c r="K218" s="29"/>
      <c r="L218" s="29"/>
      <c r="M218" s="29"/>
      <c r="N218" s="29"/>
      <c r="O218" s="83"/>
      <c r="P218" s="83"/>
      <c r="Q218" s="15"/>
      <c r="R218" s="154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s="124" customFormat="1" ht="13.5" customHeight="1">
      <c r="A219" s="204"/>
      <c r="B219" s="221"/>
      <c r="C219" s="220" t="s">
        <v>52</v>
      </c>
      <c r="D219" s="205">
        <f>D211+D218</f>
        <v>201414</v>
      </c>
      <c r="E219" s="205">
        <f>E211+E218</f>
        <v>203206</v>
      </c>
      <c r="F219" s="205">
        <f>F211+F218</f>
        <v>46438</v>
      </c>
      <c r="G219" s="115">
        <f>F219/E219*100</f>
        <v>22.85267167308052</v>
      </c>
      <c r="H219" s="128"/>
      <c r="I219" s="29"/>
      <c r="J219" s="29"/>
      <c r="K219" s="29"/>
      <c r="L219" s="29"/>
      <c r="M219" s="29"/>
      <c r="N219" s="29"/>
      <c r="O219" s="83"/>
      <c r="P219" s="83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s="124" customFormat="1" ht="13.5" customHeight="1">
      <c r="A220" s="16"/>
      <c r="B220" s="68"/>
      <c r="C220" s="208"/>
      <c r="D220" s="209"/>
      <c r="E220" s="209"/>
      <c r="F220" s="209"/>
      <c r="G220" s="118"/>
      <c r="H220" s="128"/>
      <c r="I220" s="29"/>
      <c r="J220" s="29"/>
      <c r="K220" s="29"/>
      <c r="L220" s="29"/>
      <c r="M220" s="29"/>
      <c r="N220" s="29"/>
      <c r="O220" s="83"/>
      <c r="P220" s="83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s="29" customFormat="1" ht="12.75">
      <c r="A221" s="409" t="s">
        <v>521</v>
      </c>
      <c r="B221" s="409"/>
      <c r="C221" s="409"/>
      <c r="D221" s="154"/>
      <c r="E221" s="154"/>
      <c r="F221" s="15"/>
      <c r="G221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7" ht="25.5">
      <c r="A222" s="7" t="s">
        <v>668</v>
      </c>
      <c r="B222" s="7" t="s">
        <v>669</v>
      </c>
      <c r="C222" s="5" t="s">
        <v>670</v>
      </c>
      <c r="D222" s="52" t="s">
        <v>753</v>
      </c>
      <c r="E222" s="59" t="s">
        <v>754</v>
      </c>
      <c r="F222" s="5" t="s">
        <v>660</v>
      </c>
      <c r="G222" s="51" t="s">
        <v>755</v>
      </c>
    </row>
    <row r="223" spans="1:7" ht="25.5">
      <c r="A223" s="150" t="s">
        <v>689</v>
      </c>
      <c r="B223" s="146">
        <v>3522</v>
      </c>
      <c r="C223" s="137" t="s">
        <v>436</v>
      </c>
      <c r="D223" s="225">
        <v>180000</v>
      </c>
      <c r="E223" s="311">
        <v>180000</v>
      </c>
      <c r="F223" s="311">
        <v>21118</v>
      </c>
      <c r="G223" s="180">
        <f>F223/E223*100</f>
        <v>11.732222222222221</v>
      </c>
    </row>
    <row r="224" spans="1:8" ht="13.5" customHeight="1">
      <c r="A224" s="150" t="s">
        <v>689</v>
      </c>
      <c r="B224" s="146">
        <v>3522</v>
      </c>
      <c r="C224" s="137" t="s">
        <v>437</v>
      </c>
      <c r="D224" s="225">
        <v>80000</v>
      </c>
      <c r="E224" s="311">
        <v>80000</v>
      </c>
      <c r="F224" s="311">
        <v>3093</v>
      </c>
      <c r="G224" s="180">
        <f>F224/E224*100</f>
        <v>3.8662500000000004</v>
      </c>
      <c r="H224" s="180"/>
    </row>
    <row r="225" spans="1:7" ht="25.5">
      <c r="A225" s="150" t="s">
        <v>689</v>
      </c>
      <c r="B225" s="146">
        <v>6409</v>
      </c>
      <c r="C225" s="137" t="s">
        <v>151</v>
      </c>
      <c r="D225" s="225">
        <v>0</v>
      </c>
      <c r="E225" s="311">
        <v>1060</v>
      </c>
      <c r="F225" s="311">
        <v>1040</v>
      </c>
      <c r="G225" s="180">
        <f>F225/E225*100</f>
        <v>98.11320754716981</v>
      </c>
    </row>
    <row r="226" spans="1:256" s="29" customFormat="1" ht="12.75">
      <c r="A226" s="204"/>
      <c r="B226" s="221"/>
      <c r="C226" s="412" t="s">
        <v>520</v>
      </c>
      <c r="D226" s="205">
        <f>SUM(D223:D225)</f>
        <v>260000</v>
      </c>
      <c r="E226" s="206">
        <f>SUM(E223:E225)</f>
        <v>261060</v>
      </c>
      <c r="F226" s="237">
        <f>SUM(F223:F225)</f>
        <v>25251</v>
      </c>
      <c r="G226" s="115">
        <f>F226/E226*100</f>
        <v>9.672489082969433</v>
      </c>
      <c r="O226" s="83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29" customFormat="1" ht="12.75">
      <c r="A227" s="16"/>
      <c r="B227" s="68"/>
      <c r="C227" s="208"/>
      <c r="D227" s="209"/>
      <c r="E227" s="413"/>
      <c r="F227" s="211"/>
      <c r="G227" s="31"/>
      <c r="H227" s="128"/>
      <c r="O227" s="83"/>
      <c r="P227" s="83"/>
      <c r="Q227" s="83"/>
      <c r="R227" s="83"/>
      <c r="S227" s="83"/>
      <c r="T227" s="83"/>
      <c r="U227" s="83"/>
      <c r="V227" s="154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3"/>
      <c r="BM227" s="83"/>
      <c r="BN227" s="83"/>
      <c r="BO227" s="83"/>
      <c r="BP227" s="83"/>
      <c r="BQ227" s="83"/>
      <c r="BR227" s="83"/>
      <c r="BS227" s="83"/>
      <c r="BT227" s="83"/>
      <c r="BU227" s="83"/>
      <c r="BV227" s="83"/>
      <c r="BW227" s="83"/>
      <c r="BX227" s="83"/>
      <c r="BY227" s="83"/>
      <c r="BZ227" s="83"/>
      <c r="CA227" s="83"/>
      <c r="CB227" s="83"/>
      <c r="CC227" s="83"/>
      <c r="CD227" s="83"/>
      <c r="CE227" s="83"/>
      <c r="CF227" s="83"/>
      <c r="CG227" s="83"/>
      <c r="CH227" s="83"/>
      <c r="CI227" s="83"/>
      <c r="CJ227" s="83"/>
      <c r="CK227" s="83"/>
      <c r="CL227" s="83"/>
      <c r="CM227" s="83"/>
      <c r="CN227" s="83"/>
      <c r="CO227" s="83"/>
      <c r="CP227" s="83"/>
      <c r="CQ227" s="83"/>
      <c r="CR227" s="83"/>
      <c r="CS227" s="83"/>
      <c r="CT227" s="83"/>
      <c r="CU227" s="83"/>
      <c r="CV227" s="83"/>
      <c r="CW227" s="83"/>
      <c r="CX227" s="83"/>
      <c r="CY227" s="83"/>
      <c r="CZ227" s="83"/>
      <c r="DA227" s="83"/>
      <c r="DB227" s="83"/>
      <c r="DC227" s="83"/>
      <c r="DD227" s="83"/>
      <c r="DE227" s="83"/>
      <c r="DF227" s="83"/>
      <c r="DG227" s="83"/>
      <c r="DH227" s="83"/>
      <c r="DI227" s="83"/>
      <c r="DJ227" s="83"/>
      <c r="DK227" s="83"/>
      <c r="DL227" s="83"/>
      <c r="DM227" s="83"/>
      <c r="DN227" s="83"/>
      <c r="DO227" s="83"/>
      <c r="DP227" s="83"/>
      <c r="DQ227" s="83"/>
      <c r="DR227" s="83"/>
      <c r="DS227" s="83"/>
      <c r="DT227" s="83"/>
      <c r="DU227" s="83"/>
      <c r="DV227" s="83"/>
      <c r="DW227" s="83"/>
      <c r="DX227" s="83"/>
      <c r="DY227" s="83"/>
      <c r="DZ227" s="83"/>
      <c r="EA227" s="83"/>
      <c r="EB227" s="83"/>
      <c r="EC227" s="83"/>
      <c r="ED227" s="83"/>
      <c r="EE227" s="83"/>
      <c r="EF227" s="83"/>
      <c r="EG227" s="83"/>
      <c r="EH227" s="83"/>
      <c r="EI227" s="83"/>
      <c r="EJ227" s="83"/>
      <c r="EK227" s="83"/>
      <c r="EL227" s="83"/>
      <c r="EM227" s="83"/>
      <c r="EN227" s="83"/>
      <c r="EO227" s="83"/>
      <c r="EP227" s="83"/>
      <c r="EQ227" s="83"/>
      <c r="ER227" s="83"/>
      <c r="ES227" s="83"/>
      <c r="ET227" s="83"/>
      <c r="EU227" s="83"/>
      <c r="EV227" s="83"/>
      <c r="EW227" s="83"/>
      <c r="EX227" s="83"/>
      <c r="EY227" s="83"/>
      <c r="EZ227" s="83"/>
      <c r="FA227" s="83"/>
      <c r="FB227" s="83"/>
      <c r="FC227" s="83"/>
      <c r="FD227" s="83"/>
      <c r="FE227" s="83"/>
      <c r="FF227" s="83"/>
      <c r="FG227" s="83"/>
      <c r="FH227" s="83"/>
      <c r="FI227" s="83"/>
      <c r="FJ227" s="83"/>
      <c r="FK227" s="83"/>
      <c r="FL227" s="83"/>
      <c r="FM227" s="83"/>
      <c r="FN227" s="83"/>
      <c r="FO227" s="83"/>
      <c r="FP227" s="83"/>
      <c r="FQ227" s="83"/>
      <c r="FR227" s="83"/>
      <c r="FS227" s="83"/>
      <c r="FT227" s="83"/>
      <c r="FU227" s="83"/>
      <c r="FV227" s="83"/>
      <c r="FW227" s="83"/>
      <c r="FX227" s="83"/>
      <c r="FY227" s="83"/>
      <c r="FZ227" s="83"/>
      <c r="GA227" s="83"/>
      <c r="GB227" s="83"/>
      <c r="GC227" s="83"/>
      <c r="GD227" s="83"/>
      <c r="GE227" s="83"/>
      <c r="GF227" s="83"/>
      <c r="GG227" s="83"/>
      <c r="GH227" s="83"/>
      <c r="GI227" s="83"/>
      <c r="GJ227" s="83"/>
      <c r="GK227" s="83"/>
      <c r="GL227" s="83"/>
      <c r="GM227" s="83"/>
      <c r="GN227" s="83"/>
      <c r="GO227" s="83"/>
      <c r="GP227" s="83"/>
      <c r="GQ227" s="83"/>
      <c r="GR227" s="83"/>
      <c r="GS227" s="83"/>
      <c r="GT227" s="83"/>
      <c r="GU227" s="83"/>
      <c r="GV227" s="83"/>
      <c r="GW227" s="83"/>
      <c r="GX227" s="83"/>
      <c r="GY227" s="83"/>
      <c r="GZ227" s="83"/>
      <c r="HA227" s="83"/>
      <c r="HB227" s="83"/>
      <c r="HC227" s="83"/>
      <c r="HD227" s="83"/>
      <c r="HE227" s="83"/>
      <c r="HF227" s="83"/>
      <c r="HG227" s="83"/>
      <c r="HH227" s="83"/>
      <c r="HI227" s="83"/>
      <c r="HJ227" s="83"/>
      <c r="HK227" s="83"/>
      <c r="HL227" s="83"/>
      <c r="HM227" s="83"/>
      <c r="HN227" s="83"/>
      <c r="HO227" s="83"/>
      <c r="HP227" s="83"/>
      <c r="HQ227" s="83"/>
      <c r="HR227" s="83"/>
      <c r="HS227" s="83"/>
      <c r="HT227" s="83"/>
      <c r="HU227" s="83"/>
      <c r="HV227" s="83"/>
      <c r="HW227" s="83"/>
      <c r="HX227" s="83"/>
      <c r="HY227" s="83"/>
      <c r="HZ227" s="83"/>
      <c r="IA227" s="83"/>
      <c r="IB227" s="83"/>
      <c r="IC227" s="83"/>
      <c r="ID227" s="83"/>
      <c r="IE227" s="83"/>
      <c r="IF227" s="83"/>
      <c r="IG227" s="83"/>
      <c r="IH227" s="83"/>
      <c r="II227" s="83"/>
      <c r="IJ227" s="83"/>
      <c r="IK227" s="83"/>
      <c r="IL227" s="83"/>
      <c r="IM227" s="83"/>
      <c r="IN227" s="83"/>
      <c r="IO227" s="83"/>
      <c r="IP227" s="83"/>
      <c r="IQ227" s="83"/>
      <c r="IR227" s="83"/>
      <c r="IS227" s="83"/>
      <c r="IT227" s="83"/>
      <c r="IU227" s="83"/>
      <c r="IV227" s="83"/>
    </row>
    <row r="228" spans="1:256" s="124" customFormat="1" ht="12.75">
      <c r="A228" s="213"/>
      <c r="B228" s="223"/>
      <c r="C228" s="222" t="s">
        <v>54</v>
      </c>
      <c r="D228" s="214">
        <f>D219+D226</f>
        <v>461414</v>
      </c>
      <c r="E228" s="214">
        <f>E219+E226</f>
        <v>464266</v>
      </c>
      <c r="F228" s="214">
        <f>F219+F226</f>
        <v>71689</v>
      </c>
      <c r="G228" s="443">
        <f>F228/E228*100</f>
        <v>15.441363356351747</v>
      </c>
      <c r="H228" s="128"/>
      <c r="I228" s="29"/>
      <c r="J228" s="29"/>
      <c r="K228" s="29"/>
      <c r="L228" s="29"/>
      <c r="M228" s="29"/>
      <c r="N228" s="29"/>
      <c r="O228" s="83"/>
      <c r="P228" s="83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5:6" ht="12.75">
      <c r="E229" s="83"/>
      <c r="F229" s="83"/>
    </row>
    <row r="230" spans="1:256" s="29" customFormat="1" ht="15.75">
      <c r="A230" s="73" t="s">
        <v>690</v>
      </c>
      <c r="D230" s="83"/>
      <c r="E230" s="83"/>
      <c r="F230" s="83"/>
      <c r="O230" s="83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2:256" s="29" customFormat="1" ht="12.75">
      <c r="B231"/>
      <c r="C231"/>
      <c r="D231" s="15"/>
      <c r="E231" s="15"/>
      <c r="F231" s="83"/>
      <c r="G231"/>
      <c r="O231" s="83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29" customFormat="1" ht="12.75">
      <c r="A232" s="64" t="s">
        <v>685</v>
      </c>
      <c r="B232"/>
      <c r="C232"/>
      <c r="D232" s="15"/>
      <c r="E232" s="15"/>
      <c r="F232" s="83"/>
      <c r="G232"/>
      <c r="O232" s="83"/>
      <c r="P232" s="15"/>
      <c r="Q232" s="15"/>
      <c r="R232" s="15"/>
      <c r="S232" s="15"/>
      <c r="T232" s="15"/>
      <c r="U232" s="15"/>
      <c r="V232" s="15"/>
      <c r="W232" s="154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2:256" s="29" customFormat="1" ht="12.75">
      <c r="B233"/>
      <c r="C233"/>
      <c r="D233" s="15"/>
      <c r="E233" s="15"/>
      <c r="F233" s="83"/>
      <c r="G233"/>
      <c r="O233" s="83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s="29" customFormat="1" ht="25.5">
      <c r="A234" s="7" t="s">
        <v>668</v>
      </c>
      <c r="B234" s="7" t="s">
        <v>669</v>
      </c>
      <c r="C234" s="5" t="s">
        <v>670</v>
      </c>
      <c r="D234" s="52" t="s">
        <v>753</v>
      </c>
      <c r="E234" s="59" t="s">
        <v>754</v>
      </c>
      <c r="F234" s="5" t="s">
        <v>660</v>
      </c>
      <c r="G234" s="51" t="s">
        <v>755</v>
      </c>
      <c r="O234" s="83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29" customFormat="1" ht="25.5">
      <c r="A235" s="150">
        <v>60</v>
      </c>
      <c r="B235" s="146">
        <v>3719</v>
      </c>
      <c r="C235" s="137" t="s">
        <v>624</v>
      </c>
      <c r="D235" s="225">
        <v>130</v>
      </c>
      <c r="E235" s="311">
        <v>130</v>
      </c>
      <c r="F235" s="311">
        <v>0</v>
      </c>
      <c r="G235" s="180">
        <f aca="true" t="shared" si="8" ref="G235:G243">F235/E235*100</f>
        <v>0</v>
      </c>
      <c r="O235" s="83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s="29" customFormat="1" ht="13.5" customHeight="1">
      <c r="A236" s="150" t="s">
        <v>691</v>
      </c>
      <c r="B236" s="146">
        <v>3729</v>
      </c>
      <c r="C236" s="137" t="s">
        <v>537</v>
      </c>
      <c r="D236" s="225">
        <v>150</v>
      </c>
      <c r="E236" s="311">
        <v>150</v>
      </c>
      <c r="F236" s="311">
        <v>0</v>
      </c>
      <c r="G236" s="180">
        <f t="shared" si="8"/>
        <v>0</v>
      </c>
      <c r="O236" s="83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29" customFormat="1" ht="15" customHeight="1">
      <c r="A237" s="150" t="s">
        <v>691</v>
      </c>
      <c r="B237" s="146">
        <v>3792</v>
      </c>
      <c r="C237" s="137" t="s">
        <v>594</v>
      </c>
      <c r="D237" s="225">
        <v>100</v>
      </c>
      <c r="E237" s="311">
        <v>70</v>
      </c>
      <c r="F237" s="311">
        <v>0</v>
      </c>
      <c r="G237" s="180">
        <f>F237/E237*100</f>
        <v>0</v>
      </c>
      <c r="O237" s="83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29" customFormat="1" ht="14.25" customHeight="1">
      <c r="A238" s="150" t="s">
        <v>691</v>
      </c>
      <c r="B238" s="146">
        <v>3799</v>
      </c>
      <c r="C238" s="137" t="s">
        <v>538</v>
      </c>
      <c r="D238" s="225">
        <v>300</v>
      </c>
      <c r="E238" s="311">
        <v>300</v>
      </c>
      <c r="F238" s="311">
        <v>0</v>
      </c>
      <c r="G238" s="180">
        <f t="shared" si="8"/>
        <v>0</v>
      </c>
      <c r="O238" s="83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29" customFormat="1" ht="13.5" customHeight="1">
      <c r="A239" s="150" t="s">
        <v>691</v>
      </c>
      <c r="B239" s="146">
        <v>3742</v>
      </c>
      <c r="C239" s="137" t="s">
        <v>539</v>
      </c>
      <c r="D239" s="225">
        <v>4500</v>
      </c>
      <c r="E239" s="311">
        <v>4500</v>
      </c>
      <c r="F239" s="311">
        <v>58</v>
      </c>
      <c r="G239" s="180">
        <f t="shared" si="8"/>
        <v>1.288888888888889</v>
      </c>
      <c r="O239" s="83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s="29" customFormat="1" ht="13.5" customHeight="1">
      <c r="A240" s="150" t="s">
        <v>691</v>
      </c>
      <c r="B240" s="146">
        <v>3741</v>
      </c>
      <c r="C240" s="137" t="s">
        <v>607</v>
      </c>
      <c r="D240" s="225">
        <v>150</v>
      </c>
      <c r="E240" s="311">
        <v>150</v>
      </c>
      <c r="F240" s="311">
        <v>535</v>
      </c>
      <c r="G240" s="180" t="s">
        <v>51</v>
      </c>
      <c r="O240" s="83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29" customFormat="1" ht="14.25" customHeight="1">
      <c r="A241" s="150" t="s">
        <v>691</v>
      </c>
      <c r="B241" s="146">
        <v>3773</v>
      </c>
      <c r="C241" s="137" t="s">
        <v>438</v>
      </c>
      <c r="D241" s="225">
        <v>0</v>
      </c>
      <c r="E241" s="311">
        <v>0</v>
      </c>
      <c r="F241" s="311">
        <v>2</v>
      </c>
      <c r="G241" s="180" t="s">
        <v>51</v>
      </c>
      <c r="O241" s="83"/>
      <c r="P241" s="198"/>
      <c r="Q241" s="15"/>
      <c r="R241" s="15"/>
      <c r="S241" s="15"/>
      <c r="T241" s="15"/>
      <c r="U241" s="15"/>
      <c r="V241" s="15"/>
      <c r="W241" s="154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29" customFormat="1" ht="14.25" customHeight="1">
      <c r="A242" s="150" t="s">
        <v>691</v>
      </c>
      <c r="B242" s="146">
        <v>3727</v>
      </c>
      <c r="C242" s="137" t="s">
        <v>439</v>
      </c>
      <c r="D242" s="225">
        <v>0</v>
      </c>
      <c r="E242" s="311">
        <v>2980</v>
      </c>
      <c r="F242" s="311">
        <v>0</v>
      </c>
      <c r="G242" s="180">
        <f t="shared" si="8"/>
        <v>0</v>
      </c>
      <c r="O242" s="83"/>
      <c r="P242" s="198"/>
      <c r="Q242" s="15"/>
      <c r="R242" s="15"/>
      <c r="S242" s="15"/>
      <c r="T242" s="15"/>
      <c r="U242" s="15"/>
      <c r="V242" s="15"/>
      <c r="W242" s="154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14" s="83" customFormat="1" ht="12.75">
      <c r="A243" s="204"/>
      <c r="B243" s="221"/>
      <c r="C243" s="220" t="s">
        <v>52</v>
      </c>
      <c r="D243" s="205">
        <f>SUM(D235:D241)</f>
        <v>5330</v>
      </c>
      <c r="E243" s="206">
        <f>SUM(E235:E242)</f>
        <v>8280</v>
      </c>
      <c r="F243" s="237">
        <f>SUM(F235:F242)</f>
        <v>595</v>
      </c>
      <c r="G243" s="123">
        <f t="shared" si="8"/>
        <v>7.185990338164252</v>
      </c>
      <c r="H243" s="29"/>
      <c r="I243" s="29"/>
      <c r="J243" s="29"/>
      <c r="K243" s="29"/>
      <c r="L243" s="29"/>
      <c r="M243" s="29"/>
      <c r="N243" s="29"/>
    </row>
    <row r="244" spans="1:14" s="83" customFormat="1" ht="12.75">
      <c r="A244" s="481" t="s">
        <v>563</v>
      </c>
      <c r="B244" s="480"/>
      <c r="C244" s="480"/>
      <c r="D244" s="480"/>
      <c r="E244" s="480"/>
      <c r="F244" s="480"/>
      <c r="G244" s="480"/>
      <c r="H244" s="29"/>
      <c r="I244" s="29"/>
      <c r="J244" s="29"/>
      <c r="K244" s="29"/>
      <c r="L244" s="29"/>
      <c r="M244" s="29"/>
      <c r="N244" s="29"/>
    </row>
    <row r="245" spans="1:256" s="29" customFormat="1" ht="12.75">
      <c r="A245" s="468" t="s">
        <v>564</v>
      </c>
      <c r="B245" s="469"/>
      <c r="C245" s="469"/>
      <c r="D245" s="469"/>
      <c r="E245" s="469"/>
      <c r="F245" s="469"/>
      <c r="G245" s="469"/>
      <c r="H245" s="128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3"/>
      <c r="BM245" s="83"/>
      <c r="BN245" s="83"/>
      <c r="BO245" s="83"/>
      <c r="BP245" s="83"/>
      <c r="BQ245" s="83"/>
      <c r="BR245" s="83"/>
      <c r="BS245" s="83"/>
      <c r="BT245" s="83"/>
      <c r="BU245" s="83"/>
      <c r="BV245" s="83"/>
      <c r="BW245" s="83"/>
      <c r="BX245" s="83"/>
      <c r="BY245" s="83"/>
      <c r="BZ245" s="83"/>
      <c r="CA245" s="83"/>
      <c r="CB245" s="83"/>
      <c r="CC245" s="83"/>
      <c r="CD245" s="83"/>
      <c r="CE245" s="83"/>
      <c r="CF245" s="83"/>
      <c r="CG245" s="83"/>
      <c r="CH245" s="83"/>
      <c r="CI245" s="83"/>
      <c r="CJ245" s="83"/>
      <c r="CK245" s="83"/>
      <c r="CL245" s="83"/>
      <c r="CM245" s="83"/>
      <c r="CN245" s="83"/>
      <c r="CO245" s="83"/>
      <c r="CP245" s="83"/>
      <c r="CQ245" s="83"/>
      <c r="CR245" s="83"/>
      <c r="CS245" s="83"/>
      <c r="CT245" s="83"/>
      <c r="CU245" s="83"/>
      <c r="CV245" s="83"/>
      <c r="CW245" s="83"/>
      <c r="CX245" s="83"/>
      <c r="CY245" s="83"/>
      <c r="CZ245" s="83"/>
      <c r="DA245" s="83"/>
      <c r="DB245" s="83"/>
      <c r="DC245" s="83"/>
      <c r="DD245" s="83"/>
      <c r="DE245" s="83"/>
      <c r="DF245" s="83"/>
      <c r="DG245" s="83"/>
      <c r="DH245" s="83"/>
      <c r="DI245" s="83"/>
      <c r="DJ245" s="83"/>
      <c r="DK245" s="83"/>
      <c r="DL245" s="83"/>
      <c r="DM245" s="83"/>
      <c r="DN245" s="83"/>
      <c r="DO245" s="83"/>
      <c r="DP245" s="83"/>
      <c r="DQ245" s="83"/>
      <c r="DR245" s="83"/>
      <c r="DS245" s="83"/>
      <c r="DT245" s="83"/>
      <c r="DU245" s="83"/>
      <c r="DV245" s="83"/>
      <c r="DW245" s="83"/>
      <c r="DX245" s="83"/>
      <c r="DY245" s="83"/>
      <c r="DZ245" s="83"/>
      <c r="EA245" s="83"/>
      <c r="EB245" s="83"/>
      <c r="EC245" s="83"/>
      <c r="ED245" s="83"/>
      <c r="EE245" s="83"/>
      <c r="EF245" s="83"/>
      <c r="EG245" s="83"/>
      <c r="EH245" s="83"/>
      <c r="EI245" s="83"/>
      <c r="EJ245" s="83"/>
      <c r="EK245" s="83"/>
      <c r="EL245" s="83"/>
      <c r="EM245" s="83"/>
      <c r="EN245" s="83"/>
      <c r="EO245" s="83"/>
      <c r="EP245" s="83"/>
      <c r="EQ245" s="83"/>
      <c r="ER245" s="83"/>
      <c r="ES245" s="83"/>
      <c r="ET245" s="83"/>
      <c r="EU245" s="83"/>
      <c r="EV245" s="83"/>
      <c r="EW245" s="83"/>
      <c r="EX245" s="83"/>
      <c r="EY245" s="83"/>
      <c r="EZ245" s="83"/>
      <c r="FA245" s="83"/>
      <c r="FB245" s="83"/>
      <c r="FC245" s="83"/>
      <c r="FD245" s="83"/>
      <c r="FE245" s="83"/>
      <c r="FF245" s="83"/>
      <c r="FG245" s="83"/>
      <c r="FH245" s="83"/>
      <c r="FI245" s="83"/>
      <c r="FJ245" s="83"/>
      <c r="FK245" s="83"/>
      <c r="FL245" s="83"/>
      <c r="FM245" s="83"/>
      <c r="FN245" s="83"/>
      <c r="FO245" s="83"/>
      <c r="FP245" s="83"/>
      <c r="FQ245" s="83"/>
      <c r="FR245" s="83"/>
      <c r="FS245" s="83"/>
      <c r="FT245" s="83"/>
      <c r="FU245" s="83"/>
      <c r="FV245" s="83"/>
      <c r="FW245" s="83"/>
      <c r="FX245" s="83"/>
      <c r="FY245" s="83"/>
      <c r="FZ245" s="83"/>
      <c r="GA245" s="83"/>
      <c r="GB245" s="83"/>
      <c r="GC245" s="83"/>
      <c r="GD245" s="83"/>
      <c r="GE245" s="83"/>
      <c r="GF245" s="83"/>
      <c r="GG245" s="83"/>
      <c r="GH245" s="83"/>
      <c r="GI245" s="83"/>
      <c r="GJ245" s="83"/>
      <c r="GK245" s="83"/>
      <c r="GL245" s="83"/>
      <c r="GM245" s="83"/>
      <c r="GN245" s="83"/>
      <c r="GO245" s="83"/>
      <c r="GP245" s="83"/>
      <c r="GQ245" s="83"/>
      <c r="GR245" s="83"/>
      <c r="GS245" s="83"/>
      <c r="GT245" s="83"/>
      <c r="GU245" s="83"/>
      <c r="GV245" s="83"/>
      <c r="GW245" s="83"/>
      <c r="GX245" s="83"/>
      <c r="GY245" s="83"/>
      <c r="GZ245" s="83"/>
      <c r="HA245" s="83"/>
      <c r="HB245" s="83"/>
      <c r="HC245" s="83"/>
      <c r="HD245" s="83"/>
      <c r="HE245" s="83"/>
      <c r="HF245" s="83"/>
      <c r="HG245" s="83"/>
      <c r="HH245" s="83"/>
      <c r="HI245" s="83"/>
      <c r="HJ245" s="83"/>
      <c r="HK245" s="83"/>
      <c r="HL245" s="83"/>
      <c r="HM245" s="83"/>
      <c r="HN245" s="83"/>
      <c r="HO245" s="83"/>
      <c r="HP245" s="83"/>
      <c r="HQ245" s="83"/>
      <c r="HR245" s="83"/>
      <c r="HS245" s="83"/>
      <c r="HT245" s="83"/>
      <c r="HU245" s="83"/>
      <c r="HV245" s="83"/>
      <c r="HW245" s="83"/>
      <c r="HX245" s="83"/>
      <c r="HY245" s="83"/>
      <c r="HZ245" s="83"/>
      <c r="IA245" s="83"/>
      <c r="IB245" s="83"/>
      <c r="IC245" s="83"/>
      <c r="ID245" s="83"/>
      <c r="IE245" s="83"/>
      <c r="IF245" s="83"/>
      <c r="IG245" s="83"/>
      <c r="IH245" s="83"/>
      <c r="II245" s="83"/>
      <c r="IJ245" s="83"/>
      <c r="IK245" s="83"/>
      <c r="IL245" s="83"/>
      <c r="IM245" s="83"/>
      <c r="IN245" s="83"/>
      <c r="IO245" s="83"/>
      <c r="IP245" s="83"/>
      <c r="IQ245" s="83"/>
      <c r="IR245" s="83"/>
      <c r="IS245" s="83"/>
      <c r="IT245" s="83"/>
      <c r="IU245" s="83"/>
      <c r="IV245" s="83"/>
    </row>
    <row r="246" spans="1:256" s="29" customFormat="1" ht="12.75">
      <c r="A246" s="468" t="s">
        <v>562</v>
      </c>
      <c r="B246" s="469"/>
      <c r="C246" s="469"/>
      <c r="D246" s="469"/>
      <c r="E246" s="469"/>
      <c r="F246" s="469"/>
      <c r="G246" s="469"/>
      <c r="H246" s="128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Q246" s="83"/>
      <c r="BR246" s="83"/>
      <c r="BS246" s="83"/>
      <c r="BT246" s="83"/>
      <c r="BU246" s="83"/>
      <c r="BV246" s="83"/>
      <c r="BW246" s="83"/>
      <c r="BX246" s="83"/>
      <c r="BY246" s="83"/>
      <c r="BZ246" s="83"/>
      <c r="CA246" s="83"/>
      <c r="CB246" s="83"/>
      <c r="CC246" s="83"/>
      <c r="CD246" s="83"/>
      <c r="CE246" s="83"/>
      <c r="CF246" s="83"/>
      <c r="CG246" s="83"/>
      <c r="CH246" s="83"/>
      <c r="CI246" s="83"/>
      <c r="CJ246" s="83"/>
      <c r="CK246" s="83"/>
      <c r="CL246" s="83"/>
      <c r="CM246" s="83"/>
      <c r="CN246" s="83"/>
      <c r="CO246" s="83"/>
      <c r="CP246" s="83"/>
      <c r="CQ246" s="83"/>
      <c r="CR246" s="83"/>
      <c r="CS246" s="83"/>
      <c r="CT246" s="83"/>
      <c r="CU246" s="83"/>
      <c r="CV246" s="83"/>
      <c r="CW246" s="83"/>
      <c r="CX246" s="83"/>
      <c r="CY246" s="83"/>
      <c r="CZ246" s="83"/>
      <c r="DA246" s="83"/>
      <c r="DB246" s="83"/>
      <c r="DC246" s="83"/>
      <c r="DD246" s="83"/>
      <c r="DE246" s="83"/>
      <c r="DF246" s="83"/>
      <c r="DG246" s="83"/>
      <c r="DH246" s="83"/>
      <c r="DI246" s="83"/>
      <c r="DJ246" s="83"/>
      <c r="DK246" s="83"/>
      <c r="DL246" s="83"/>
      <c r="DM246" s="83"/>
      <c r="DN246" s="83"/>
      <c r="DO246" s="83"/>
      <c r="DP246" s="83"/>
      <c r="DQ246" s="83"/>
      <c r="DR246" s="83"/>
      <c r="DS246" s="83"/>
      <c r="DT246" s="83"/>
      <c r="DU246" s="83"/>
      <c r="DV246" s="83"/>
      <c r="DW246" s="83"/>
      <c r="DX246" s="83"/>
      <c r="DY246" s="83"/>
      <c r="DZ246" s="83"/>
      <c r="EA246" s="83"/>
      <c r="EB246" s="83"/>
      <c r="EC246" s="83"/>
      <c r="ED246" s="83"/>
      <c r="EE246" s="83"/>
      <c r="EF246" s="83"/>
      <c r="EG246" s="83"/>
      <c r="EH246" s="83"/>
      <c r="EI246" s="83"/>
      <c r="EJ246" s="83"/>
      <c r="EK246" s="83"/>
      <c r="EL246" s="83"/>
      <c r="EM246" s="83"/>
      <c r="EN246" s="83"/>
      <c r="EO246" s="83"/>
      <c r="EP246" s="83"/>
      <c r="EQ246" s="83"/>
      <c r="ER246" s="83"/>
      <c r="ES246" s="83"/>
      <c r="ET246" s="83"/>
      <c r="EU246" s="83"/>
      <c r="EV246" s="83"/>
      <c r="EW246" s="83"/>
      <c r="EX246" s="83"/>
      <c r="EY246" s="83"/>
      <c r="EZ246" s="83"/>
      <c r="FA246" s="83"/>
      <c r="FB246" s="83"/>
      <c r="FC246" s="83"/>
      <c r="FD246" s="83"/>
      <c r="FE246" s="83"/>
      <c r="FF246" s="83"/>
      <c r="FG246" s="83"/>
      <c r="FH246" s="83"/>
      <c r="FI246" s="83"/>
      <c r="FJ246" s="83"/>
      <c r="FK246" s="83"/>
      <c r="FL246" s="83"/>
      <c r="FM246" s="83"/>
      <c r="FN246" s="83"/>
      <c r="FO246" s="83"/>
      <c r="FP246" s="83"/>
      <c r="FQ246" s="83"/>
      <c r="FR246" s="83"/>
      <c r="FS246" s="83"/>
      <c r="FT246" s="83"/>
      <c r="FU246" s="83"/>
      <c r="FV246" s="83"/>
      <c r="FW246" s="83"/>
      <c r="FX246" s="83"/>
      <c r="FY246" s="83"/>
      <c r="FZ246" s="83"/>
      <c r="GA246" s="83"/>
      <c r="GB246" s="83"/>
      <c r="GC246" s="83"/>
      <c r="GD246" s="83"/>
      <c r="GE246" s="83"/>
      <c r="GF246" s="83"/>
      <c r="GG246" s="83"/>
      <c r="GH246" s="83"/>
      <c r="GI246" s="83"/>
      <c r="GJ246" s="83"/>
      <c r="GK246" s="83"/>
      <c r="GL246" s="83"/>
      <c r="GM246" s="83"/>
      <c r="GN246" s="83"/>
      <c r="GO246" s="83"/>
      <c r="GP246" s="83"/>
      <c r="GQ246" s="83"/>
      <c r="GR246" s="83"/>
      <c r="GS246" s="83"/>
      <c r="GT246" s="83"/>
      <c r="GU246" s="83"/>
      <c r="GV246" s="83"/>
      <c r="GW246" s="83"/>
      <c r="GX246" s="83"/>
      <c r="GY246" s="83"/>
      <c r="GZ246" s="83"/>
      <c r="HA246" s="83"/>
      <c r="HB246" s="83"/>
      <c r="HC246" s="83"/>
      <c r="HD246" s="83"/>
      <c r="HE246" s="83"/>
      <c r="HF246" s="83"/>
      <c r="HG246" s="83"/>
      <c r="HH246" s="83"/>
      <c r="HI246" s="83"/>
      <c r="HJ246" s="83"/>
      <c r="HK246" s="83"/>
      <c r="HL246" s="83"/>
      <c r="HM246" s="83"/>
      <c r="HN246" s="83"/>
      <c r="HO246" s="83"/>
      <c r="HP246" s="83"/>
      <c r="HQ246" s="83"/>
      <c r="HR246" s="83"/>
      <c r="HS246" s="83"/>
      <c r="HT246" s="83"/>
      <c r="HU246" s="83"/>
      <c r="HV246" s="83"/>
      <c r="HW246" s="83"/>
      <c r="HX246" s="83"/>
      <c r="HY246" s="83"/>
      <c r="HZ246" s="83"/>
      <c r="IA246" s="83"/>
      <c r="IB246" s="83"/>
      <c r="IC246" s="83"/>
      <c r="ID246" s="83"/>
      <c r="IE246" s="83"/>
      <c r="IF246" s="83"/>
      <c r="IG246" s="83"/>
      <c r="IH246" s="83"/>
      <c r="II246" s="83"/>
      <c r="IJ246" s="83"/>
      <c r="IK246" s="83"/>
      <c r="IL246" s="83"/>
      <c r="IM246" s="83"/>
      <c r="IN246" s="83"/>
      <c r="IO246" s="83"/>
      <c r="IP246" s="83"/>
      <c r="IQ246" s="83"/>
      <c r="IR246" s="83"/>
      <c r="IS246" s="83"/>
      <c r="IT246" s="83"/>
      <c r="IU246" s="83"/>
      <c r="IV246" s="83"/>
    </row>
    <row r="247" spans="1:256" s="29" customFormat="1" ht="12.75">
      <c r="A247" s="468" t="s">
        <v>440</v>
      </c>
      <c r="B247" s="469"/>
      <c r="C247" s="469"/>
      <c r="D247" s="469"/>
      <c r="E247" s="469"/>
      <c r="F247" s="469"/>
      <c r="G247" s="469"/>
      <c r="H247" s="128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  <c r="BO247" s="83"/>
      <c r="BP247" s="83"/>
      <c r="BQ247" s="83"/>
      <c r="BR247" s="83"/>
      <c r="BS247" s="83"/>
      <c r="BT247" s="83"/>
      <c r="BU247" s="83"/>
      <c r="BV247" s="83"/>
      <c r="BW247" s="83"/>
      <c r="BX247" s="83"/>
      <c r="BY247" s="83"/>
      <c r="BZ247" s="83"/>
      <c r="CA247" s="83"/>
      <c r="CB247" s="83"/>
      <c r="CC247" s="83"/>
      <c r="CD247" s="83"/>
      <c r="CE247" s="83"/>
      <c r="CF247" s="83"/>
      <c r="CG247" s="83"/>
      <c r="CH247" s="83"/>
      <c r="CI247" s="83"/>
      <c r="CJ247" s="83"/>
      <c r="CK247" s="83"/>
      <c r="CL247" s="83"/>
      <c r="CM247" s="83"/>
      <c r="CN247" s="83"/>
      <c r="CO247" s="83"/>
      <c r="CP247" s="83"/>
      <c r="CQ247" s="83"/>
      <c r="CR247" s="83"/>
      <c r="CS247" s="83"/>
      <c r="CT247" s="83"/>
      <c r="CU247" s="83"/>
      <c r="CV247" s="83"/>
      <c r="CW247" s="83"/>
      <c r="CX247" s="83"/>
      <c r="CY247" s="83"/>
      <c r="CZ247" s="83"/>
      <c r="DA247" s="83"/>
      <c r="DB247" s="83"/>
      <c r="DC247" s="83"/>
      <c r="DD247" s="83"/>
      <c r="DE247" s="83"/>
      <c r="DF247" s="83"/>
      <c r="DG247" s="83"/>
      <c r="DH247" s="83"/>
      <c r="DI247" s="83"/>
      <c r="DJ247" s="83"/>
      <c r="DK247" s="83"/>
      <c r="DL247" s="83"/>
      <c r="DM247" s="83"/>
      <c r="DN247" s="83"/>
      <c r="DO247" s="83"/>
      <c r="DP247" s="83"/>
      <c r="DQ247" s="83"/>
      <c r="DR247" s="83"/>
      <c r="DS247" s="83"/>
      <c r="DT247" s="83"/>
      <c r="DU247" s="83"/>
      <c r="DV247" s="83"/>
      <c r="DW247" s="83"/>
      <c r="DX247" s="83"/>
      <c r="DY247" s="83"/>
      <c r="DZ247" s="83"/>
      <c r="EA247" s="83"/>
      <c r="EB247" s="83"/>
      <c r="EC247" s="83"/>
      <c r="ED247" s="83"/>
      <c r="EE247" s="83"/>
      <c r="EF247" s="83"/>
      <c r="EG247" s="83"/>
      <c r="EH247" s="83"/>
      <c r="EI247" s="83"/>
      <c r="EJ247" s="83"/>
      <c r="EK247" s="83"/>
      <c r="EL247" s="83"/>
      <c r="EM247" s="83"/>
      <c r="EN247" s="83"/>
      <c r="EO247" s="83"/>
      <c r="EP247" s="83"/>
      <c r="EQ247" s="83"/>
      <c r="ER247" s="83"/>
      <c r="ES247" s="83"/>
      <c r="ET247" s="83"/>
      <c r="EU247" s="83"/>
      <c r="EV247" s="83"/>
      <c r="EW247" s="83"/>
      <c r="EX247" s="83"/>
      <c r="EY247" s="83"/>
      <c r="EZ247" s="83"/>
      <c r="FA247" s="83"/>
      <c r="FB247" s="83"/>
      <c r="FC247" s="83"/>
      <c r="FD247" s="83"/>
      <c r="FE247" s="83"/>
      <c r="FF247" s="83"/>
      <c r="FG247" s="83"/>
      <c r="FH247" s="83"/>
      <c r="FI247" s="83"/>
      <c r="FJ247" s="83"/>
      <c r="FK247" s="83"/>
      <c r="FL247" s="83"/>
      <c r="FM247" s="83"/>
      <c r="FN247" s="83"/>
      <c r="FO247" s="83"/>
      <c r="FP247" s="83"/>
      <c r="FQ247" s="83"/>
      <c r="FR247" s="83"/>
      <c r="FS247" s="83"/>
      <c r="FT247" s="83"/>
      <c r="FU247" s="83"/>
      <c r="FV247" s="83"/>
      <c r="FW247" s="83"/>
      <c r="FX247" s="83"/>
      <c r="FY247" s="83"/>
      <c r="FZ247" s="83"/>
      <c r="GA247" s="83"/>
      <c r="GB247" s="83"/>
      <c r="GC247" s="83"/>
      <c r="GD247" s="83"/>
      <c r="GE247" s="83"/>
      <c r="GF247" s="83"/>
      <c r="GG247" s="83"/>
      <c r="GH247" s="83"/>
      <c r="GI247" s="83"/>
      <c r="GJ247" s="83"/>
      <c r="GK247" s="83"/>
      <c r="GL247" s="83"/>
      <c r="GM247" s="83"/>
      <c r="GN247" s="83"/>
      <c r="GO247" s="83"/>
      <c r="GP247" s="83"/>
      <c r="GQ247" s="83"/>
      <c r="GR247" s="83"/>
      <c r="GS247" s="83"/>
      <c r="GT247" s="83"/>
      <c r="GU247" s="83"/>
      <c r="GV247" s="83"/>
      <c r="GW247" s="83"/>
      <c r="GX247" s="83"/>
      <c r="GY247" s="83"/>
      <c r="GZ247" s="83"/>
      <c r="HA247" s="83"/>
      <c r="HB247" s="83"/>
      <c r="HC247" s="83"/>
      <c r="HD247" s="83"/>
      <c r="HE247" s="83"/>
      <c r="HF247" s="83"/>
      <c r="HG247" s="83"/>
      <c r="HH247" s="83"/>
      <c r="HI247" s="83"/>
      <c r="HJ247" s="83"/>
      <c r="HK247" s="83"/>
      <c r="HL247" s="83"/>
      <c r="HM247" s="83"/>
      <c r="HN247" s="83"/>
      <c r="HO247" s="83"/>
      <c r="HP247" s="83"/>
      <c r="HQ247" s="83"/>
      <c r="HR247" s="83"/>
      <c r="HS247" s="83"/>
      <c r="HT247" s="83"/>
      <c r="HU247" s="83"/>
      <c r="HV247" s="83"/>
      <c r="HW247" s="83"/>
      <c r="HX247" s="83"/>
      <c r="HY247" s="83"/>
      <c r="HZ247" s="83"/>
      <c r="IA247" s="83"/>
      <c r="IB247" s="83"/>
      <c r="IC247" s="83"/>
      <c r="ID247" s="83"/>
      <c r="IE247" s="83"/>
      <c r="IF247" s="83"/>
      <c r="IG247" s="83"/>
      <c r="IH247" s="83"/>
      <c r="II247" s="83"/>
      <c r="IJ247" s="83"/>
      <c r="IK247" s="83"/>
      <c r="IL247" s="83"/>
      <c r="IM247" s="83"/>
      <c r="IN247" s="83"/>
      <c r="IO247" s="83"/>
      <c r="IP247" s="83"/>
      <c r="IQ247" s="83"/>
      <c r="IR247" s="83"/>
      <c r="IS247" s="83"/>
      <c r="IT247" s="83"/>
      <c r="IU247" s="83"/>
      <c r="IV247" s="83"/>
    </row>
    <row r="248" spans="1:256" s="29" customFormat="1" ht="12.75">
      <c r="A248" s="468"/>
      <c r="B248" s="469"/>
      <c r="C248" s="469"/>
      <c r="D248" s="469"/>
      <c r="E248" s="469"/>
      <c r="F248" s="469"/>
      <c r="G248" s="469"/>
      <c r="H248" s="128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  <c r="AJ248" s="83"/>
      <c r="AK248" s="83"/>
      <c r="AL248" s="83"/>
      <c r="AM248" s="83"/>
      <c r="AN248" s="83"/>
      <c r="AO248" s="83"/>
      <c r="AP248" s="83"/>
      <c r="AQ248" s="83"/>
      <c r="AR248" s="83"/>
      <c r="AS248" s="83"/>
      <c r="AT248" s="83"/>
      <c r="AU248" s="83"/>
      <c r="AV248" s="83"/>
      <c r="AW248" s="83"/>
      <c r="AX248" s="83"/>
      <c r="AY248" s="83"/>
      <c r="AZ248" s="83"/>
      <c r="BA248" s="83"/>
      <c r="BB248" s="83"/>
      <c r="BC248" s="83"/>
      <c r="BD248" s="83"/>
      <c r="BE248" s="83"/>
      <c r="BF248" s="83"/>
      <c r="BG248" s="83"/>
      <c r="BH248" s="83"/>
      <c r="BI248" s="83"/>
      <c r="BJ248" s="83"/>
      <c r="BK248" s="83"/>
      <c r="BL248" s="83"/>
      <c r="BM248" s="83"/>
      <c r="BN248" s="83"/>
      <c r="BO248" s="83"/>
      <c r="BP248" s="83"/>
      <c r="BQ248" s="83"/>
      <c r="BR248" s="83"/>
      <c r="BS248" s="83"/>
      <c r="BT248" s="83"/>
      <c r="BU248" s="83"/>
      <c r="BV248" s="83"/>
      <c r="BW248" s="83"/>
      <c r="BX248" s="83"/>
      <c r="BY248" s="83"/>
      <c r="BZ248" s="83"/>
      <c r="CA248" s="83"/>
      <c r="CB248" s="83"/>
      <c r="CC248" s="83"/>
      <c r="CD248" s="83"/>
      <c r="CE248" s="83"/>
      <c r="CF248" s="83"/>
      <c r="CG248" s="83"/>
      <c r="CH248" s="83"/>
      <c r="CI248" s="83"/>
      <c r="CJ248" s="83"/>
      <c r="CK248" s="83"/>
      <c r="CL248" s="83"/>
      <c r="CM248" s="83"/>
      <c r="CN248" s="83"/>
      <c r="CO248" s="83"/>
      <c r="CP248" s="83"/>
      <c r="CQ248" s="83"/>
      <c r="CR248" s="83"/>
      <c r="CS248" s="83"/>
      <c r="CT248" s="83"/>
      <c r="CU248" s="83"/>
      <c r="CV248" s="83"/>
      <c r="CW248" s="83"/>
      <c r="CX248" s="83"/>
      <c r="CY248" s="83"/>
      <c r="CZ248" s="83"/>
      <c r="DA248" s="83"/>
      <c r="DB248" s="83"/>
      <c r="DC248" s="83"/>
      <c r="DD248" s="83"/>
      <c r="DE248" s="83"/>
      <c r="DF248" s="83"/>
      <c r="DG248" s="83"/>
      <c r="DH248" s="83"/>
      <c r="DI248" s="83"/>
      <c r="DJ248" s="83"/>
      <c r="DK248" s="83"/>
      <c r="DL248" s="83"/>
      <c r="DM248" s="83"/>
      <c r="DN248" s="83"/>
      <c r="DO248" s="83"/>
      <c r="DP248" s="83"/>
      <c r="DQ248" s="83"/>
      <c r="DR248" s="83"/>
      <c r="DS248" s="83"/>
      <c r="DT248" s="83"/>
      <c r="DU248" s="83"/>
      <c r="DV248" s="83"/>
      <c r="DW248" s="83"/>
      <c r="DX248" s="83"/>
      <c r="DY248" s="83"/>
      <c r="DZ248" s="83"/>
      <c r="EA248" s="83"/>
      <c r="EB248" s="83"/>
      <c r="EC248" s="83"/>
      <c r="ED248" s="83"/>
      <c r="EE248" s="83"/>
      <c r="EF248" s="83"/>
      <c r="EG248" s="83"/>
      <c r="EH248" s="83"/>
      <c r="EI248" s="83"/>
      <c r="EJ248" s="83"/>
      <c r="EK248" s="83"/>
      <c r="EL248" s="83"/>
      <c r="EM248" s="83"/>
      <c r="EN248" s="83"/>
      <c r="EO248" s="83"/>
      <c r="EP248" s="83"/>
      <c r="EQ248" s="83"/>
      <c r="ER248" s="83"/>
      <c r="ES248" s="83"/>
      <c r="ET248" s="83"/>
      <c r="EU248" s="83"/>
      <c r="EV248" s="83"/>
      <c r="EW248" s="83"/>
      <c r="EX248" s="83"/>
      <c r="EY248" s="83"/>
      <c r="EZ248" s="83"/>
      <c r="FA248" s="83"/>
      <c r="FB248" s="83"/>
      <c r="FC248" s="83"/>
      <c r="FD248" s="83"/>
      <c r="FE248" s="83"/>
      <c r="FF248" s="83"/>
      <c r="FG248" s="83"/>
      <c r="FH248" s="83"/>
      <c r="FI248" s="83"/>
      <c r="FJ248" s="83"/>
      <c r="FK248" s="83"/>
      <c r="FL248" s="83"/>
      <c r="FM248" s="83"/>
      <c r="FN248" s="83"/>
      <c r="FO248" s="83"/>
      <c r="FP248" s="83"/>
      <c r="FQ248" s="83"/>
      <c r="FR248" s="83"/>
      <c r="FS248" s="83"/>
      <c r="FT248" s="83"/>
      <c r="FU248" s="83"/>
      <c r="FV248" s="83"/>
      <c r="FW248" s="83"/>
      <c r="FX248" s="83"/>
      <c r="FY248" s="83"/>
      <c r="FZ248" s="83"/>
      <c r="GA248" s="83"/>
      <c r="GB248" s="83"/>
      <c r="GC248" s="83"/>
      <c r="GD248" s="83"/>
      <c r="GE248" s="83"/>
      <c r="GF248" s="83"/>
      <c r="GG248" s="83"/>
      <c r="GH248" s="83"/>
      <c r="GI248" s="83"/>
      <c r="GJ248" s="83"/>
      <c r="GK248" s="83"/>
      <c r="GL248" s="83"/>
      <c r="GM248" s="83"/>
      <c r="GN248" s="83"/>
      <c r="GO248" s="83"/>
      <c r="GP248" s="83"/>
      <c r="GQ248" s="83"/>
      <c r="GR248" s="83"/>
      <c r="GS248" s="83"/>
      <c r="GT248" s="83"/>
      <c r="GU248" s="83"/>
      <c r="GV248" s="83"/>
      <c r="GW248" s="83"/>
      <c r="GX248" s="83"/>
      <c r="GY248" s="83"/>
      <c r="GZ248" s="83"/>
      <c r="HA248" s="83"/>
      <c r="HB248" s="83"/>
      <c r="HC248" s="83"/>
      <c r="HD248" s="83"/>
      <c r="HE248" s="83"/>
      <c r="HF248" s="83"/>
      <c r="HG248" s="83"/>
      <c r="HH248" s="83"/>
      <c r="HI248" s="83"/>
      <c r="HJ248" s="83"/>
      <c r="HK248" s="83"/>
      <c r="HL248" s="83"/>
      <c r="HM248" s="83"/>
      <c r="HN248" s="83"/>
      <c r="HO248" s="83"/>
      <c r="HP248" s="83"/>
      <c r="HQ248" s="83"/>
      <c r="HR248" s="83"/>
      <c r="HS248" s="83"/>
      <c r="HT248" s="83"/>
      <c r="HU248" s="83"/>
      <c r="HV248" s="83"/>
      <c r="HW248" s="83"/>
      <c r="HX248" s="83"/>
      <c r="HY248" s="83"/>
      <c r="HZ248" s="83"/>
      <c r="IA248" s="83"/>
      <c r="IB248" s="83"/>
      <c r="IC248" s="83"/>
      <c r="ID248" s="83"/>
      <c r="IE248" s="83"/>
      <c r="IF248" s="83"/>
      <c r="IG248" s="83"/>
      <c r="IH248" s="83"/>
      <c r="II248" s="83"/>
      <c r="IJ248" s="83"/>
      <c r="IK248" s="83"/>
      <c r="IL248" s="83"/>
      <c r="IM248" s="83"/>
      <c r="IN248" s="83"/>
      <c r="IO248" s="83"/>
      <c r="IP248" s="83"/>
      <c r="IQ248" s="83"/>
      <c r="IR248" s="83"/>
      <c r="IS248" s="83"/>
      <c r="IT248" s="83"/>
      <c r="IU248" s="83"/>
      <c r="IV248" s="83"/>
    </row>
    <row r="249" spans="1:256" s="29" customFormat="1" ht="12.75">
      <c r="A249" s="213"/>
      <c r="B249" s="223"/>
      <c r="C249" s="222" t="s">
        <v>54</v>
      </c>
      <c r="D249" s="214">
        <f>D243</f>
        <v>5330</v>
      </c>
      <c r="E249" s="215">
        <f>E243</f>
        <v>8280</v>
      </c>
      <c r="F249" s="216">
        <f>F243</f>
        <v>595</v>
      </c>
      <c r="G249" s="10">
        <f>F249/E249*100</f>
        <v>7.185990338164252</v>
      </c>
      <c r="H249" s="128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  <c r="AI249" s="83"/>
      <c r="AJ249" s="83"/>
      <c r="AK249" s="83"/>
      <c r="AL249" s="83"/>
      <c r="AM249" s="83"/>
      <c r="AN249" s="83"/>
      <c r="AO249" s="83"/>
      <c r="AP249" s="83"/>
      <c r="AQ249" s="83"/>
      <c r="AR249" s="83"/>
      <c r="AS249" s="83"/>
      <c r="AT249" s="83"/>
      <c r="AU249" s="83"/>
      <c r="AV249" s="83"/>
      <c r="AW249" s="83"/>
      <c r="AX249" s="83"/>
      <c r="AY249" s="83"/>
      <c r="AZ249" s="83"/>
      <c r="BA249" s="83"/>
      <c r="BB249" s="83"/>
      <c r="BC249" s="83"/>
      <c r="BD249" s="83"/>
      <c r="BE249" s="83"/>
      <c r="BF249" s="83"/>
      <c r="BG249" s="83"/>
      <c r="BH249" s="83"/>
      <c r="BI249" s="83"/>
      <c r="BJ249" s="83"/>
      <c r="BK249" s="83"/>
      <c r="BL249" s="83"/>
      <c r="BM249" s="83"/>
      <c r="BN249" s="83"/>
      <c r="BO249" s="83"/>
      <c r="BP249" s="83"/>
      <c r="BQ249" s="83"/>
      <c r="BR249" s="83"/>
      <c r="BS249" s="83"/>
      <c r="BT249" s="83"/>
      <c r="BU249" s="83"/>
      <c r="BV249" s="83"/>
      <c r="BW249" s="83"/>
      <c r="BX249" s="83"/>
      <c r="BY249" s="83"/>
      <c r="BZ249" s="83"/>
      <c r="CA249" s="83"/>
      <c r="CB249" s="83"/>
      <c r="CC249" s="83"/>
      <c r="CD249" s="83"/>
      <c r="CE249" s="83"/>
      <c r="CF249" s="83"/>
      <c r="CG249" s="83"/>
      <c r="CH249" s="83"/>
      <c r="CI249" s="83"/>
      <c r="CJ249" s="83"/>
      <c r="CK249" s="83"/>
      <c r="CL249" s="83"/>
      <c r="CM249" s="83"/>
      <c r="CN249" s="83"/>
      <c r="CO249" s="83"/>
      <c r="CP249" s="83"/>
      <c r="CQ249" s="83"/>
      <c r="CR249" s="83"/>
      <c r="CS249" s="83"/>
      <c r="CT249" s="83"/>
      <c r="CU249" s="83"/>
      <c r="CV249" s="83"/>
      <c r="CW249" s="83"/>
      <c r="CX249" s="83"/>
      <c r="CY249" s="83"/>
      <c r="CZ249" s="83"/>
      <c r="DA249" s="83"/>
      <c r="DB249" s="83"/>
      <c r="DC249" s="83"/>
      <c r="DD249" s="83"/>
      <c r="DE249" s="83"/>
      <c r="DF249" s="83"/>
      <c r="DG249" s="83"/>
      <c r="DH249" s="83"/>
      <c r="DI249" s="83"/>
      <c r="DJ249" s="83"/>
      <c r="DK249" s="83"/>
      <c r="DL249" s="83"/>
      <c r="DM249" s="83"/>
      <c r="DN249" s="83"/>
      <c r="DO249" s="83"/>
      <c r="DP249" s="83"/>
      <c r="DQ249" s="83"/>
      <c r="DR249" s="83"/>
      <c r="DS249" s="83"/>
      <c r="DT249" s="83"/>
      <c r="DU249" s="83"/>
      <c r="DV249" s="83"/>
      <c r="DW249" s="83"/>
      <c r="DX249" s="83"/>
      <c r="DY249" s="83"/>
      <c r="DZ249" s="83"/>
      <c r="EA249" s="83"/>
      <c r="EB249" s="83"/>
      <c r="EC249" s="83"/>
      <c r="ED249" s="83"/>
      <c r="EE249" s="83"/>
      <c r="EF249" s="83"/>
      <c r="EG249" s="83"/>
      <c r="EH249" s="83"/>
      <c r="EI249" s="83"/>
      <c r="EJ249" s="83"/>
      <c r="EK249" s="83"/>
      <c r="EL249" s="83"/>
      <c r="EM249" s="83"/>
      <c r="EN249" s="83"/>
      <c r="EO249" s="83"/>
      <c r="EP249" s="83"/>
      <c r="EQ249" s="83"/>
      <c r="ER249" s="83"/>
      <c r="ES249" s="83"/>
      <c r="ET249" s="83"/>
      <c r="EU249" s="83"/>
      <c r="EV249" s="83"/>
      <c r="EW249" s="83"/>
      <c r="EX249" s="83"/>
      <c r="EY249" s="83"/>
      <c r="EZ249" s="83"/>
      <c r="FA249" s="83"/>
      <c r="FB249" s="83"/>
      <c r="FC249" s="83"/>
      <c r="FD249" s="83"/>
      <c r="FE249" s="83"/>
      <c r="FF249" s="83"/>
      <c r="FG249" s="83"/>
      <c r="FH249" s="83"/>
      <c r="FI249" s="83"/>
      <c r="FJ249" s="83"/>
      <c r="FK249" s="83"/>
      <c r="FL249" s="83"/>
      <c r="FM249" s="83"/>
      <c r="FN249" s="83"/>
      <c r="FO249" s="83"/>
      <c r="FP249" s="83"/>
      <c r="FQ249" s="83"/>
      <c r="FR249" s="83"/>
      <c r="FS249" s="83"/>
      <c r="FT249" s="83"/>
      <c r="FU249" s="83"/>
      <c r="FV249" s="83"/>
      <c r="FW249" s="83"/>
      <c r="FX249" s="83"/>
      <c r="FY249" s="83"/>
      <c r="FZ249" s="83"/>
      <c r="GA249" s="83"/>
      <c r="GB249" s="83"/>
      <c r="GC249" s="83"/>
      <c r="GD249" s="83"/>
      <c r="GE249" s="83"/>
      <c r="GF249" s="83"/>
      <c r="GG249" s="83"/>
      <c r="GH249" s="83"/>
      <c r="GI249" s="83"/>
      <c r="GJ249" s="83"/>
      <c r="GK249" s="83"/>
      <c r="GL249" s="83"/>
      <c r="GM249" s="83"/>
      <c r="GN249" s="83"/>
      <c r="GO249" s="83"/>
      <c r="GP249" s="83"/>
      <c r="GQ249" s="83"/>
      <c r="GR249" s="83"/>
      <c r="GS249" s="83"/>
      <c r="GT249" s="83"/>
      <c r="GU249" s="83"/>
      <c r="GV249" s="83"/>
      <c r="GW249" s="83"/>
      <c r="GX249" s="83"/>
      <c r="GY249" s="83"/>
      <c r="GZ249" s="83"/>
      <c r="HA249" s="83"/>
      <c r="HB249" s="83"/>
      <c r="HC249" s="83"/>
      <c r="HD249" s="83"/>
      <c r="HE249" s="83"/>
      <c r="HF249" s="83"/>
      <c r="HG249" s="83"/>
      <c r="HH249" s="83"/>
      <c r="HI249" s="83"/>
      <c r="HJ249" s="83"/>
      <c r="HK249" s="83"/>
      <c r="HL249" s="83"/>
      <c r="HM249" s="83"/>
      <c r="HN249" s="83"/>
      <c r="HO249" s="83"/>
      <c r="HP249" s="83"/>
      <c r="HQ249" s="83"/>
      <c r="HR249" s="83"/>
      <c r="HS249" s="83"/>
      <c r="HT249" s="83"/>
      <c r="HU249" s="83"/>
      <c r="HV249" s="83"/>
      <c r="HW249" s="83"/>
      <c r="HX249" s="83"/>
      <c r="HY249" s="83"/>
      <c r="HZ249" s="83"/>
      <c r="IA249" s="83"/>
      <c r="IB249" s="83"/>
      <c r="IC249" s="83"/>
      <c r="ID249" s="83"/>
      <c r="IE249" s="83"/>
      <c r="IF249" s="83"/>
      <c r="IG249" s="83"/>
      <c r="IH249" s="83"/>
      <c r="II249" s="83"/>
      <c r="IJ249" s="83"/>
      <c r="IK249" s="83"/>
      <c r="IL249" s="83"/>
      <c r="IM249" s="83"/>
      <c r="IN249" s="83"/>
      <c r="IO249" s="83"/>
      <c r="IP249" s="83"/>
      <c r="IQ249" s="83"/>
      <c r="IR249" s="83"/>
      <c r="IS249" s="83"/>
      <c r="IT249" s="83"/>
      <c r="IU249" s="83"/>
      <c r="IV249" s="83"/>
    </row>
    <row r="250" spans="1:256" s="29" customFormat="1" ht="12.75">
      <c r="A250" s="263"/>
      <c r="B250" s="264"/>
      <c r="C250" s="265"/>
      <c r="D250" s="266"/>
      <c r="E250" s="267"/>
      <c r="F250" s="262"/>
      <c r="G250" s="261"/>
      <c r="H250" s="128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  <c r="AI250" s="83"/>
      <c r="AJ250" s="83"/>
      <c r="AK250" s="83"/>
      <c r="AL250" s="83"/>
      <c r="AM250" s="83"/>
      <c r="AN250" s="83"/>
      <c r="AO250" s="83"/>
      <c r="AP250" s="83"/>
      <c r="AQ250" s="83"/>
      <c r="AR250" s="83"/>
      <c r="AS250" s="83"/>
      <c r="AT250" s="83"/>
      <c r="AU250" s="83"/>
      <c r="AV250" s="83"/>
      <c r="AW250" s="83"/>
      <c r="AX250" s="83"/>
      <c r="AY250" s="83"/>
      <c r="AZ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83"/>
      <c r="BK250" s="83"/>
      <c r="BL250" s="83"/>
      <c r="BM250" s="83"/>
      <c r="BN250" s="83"/>
      <c r="BO250" s="83"/>
      <c r="BP250" s="83"/>
      <c r="BQ250" s="83"/>
      <c r="BR250" s="83"/>
      <c r="BS250" s="83"/>
      <c r="BT250" s="83"/>
      <c r="BU250" s="83"/>
      <c r="BV250" s="83"/>
      <c r="BW250" s="83"/>
      <c r="BX250" s="83"/>
      <c r="BY250" s="83"/>
      <c r="BZ250" s="83"/>
      <c r="CA250" s="83"/>
      <c r="CB250" s="83"/>
      <c r="CC250" s="83"/>
      <c r="CD250" s="83"/>
      <c r="CE250" s="83"/>
      <c r="CF250" s="83"/>
      <c r="CG250" s="83"/>
      <c r="CH250" s="83"/>
      <c r="CI250" s="83"/>
      <c r="CJ250" s="83"/>
      <c r="CK250" s="83"/>
      <c r="CL250" s="83"/>
      <c r="CM250" s="83"/>
      <c r="CN250" s="83"/>
      <c r="CO250" s="83"/>
      <c r="CP250" s="83"/>
      <c r="CQ250" s="83"/>
      <c r="CR250" s="83"/>
      <c r="CS250" s="83"/>
      <c r="CT250" s="83"/>
      <c r="CU250" s="83"/>
      <c r="CV250" s="83"/>
      <c r="CW250" s="83"/>
      <c r="CX250" s="83"/>
      <c r="CY250" s="83"/>
      <c r="CZ250" s="83"/>
      <c r="DA250" s="83"/>
      <c r="DB250" s="83"/>
      <c r="DC250" s="83"/>
      <c r="DD250" s="83"/>
      <c r="DE250" s="83"/>
      <c r="DF250" s="83"/>
      <c r="DG250" s="83"/>
      <c r="DH250" s="83"/>
      <c r="DI250" s="83"/>
      <c r="DJ250" s="83"/>
      <c r="DK250" s="83"/>
      <c r="DL250" s="83"/>
      <c r="DM250" s="83"/>
      <c r="DN250" s="83"/>
      <c r="DO250" s="83"/>
      <c r="DP250" s="83"/>
      <c r="DQ250" s="83"/>
      <c r="DR250" s="83"/>
      <c r="DS250" s="83"/>
      <c r="DT250" s="83"/>
      <c r="DU250" s="83"/>
      <c r="DV250" s="83"/>
      <c r="DW250" s="83"/>
      <c r="DX250" s="83"/>
      <c r="DY250" s="83"/>
      <c r="DZ250" s="83"/>
      <c r="EA250" s="83"/>
      <c r="EB250" s="83"/>
      <c r="EC250" s="83"/>
      <c r="ED250" s="83"/>
      <c r="EE250" s="83"/>
      <c r="EF250" s="83"/>
      <c r="EG250" s="83"/>
      <c r="EH250" s="83"/>
      <c r="EI250" s="83"/>
      <c r="EJ250" s="83"/>
      <c r="EK250" s="83"/>
      <c r="EL250" s="83"/>
      <c r="EM250" s="83"/>
      <c r="EN250" s="83"/>
      <c r="EO250" s="83"/>
      <c r="EP250" s="83"/>
      <c r="EQ250" s="83"/>
      <c r="ER250" s="83"/>
      <c r="ES250" s="83"/>
      <c r="ET250" s="83"/>
      <c r="EU250" s="83"/>
      <c r="EV250" s="83"/>
      <c r="EW250" s="83"/>
      <c r="EX250" s="83"/>
      <c r="EY250" s="83"/>
      <c r="EZ250" s="83"/>
      <c r="FA250" s="83"/>
      <c r="FB250" s="83"/>
      <c r="FC250" s="83"/>
      <c r="FD250" s="83"/>
      <c r="FE250" s="83"/>
      <c r="FF250" s="83"/>
      <c r="FG250" s="83"/>
      <c r="FH250" s="83"/>
      <c r="FI250" s="83"/>
      <c r="FJ250" s="83"/>
      <c r="FK250" s="83"/>
      <c r="FL250" s="83"/>
      <c r="FM250" s="83"/>
      <c r="FN250" s="83"/>
      <c r="FO250" s="83"/>
      <c r="FP250" s="83"/>
      <c r="FQ250" s="83"/>
      <c r="FR250" s="83"/>
      <c r="FS250" s="83"/>
      <c r="FT250" s="83"/>
      <c r="FU250" s="83"/>
      <c r="FV250" s="83"/>
      <c r="FW250" s="83"/>
      <c r="FX250" s="83"/>
      <c r="FY250" s="83"/>
      <c r="FZ250" s="83"/>
      <c r="GA250" s="83"/>
      <c r="GB250" s="83"/>
      <c r="GC250" s="83"/>
      <c r="GD250" s="83"/>
      <c r="GE250" s="83"/>
      <c r="GF250" s="83"/>
      <c r="GG250" s="83"/>
      <c r="GH250" s="83"/>
      <c r="GI250" s="83"/>
      <c r="GJ250" s="83"/>
      <c r="GK250" s="83"/>
      <c r="GL250" s="83"/>
      <c r="GM250" s="83"/>
      <c r="GN250" s="83"/>
      <c r="GO250" s="83"/>
      <c r="GP250" s="83"/>
      <c r="GQ250" s="83"/>
      <c r="GR250" s="83"/>
      <c r="GS250" s="83"/>
      <c r="GT250" s="83"/>
      <c r="GU250" s="83"/>
      <c r="GV250" s="83"/>
      <c r="GW250" s="83"/>
      <c r="GX250" s="83"/>
      <c r="GY250" s="83"/>
      <c r="GZ250" s="83"/>
      <c r="HA250" s="83"/>
      <c r="HB250" s="83"/>
      <c r="HC250" s="83"/>
      <c r="HD250" s="83"/>
      <c r="HE250" s="83"/>
      <c r="HF250" s="83"/>
      <c r="HG250" s="83"/>
      <c r="HH250" s="83"/>
      <c r="HI250" s="83"/>
      <c r="HJ250" s="83"/>
      <c r="HK250" s="83"/>
      <c r="HL250" s="83"/>
      <c r="HM250" s="83"/>
      <c r="HN250" s="83"/>
      <c r="HO250" s="83"/>
      <c r="HP250" s="83"/>
      <c r="HQ250" s="83"/>
      <c r="HR250" s="83"/>
      <c r="HS250" s="83"/>
      <c r="HT250" s="83"/>
      <c r="HU250" s="83"/>
      <c r="HV250" s="83"/>
      <c r="HW250" s="83"/>
      <c r="HX250" s="83"/>
      <c r="HY250" s="83"/>
      <c r="HZ250" s="83"/>
      <c r="IA250" s="83"/>
      <c r="IB250" s="83"/>
      <c r="IC250" s="83"/>
      <c r="ID250" s="83"/>
      <c r="IE250" s="83"/>
      <c r="IF250" s="83"/>
      <c r="IG250" s="83"/>
      <c r="IH250" s="83"/>
      <c r="II250" s="83"/>
      <c r="IJ250" s="83"/>
      <c r="IK250" s="83"/>
      <c r="IL250" s="83"/>
      <c r="IM250" s="83"/>
      <c r="IN250" s="83"/>
      <c r="IO250" s="83"/>
      <c r="IP250" s="83"/>
      <c r="IQ250" s="83"/>
      <c r="IR250" s="83"/>
      <c r="IS250" s="83"/>
      <c r="IT250" s="83"/>
      <c r="IU250" s="83"/>
      <c r="IV250" s="83"/>
    </row>
    <row r="251" spans="1:256" s="29" customFormat="1" ht="15.75">
      <c r="A251" s="73" t="s">
        <v>6</v>
      </c>
      <c r="D251" s="83"/>
      <c r="E251" s="83"/>
      <c r="F251" s="83"/>
      <c r="O251" s="83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spans="2:256" s="29" customFormat="1" ht="12.75">
      <c r="B252"/>
      <c r="C252"/>
      <c r="D252" s="15"/>
      <c r="E252" s="15"/>
      <c r="F252" s="15"/>
      <c r="G252"/>
      <c r="O252" s="83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</row>
    <row r="253" spans="1:15" ht="13.5" customHeight="1">
      <c r="A253" s="64" t="s">
        <v>685</v>
      </c>
      <c r="O253" s="83"/>
    </row>
    <row r="254" ht="12" customHeight="1">
      <c r="O254" s="83"/>
    </row>
    <row r="255" spans="1:15" ht="25.5" customHeight="1">
      <c r="A255" s="7" t="s">
        <v>668</v>
      </c>
      <c r="B255" s="7" t="s">
        <v>669</v>
      </c>
      <c r="C255" s="5" t="s">
        <v>670</v>
      </c>
      <c r="D255" s="52" t="s">
        <v>753</v>
      </c>
      <c r="E255" s="59" t="s">
        <v>754</v>
      </c>
      <c r="F255" s="5" t="s">
        <v>660</v>
      </c>
      <c r="G255" s="51" t="s">
        <v>755</v>
      </c>
      <c r="O255" s="83"/>
    </row>
    <row r="256" spans="1:15" ht="15" customHeight="1">
      <c r="A256" s="150" t="s">
        <v>692</v>
      </c>
      <c r="B256" s="146">
        <v>3635</v>
      </c>
      <c r="C256" s="137" t="s">
        <v>535</v>
      </c>
      <c r="D256" s="225">
        <v>500</v>
      </c>
      <c r="E256" s="311">
        <v>500</v>
      </c>
      <c r="F256" s="311">
        <v>0</v>
      </c>
      <c r="G256" s="180">
        <v>0</v>
      </c>
      <c r="O256" s="83"/>
    </row>
    <row r="257" spans="1:7" ht="12.75">
      <c r="A257" s="204"/>
      <c r="B257" s="221"/>
      <c r="C257" s="220" t="s">
        <v>52</v>
      </c>
      <c r="D257" s="205">
        <f>D256</f>
        <v>500</v>
      </c>
      <c r="E257" s="206">
        <f>E256</f>
        <v>500</v>
      </c>
      <c r="F257" s="237">
        <f>F256</f>
        <v>0</v>
      </c>
      <c r="G257" s="115">
        <v>0</v>
      </c>
    </row>
    <row r="258" spans="1:7" ht="12.75">
      <c r="A258" s="16"/>
      <c r="B258" s="68"/>
      <c r="C258" s="208"/>
      <c r="D258" s="209"/>
      <c r="E258" s="210"/>
      <c r="F258" s="211"/>
      <c r="G258" s="31"/>
    </row>
    <row r="259" spans="1:6" ht="12.75">
      <c r="A259" s="77" t="s">
        <v>686</v>
      </c>
      <c r="D259" s="83"/>
      <c r="E259" s="83"/>
      <c r="F259" s="83"/>
    </row>
    <row r="260" spans="2:256" s="29" customFormat="1" ht="12.75">
      <c r="B260"/>
      <c r="C260"/>
      <c r="D260" s="83"/>
      <c r="E260" s="83"/>
      <c r="F260" s="83"/>
      <c r="G260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7" ht="25.5">
      <c r="A261" s="7" t="s">
        <v>668</v>
      </c>
      <c r="B261" s="7" t="s">
        <v>669</v>
      </c>
      <c r="C261" s="5" t="s">
        <v>670</v>
      </c>
      <c r="D261" s="52" t="s">
        <v>753</v>
      </c>
      <c r="E261" s="59" t="s">
        <v>754</v>
      </c>
      <c r="F261" s="5" t="s">
        <v>660</v>
      </c>
      <c r="G261" s="51" t="s">
        <v>755</v>
      </c>
    </row>
    <row r="262" spans="1:7" ht="25.5">
      <c r="A262" s="150">
        <v>70</v>
      </c>
      <c r="B262" s="146">
        <v>3635</v>
      </c>
      <c r="C262" s="410" t="s">
        <v>536</v>
      </c>
      <c r="D262" s="225">
        <v>6600</v>
      </c>
      <c r="E262" s="311">
        <v>6600</v>
      </c>
      <c r="F262" s="311">
        <v>0</v>
      </c>
      <c r="G262" s="180">
        <f>F262/E262*100</f>
        <v>0</v>
      </c>
    </row>
    <row r="263" spans="1:7" ht="25.5" customHeight="1">
      <c r="A263" s="150" t="s">
        <v>692</v>
      </c>
      <c r="B263" s="146">
        <v>3635</v>
      </c>
      <c r="C263" s="137" t="s">
        <v>441</v>
      </c>
      <c r="D263" s="225">
        <v>1500</v>
      </c>
      <c r="E263" s="311">
        <v>1500</v>
      </c>
      <c r="F263" s="311">
        <v>0</v>
      </c>
      <c r="G263" s="180">
        <f>F263/E263*100</f>
        <v>0</v>
      </c>
    </row>
    <row r="264" spans="1:7" ht="12.75">
      <c r="A264" s="204"/>
      <c r="B264" s="221"/>
      <c r="C264" s="220" t="s">
        <v>53</v>
      </c>
      <c r="D264" s="205">
        <f>SUM(D262:D263)</f>
        <v>8100</v>
      </c>
      <c r="E264" s="206">
        <f>SUM(E262:E263)</f>
        <v>8100</v>
      </c>
      <c r="F264" s="237">
        <f>SUM(F262:F263)</f>
        <v>0</v>
      </c>
      <c r="G264" s="115">
        <f>F264/E264*100</f>
        <v>0</v>
      </c>
    </row>
    <row r="265" spans="1:7" ht="12.75">
      <c r="A265" s="16"/>
      <c r="B265" s="68"/>
      <c r="C265" s="208"/>
      <c r="D265" s="209"/>
      <c r="E265" s="210"/>
      <c r="F265" s="211"/>
      <c r="G265" s="212"/>
    </row>
    <row r="266" spans="1:256" s="124" customFormat="1" ht="12.75">
      <c r="A266" s="213"/>
      <c r="B266" s="223"/>
      <c r="C266" s="222" t="s">
        <v>54</v>
      </c>
      <c r="D266" s="214">
        <f>D257+D264</f>
        <v>8600</v>
      </c>
      <c r="E266" s="215">
        <f>E257+E264</f>
        <v>8600</v>
      </c>
      <c r="F266" s="216">
        <f>F257+F264</f>
        <v>0</v>
      </c>
      <c r="G266" s="27">
        <f>F266/E266*100</f>
        <v>0</v>
      </c>
      <c r="H266" s="128"/>
      <c r="I266" s="29"/>
      <c r="J266" s="29"/>
      <c r="K266" s="29"/>
      <c r="L266" s="29"/>
      <c r="M266" s="29"/>
      <c r="N266" s="29"/>
      <c r="O266" s="83"/>
      <c r="P266" s="83"/>
      <c r="Q266" s="154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</row>
    <row r="267" ht="12.75">
      <c r="D267" s="83"/>
    </row>
    <row r="268" spans="1:256" s="29" customFormat="1" ht="15.75">
      <c r="A268" s="73" t="s">
        <v>5</v>
      </c>
      <c r="D268" s="83"/>
      <c r="E268" s="83"/>
      <c r="F268" s="83"/>
      <c r="O268" s="83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</row>
    <row r="269" spans="2:256" s="29" customFormat="1" ht="12.75">
      <c r="B269"/>
      <c r="C269"/>
      <c r="D269" s="15"/>
      <c r="E269" s="15"/>
      <c r="F269" s="15"/>
      <c r="G269"/>
      <c r="O269" s="83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  <c r="IT269" s="15"/>
      <c r="IU269" s="15"/>
      <c r="IV269" s="15"/>
    </row>
    <row r="270" spans="1:256" s="29" customFormat="1" ht="12.75">
      <c r="A270" s="64" t="s">
        <v>685</v>
      </c>
      <c r="B270"/>
      <c r="C270"/>
      <c r="D270" s="15"/>
      <c r="E270" s="15"/>
      <c r="F270" s="15"/>
      <c r="G270"/>
      <c r="O270" s="83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  <c r="IT270" s="15"/>
      <c r="IU270" s="15"/>
      <c r="IV270" s="15"/>
    </row>
    <row r="271" spans="2:256" s="29" customFormat="1" ht="12.75">
      <c r="B271"/>
      <c r="C271"/>
      <c r="D271" s="15"/>
      <c r="E271" s="15"/>
      <c r="F271" s="15"/>
      <c r="G271"/>
      <c r="O271" s="83"/>
      <c r="P271" s="15"/>
      <c r="Q271" s="15"/>
      <c r="R271" s="15"/>
      <c r="S271" s="15"/>
      <c r="T271" s="15"/>
      <c r="U271" s="15"/>
      <c r="V271" s="15"/>
      <c r="W271" s="154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  <c r="IV271" s="15"/>
    </row>
    <row r="272" spans="1:256" s="29" customFormat="1" ht="25.5">
      <c r="A272" s="7" t="s">
        <v>668</v>
      </c>
      <c r="B272" s="7" t="s">
        <v>669</v>
      </c>
      <c r="C272" s="5" t="s">
        <v>670</v>
      </c>
      <c r="D272" s="52" t="s">
        <v>753</v>
      </c>
      <c r="E272" s="59" t="s">
        <v>754</v>
      </c>
      <c r="F272" s="5" t="s">
        <v>660</v>
      </c>
      <c r="G272" s="51" t="s">
        <v>755</v>
      </c>
      <c r="O272" s="83"/>
      <c r="P272" s="15"/>
      <c r="Q272" s="15"/>
      <c r="R272" s="154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</row>
    <row r="273" spans="1:256" s="29" customFormat="1" ht="25.5">
      <c r="A273" s="150" t="s">
        <v>693</v>
      </c>
      <c r="B273" s="146">
        <v>2212</v>
      </c>
      <c r="C273" s="137" t="s">
        <v>647</v>
      </c>
      <c r="D273" s="225">
        <v>800</v>
      </c>
      <c r="E273" s="177">
        <v>800</v>
      </c>
      <c r="F273" s="311">
        <v>15</v>
      </c>
      <c r="G273" s="180">
        <f aca="true" t="shared" si="9" ref="G273:G281">F273/E273*100</f>
        <v>1.875</v>
      </c>
      <c r="O273" s="15"/>
      <c r="P273" s="15"/>
      <c r="Q273" s="15"/>
      <c r="R273" s="15"/>
      <c r="S273" s="15"/>
      <c r="T273" s="154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</row>
    <row r="274" spans="1:256" s="29" customFormat="1" ht="15" customHeight="1">
      <c r="A274" s="150" t="s">
        <v>693</v>
      </c>
      <c r="B274" s="146">
        <v>2221</v>
      </c>
      <c r="C274" s="137" t="s">
        <v>442</v>
      </c>
      <c r="D274" s="225">
        <v>140</v>
      </c>
      <c r="E274" s="177">
        <v>140</v>
      </c>
      <c r="F274" s="311">
        <v>0</v>
      </c>
      <c r="G274" s="180">
        <f t="shared" si="9"/>
        <v>0</v>
      </c>
      <c r="O274" s="15"/>
      <c r="P274" s="15"/>
      <c r="Q274" s="15"/>
      <c r="R274" s="15"/>
      <c r="S274" s="15"/>
      <c r="T274" s="154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1:256" s="29" customFormat="1" ht="12.75">
      <c r="A275" s="150" t="s">
        <v>693</v>
      </c>
      <c r="B275" s="146">
        <v>2223</v>
      </c>
      <c r="C275" s="137" t="s">
        <v>465</v>
      </c>
      <c r="D275" s="225">
        <v>150</v>
      </c>
      <c r="E275" s="177">
        <v>150</v>
      </c>
      <c r="F275" s="311">
        <v>63</v>
      </c>
      <c r="G275" s="180">
        <f>F275/E275*100</f>
        <v>42</v>
      </c>
      <c r="O275" s="15"/>
      <c r="P275" s="15"/>
      <c r="Q275" s="15"/>
      <c r="R275" s="15"/>
      <c r="S275" s="15"/>
      <c r="T275" s="154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  <c r="IT275" s="15"/>
      <c r="IU275" s="15"/>
      <c r="IV275" s="15"/>
    </row>
    <row r="276" spans="1:256" s="29" customFormat="1" ht="14.25" customHeight="1">
      <c r="A276" s="150" t="s">
        <v>693</v>
      </c>
      <c r="B276" s="146">
        <v>2212</v>
      </c>
      <c r="C276" s="137" t="s">
        <v>530</v>
      </c>
      <c r="D276" s="225">
        <v>508850</v>
      </c>
      <c r="E276" s="177">
        <v>508881</v>
      </c>
      <c r="F276" s="311">
        <v>156500</v>
      </c>
      <c r="G276" s="180">
        <f>F276/E276*100</f>
        <v>30.753751859472057</v>
      </c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  <c r="IV276" s="15"/>
    </row>
    <row r="277" spans="1:256" s="29" customFormat="1" ht="24.75" customHeight="1">
      <c r="A277" s="150" t="s">
        <v>693</v>
      </c>
      <c r="B277" s="146">
        <v>2221</v>
      </c>
      <c r="C277" s="137" t="s">
        <v>596</v>
      </c>
      <c r="D277" s="225">
        <v>229020</v>
      </c>
      <c r="E277" s="177">
        <v>229020</v>
      </c>
      <c r="F277" s="311">
        <v>60033</v>
      </c>
      <c r="G277" s="180">
        <f>F277/E277*100</f>
        <v>26.212994498297093</v>
      </c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</row>
    <row r="278" spans="1:256" s="29" customFormat="1" ht="25.5">
      <c r="A278" s="150" t="s">
        <v>693</v>
      </c>
      <c r="B278" s="146">
        <v>2242</v>
      </c>
      <c r="C278" s="137" t="s">
        <v>595</v>
      </c>
      <c r="D278" s="225">
        <v>253960</v>
      </c>
      <c r="E278" s="177">
        <v>253960</v>
      </c>
      <c r="F278" s="311">
        <v>63516</v>
      </c>
      <c r="G278" s="180">
        <f t="shared" si="9"/>
        <v>25.010237832729565</v>
      </c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</row>
    <row r="279" spans="1:256" s="29" customFormat="1" ht="27.75" customHeight="1">
      <c r="A279" s="150" t="s">
        <v>693</v>
      </c>
      <c r="B279" s="146" t="s">
        <v>597</v>
      </c>
      <c r="C279" s="137" t="s">
        <v>534</v>
      </c>
      <c r="D279" s="225">
        <v>30000</v>
      </c>
      <c r="E279" s="311">
        <v>30000</v>
      </c>
      <c r="F279" s="311">
        <v>5945</v>
      </c>
      <c r="G279" s="180">
        <f t="shared" si="9"/>
        <v>19.816666666666666</v>
      </c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  <c r="IT279" s="15"/>
      <c r="IU279" s="15"/>
      <c r="IV279" s="15"/>
    </row>
    <row r="280" spans="1:256" s="29" customFormat="1" ht="38.25" customHeight="1">
      <c r="A280" s="507" t="s">
        <v>693</v>
      </c>
      <c r="B280" s="508">
        <v>2212</v>
      </c>
      <c r="C280" s="509" t="s">
        <v>302</v>
      </c>
      <c r="D280" s="510">
        <v>700000</v>
      </c>
      <c r="E280" s="352">
        <v>700000</v>
      </c>
      <c r="F280" s="352">
        <v>0</v>
      </c>
      <c r="G280" s="472">
        <f t="shared" si="9"/>
        <v>0</v>
      </c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</row>
    <row r="281" spans="1:7" ht="12.75">
      <c r="A281" s="204"/>
      <c r="B281" s="221"/>
      <c r="C281" s="220" t="s">
        <v>52</v>
      </c>
      <c r="D281" s="205">
        <f>SUM(D273:D280)</f>
        <v>1722920</v>
      </c>
      <c r="E281" s="205">
        <f>SUM(E273:E280)</f>
        <v>1722951</v>
      </c>
      <c r="F281" s="205">
        <f>SUM(F273:F280)</f>
        <v>286072</v>
      </c>
      <c r="G281" s="115">
        <f t="shared" si="9"/>
        <v>16.6036062546178</v>
      </c>
    </row>
    <row r="282" spans="1:7" ht="12.75">
      <c r="A282" s="186"/>
      <c r="B282" s="187"/>
      <c r="C282" s="461"/>
      <c r="D282" s="209"/>
      <c r="E282" s="210"/>
      <c r="F282" s="262"/>
      <c r="G282" s="118"/>
    </row>
    <row r="283" spans="1:256" s="29" customFormat="1" ht="14.25" customHeight="1">
      <c r="A283" s="712" t="s">
        <v>686</v>
      </c>
      <c r="B283" s="712"/>
      <c r="C283" s="712"/>
      <c r="D283" s="70"/>
      <c r="E283" s="70"/>
      <c r="F283" s="70"/>
      <c r="G283" s="84"/>
      <c r="O283" s="83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</row>
    <row r="284" spans="1:256" s="29" customFormat="1" ht="14.25" customHeight="1">
      <c r="A284" s="269"/>
      <c r="B284" s="68"/>
      <c r="C284" s="69"/>
      <c r="D284" s="70"/>
      <c r="E284" s="70"/>
      <c r="F284" s="70"/>
      <c r="G284" s="84"/>
      <c r="O284" s="83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  <c r="IT284" s="15"/>
      <c r="IU284" s="15"/>
      <c r="IV284" s="15"/>
    </row>
    <row r="285" spans="1:256" s="29" customFormat="1" ht="25.5" customHeight="1">
      <c r="A285" s="7" t="s">
        <v>668</v>
      </c>
      <c r="B285" s="7" t="s">
        <v>669</v>
      </c>
      <c r="C285" s="5" t="s">
        <v>670</v>
      </c>
      <c r="D285" s="52" t="s">
        <v>753</v>
      </c>
      <c r="E285" s="59" t="s">
        <v>754</v>
      </c>
      <c r="F285" s="5" t="s">
        <v>660</v>
      </c>
      <c r="G285" s="51" t="s">
        <v>755</v>
      </c>
      <c r="O285" s="83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  <c r="IT285" s="15"/>
      <c r="IU285" s="15"/>
      <c r="IV285" s="15"/>
    </row>
    <row r="286" spans="1:256" s="29" customFormat="1" ht="24.75" customHeight="1">
      <c r="A286" s="150" t="s">
        <v>693</v>
      </c>
      <c r="B286" s="146">
        <v>2212</v>
      </c>
      <c r="C286" s="137" t="s">
        <v>443</v>
      </c>
      <c r="D286" s="225">
        <v>9000</v>
      </c>
      <c r="E286" s="311">
        <v>9000</v>
      </c>
      <c r="F286" s="311">
        <v>0</v>
      </c>
      <c r="G286" s="180">
        <f>F286/E286*100</f>
        <v>0</v>
      </c>
      <c r="O286" s="83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</row>
    <row r="287" spans="1:256" s="29" customFormat="1" ht="13.5" customHeight="1">
      <c r="A287" s="150" t="s">
        <v>693</v>
      </c>
      <c r="B287" s="146">
        <v>2212</v>
      </c>
      <c r="C287" s="137" t="s">
        <v>444</v>
      </c>
      <c r="D287" s="225">
        <v>0</v>
      </c>
      <c r="E287" s="311">
        <v>9000</v>
      </c>
      <c r="F287" s="311">
        <v>0</v>
      </c>
      <c r="G287" s="180">
        <f>F287/E287*100</f>
        <v>0</v>
      </c>
      <c r="O287" s="83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  <c r="IT287" s="15"/>
      <c r="IU287" s="15"/>
      <c r="IV287" s="15"/>
    </row>
    <row r="288" spans="1:256" s="29" customFormat="1" ht="14.25" customHeight="1">
      <c r="A288" s="204"/>
      <c r="B288" s="221"/>
      <c r="C288" s="220" t="s">
        <v>53</v>
      </c>
      <c r="D288" s="207">
        <f>SUM(D286:D287)</f>
        <v>9000</v>
      </c>
      <c r="E288" s="207">
        <f>SUM(E286:E287)</f>
        <v>18000</v>
      </c>
      <c r="F288" s="207">
        <f>SUM(F286:F287)</f>
        <v>0</v>
      </c>
      <c r="G288" s="235">
        <f>F288/E288*100</f>
        <v>0</v>
      </c>
      <c r="O288" s="83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  <c r="IT288" s="15"/>
      <c r="IU288" s="15"/>
      <c r="IV288" s="15"/>
    </row>
    <row r="289" spans="1:256" s="29" customFormat="1" ht="14.25" customHeight="1">
      <c r="A289" s="186"/>
      <c r="B289" s="187"/>
      <c r="C289" s="461"/>
      <c r="D289" s="211"/>
      <c r="E289" s="211"/>
      <c r="F289" s="262"/>
      <c r="G289" s="400"/>
      <c r="O289" s="83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  <c r="IT289" s="15"/>
      <c r="IU289" s="15"/>
      <c r="IV289" s="15"/>
    </row>
    <row r="290" spans="1:256" s="124" customFormat="1" ht="14.25" customHeight="1">
      <c r="A290" s="710" t="s">
        <v>510</v>
      </c>
      <c r="B290" s="711"/>
      <c r="C290" s="711"/>
      <c r="D290" s="290"/>
      <c r="E290" s="291"/>
      <c r="F290" s="292"/>
      <c r="G290" s="230"/>
      <c r="H290" s="128"/>
      <c r="I290" s="29"/>
      <c r="J290" s="29"/>
      <c r="K290" s="29"/>
      <c r="L290" s="29"/>
      <c r="M290" s="29"/>
      <c r="N290" s="29"/>
      <c r="O290" s="83"/>
      <c r="P290" s="83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  <c r="IT290" s="15"/>
      <c r="IU290" s="15"/>
      <c r="IV290" s="15"/>
    </row>
    <row r="291" spans="1:16" ht="25.5">
      <c r="A291" s="7" t="s">
        <v>668</v>
      </c>
      <c r="B291" s="7" t="s">
        <v>669</v>
      </c>
      <c r="C291" s="5" t="s">
        <v>670</v>
      </c>
      <c r="D291" s="52" t="s">
        <v>753</v>
      </c>
      <c r="E291" s="59" t="s">
        <v>754</v>
      </c>
      <c r="F291" s="5" t="s">
        <v>660</v>
      </c>
      <c r="G291" s="51" t="s">
        <v>755</v>
      </c>
      <c r="P291" s="154"/>
    </row>
    <row r="292" spans="1:16" ht="12.75">
      <c r="A292" s="150" t="s">
        <v>693</v>
      </c>
      <c r="B292" s="145">
        <v>2223</v>
      </c>
      <c r="C292" s="137" t="s">
        <v>634</v>
      </c>
      <c r="D292" s="225">
        <v>1500</v>
      </c>
      <c r="E292" s="177">
        <v>1500</v>
      </c>
      <c r="F292" s="636">
        <v>0</v>
      </c>
      <c r="G292" s="180">
        <f>F292/E292*100</f>
        <v>0</v>
      </c>
      <c r="P292" s="154"/>
    </row>
    <row r="293" spans="1:7" ht="12.75">
      <c r="A293" s="204"/>
      <c r="B293" s="221"/>
      <c r="C293" s="220" t="s">
        <v>522</v>
      </c>
      <c r="D293" s="309">
        <f>SUM(D292:D292)</f>
        <v>1500</v>
      </c>
      <c r="E293" s="309">
        <f>SUM(E292:E292)</f>
        <v>1500</v>
      </c>
      <c r="F293" s="309">
        <f>SUM(F292:F292)</f>
        <v>0</v>
      </c>
      <c r="G293" s="115">
        <f>F293/E293*100</f>
        <v>0</v>
      </c>
    </row>
    <row r="294" spans="1:7" ht="12.75">
      <c r="A294" s="16"/>
      <c r="B294" s="68"/>
      <c r="C294" s="208"/>
      <c r="D294" s="209"/>
      <c r="E294" s="210"/>
      <c r="F294" s="262"/>
      <c r="G294" s="305"/>
    </row>
    <row r="295" spans="1:7" ht="12.75">
      <c r="A295" s="213"/>
      <c r="B295" s="223"/>
      <c r="C295" s="222" t="s">
        <v>54</v>
      </c>
      <c r="D295" s="214">
        <f>D281+D288+D293</f>
        <v>1733420</v>
      </c>
      <c r="E295" s="214">
        <f>E281+E288+E293</f>
        <v>1742451</v>
      </c>
      <c r="F295" s="214">
        <f>F281+F288+F293</f>
        <v>286072</v>
      </c>
      <c r="G295" s="27">
        <f>F295/E295*100</f>
        <v>16.4177930971947</v>
      </c>
    </row>
    <row r="296" spans="1:7" ht="12.75">
      <c r="A296" s="16"/>
      <c r="B296" s="68"/>
      <c r="C296" s="208"/>
      <c r="D296" s="209"/>
      <c r="E296" s="210"/>
      <c r="F296" s="262"/>
      <c r="G296" s="118"/>
    </row>
    <row r="297" spans="1:256" s="29" customFormat="1" ht="15.75">
      <c r="A297" s="73" t="s">
        <v>694</v>
      </c>
      <c r="D297" s="83"/>
      <c r="E297" s="83"/>
      <c r="F297" s="83"/>
      <c r="O297" s="83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  <c r="EG297" s="15"/>
      <c r="EH297" s="15"/>
      <c r="EI297" s="15"/>
      <c r="EJ297" s="15"/>
      <c r="EK297" s="15"/>
      <c r="EL297" s="15"/>
      <c r="EM297" s="15"/>
      <c r="EN297" s="15"/>
      <c r="EO297" s="15"/>
      <c r="EP297" s="15"/>
      <c r="EQ297" s="15"/>
      <c r="ER297" s="15"/>
      <c r="ES297" s="15"/>
      <c r="ET297" s="15"/>
      <c r="EU297" s="15"/>
      <c r="EV297" s="15"/>
      <c r="EW297" s="15"/>
      <c r="EX297" s="15"/>
      <c r="EY297" s="15"/>
      <c r="EZ297" s="15"/>
      <c r="FA297" s="15"/>
      <c r="FB297" s="15"/>
      <c r="FC297" s="15"/>
      <c r="FD297" s="15"/>
      <c r="FE297" s="15"/>
      <c r="FF297" s="15"/>
      <c r="FG297" s="15"/>
      <c r="FH297" s="15"/>
      <c r="FI297" s="15"/>
      <c r="FJ297" s="15"/>
      <c r="FK297" s="15"/>
      <c r="FL297" s="15"/>
      <c r="FM297" s="15"/>
      <c r="FN297" s="15"/>
      <c r="FO297" s="15"/>
      <c r="FP297" s="15"/>
      <c r="FQ297" s="15"/>
      <c r="FR297" s="15"/>
      <c r="FS297" s="15"/>
      <c r="FT297" s="15"/>
      <c r="FU297" s="15"/>
      <c r="FV297" s="15"/>
      <c r="FW297" s="15"/>
      <c r="FX297" s="15"/>
      <c r="FY297" s="15"/>
      <c r="FZ297" s="15"/>
      <c r="GA297" s="15"/>
      <c r="GB297" s="15"/>
      <c r="GC297" s="15"/>
      <c r="GD297" s="15"/>
      <c r="GE297" s="15"/>
      <c r="GF297" s="15"/>
      <c r="GG297" s="15"/>
      <c r="GH297" s="15"/>
      <c r="GI297" s="15"/>
      <c r="GJ297" s="15"/>
      <c r="GK297" s="15"/>
      <c r="GL297" s="15"/>
      <c r="GM297" s="15"/>
      <c r="GN297" s="15"/>
      <c r="GO297" s="15"/>
      <c r="GP297" s="15"/>
      <c r="GQ297" s="15"/>
      <c r="GR297" s="15"/>
      <c r="GS297" s="15"/>
      <c r="GT297" s="15"/>
      <c r="GU297" s="15"/>
      <c r="GV297" s="15"/>
      <c r="GW297" s="15"/>
      <c r="GX297" s="15"/>
      <c r="GY297" s="15"/>
      <c r="GZ297" s="15"/>
      <c r="HA297" s="15"/>
      <c r="HB297" s="15"/>
      <c r="HC297" s="15"/>
      <c r="HD297" s="15"/>
      <c r="HE297" s="15"/>
      <c r="HF297" s="15"/>
      <c r="HG297" s="15"/>
      <c r="HH297" s="15"/>
      <c r="HI297" s="15"/>
      <c r="HJ297" s="15"/>
      <c r="HK297" s="15"/>
      <c r="HL297" s="15"/>
      <c r="HM297" s="15"/>
      <c r="HN297" s="15"/>
      <c r="HO297" s="15"/>
      <c r="HP297" s="15"/>
      <c r="HQ297" s="15"/>
      <c r="HR297" s="15"/>
      <c r="HS297" s="15"/>
      <c r="HT297" s="15"/>
      <c r="HU297" s="15"/>
      <c r="HV297" s="15"/>
      <c r="HW297" s="15"/>
      <c r="HX297" s="15"/>
      <c r="HY297" s="15"/>
      <c r="HZ297" s="15"/>
      <c r="IA297" s="15"/>
      <c r="IB297" s="15"/>
      <c r="IC297" s="15"/>
      <c r="ID297" s="15"/>
      <c r="IE297" s="15"/>
      <c r="IF297" s="15"/>
      <c r="IG297" s="15"/>
      <c r="IH297" s="15"/>
      <c r="II297" s="15"/>
      <c r="IJ297" s="15"/>
      <c r="IK297" s="15"/>
      <c r="IL297" s="15"/>
      <c r="IM297" s="15"/>
      <c r="IN297" s="15"/>
      <c r="IO297" s="15"/>
      <c r="IP297" s="15"/>
      <c r="IQ297" s="15"/>
      <c r="IR297" s="15"/>
      <c r="IS297" s="15"/>
      <c r="IT297" s="15"/>
      <c r="IU297" s="15"/>
      <c r="IV297" s="15"/>
    </row>
    <row r="298" spans="1:256" s="29" customFormat="1" ht="15.75">
      <c r="A298" s="73"/>
      <c r="D298" s="83"/>
      <c r="E298" s="83"/>
      <c r="F298" s="83"/>
      <c r="O298" s="83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  <c r="IT298" s="15"/>
      <c r="IU298" s="15"/>
      <c r="IV298" s="15"/>
    </row>
    <row r="299" spans="1:7" ht="12.75">
      <c r="A299" s="64" t="s">
        <v>685</v>
      </c>
      <c r="D299" s="209"/>
      <c r="E299" s="210"/>
      <c r="F299" s="262"/>
      <c r="G299" s="231"/>
    </row>
    <row r="300" spans="1:7" ht="12.75">
      <c r="A300" s="64"/>
      <c r="D300" s="209"/>
      <c r="E300" s="210"/>
      <c r="F300" s="262"/>
      <c r="G300" s="231"/>
    </row>
    <row r="301" spans="1:256" s="29" customFormat="1" ht="25.5">
      <c r="A301" s="7" t="s">
        <v>668</v>
      </c>
      <c r="B301" s="7" t="s">
        <v>669</v>
      </c>
      <c r="C301" s="5" t="s">
        <v>670</v>
      </c>
      <c r="D301" s="52" t="s">
        <v>753</v>
      </c>
      <c r="E301" s="59" t="s">
        <v>754</v>
      </c>
      <c r="F301" s="5" t="s">
        <v>660</v>
      </c>
      <c r="G301" s="51" t="s">
        <v>755</v>
      </c>
      <c r="O301" s="83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  <c r="EG301" s="15"/>
      <c r="EH301" s="15"/>
      <c r="EI301" s="15"/>
      <c r="EJ301" s="15"/>
      <c r="EK301" s="15"/>
      <c r="EL301" s="15"/>
      <c r="EM301" s="15"/>
      <c r="EN301" s="15"/>
      <c r="EO301" s="15"/>
      <c r="EP301" s="15"/>
      <c r="EQ301" s="15"/>
      <c r="ER301" s="15"/>
      <c r="ES301" s="15"/>
      <c r="ET301" s="15"/>
      <c r="EU301" s="15"/>
      <c r="EV301" s="15"/>
      <c r="EW301" s="15"/>
      <c r="EX301" s="15"/>
      <c r="EY301" s="15"/>
      <c r="EZ301" s="15"/>
      <c r="FA301" s="15"/>
      <c r="FB301" s="15"/>
      <c r="FC301" s="15"/>
      <c r="FD301" s="15"/>
      <c r="FE301" s="15"/>
      <c r="FF301" s="15"/>
      <c r="FG301" s="15"/>
      <c r="FH301" s="15"/>
      <c r="FI301" s="15"/>
      <c r="FJ301" s="15"/>
      <c r="FK301" s="15"/>
      <c r="FL301" s="15"/>
      <c r="FM301" s="15"/>
      <c r="FN301" s="15"/>
      <c r="FO301" s="15"/>
      <c r="FP301" s="15"/>
      <c r="FQ301" s="15"/>
      <c r="FR301" s="15"/>
      <c r="FS301" s="15"/>
      <c r="FT301" s="15"/>
      <c r="FU301" s="15"/>
      <c r="FV301" s="15"/>
      <c r="FW301" s="15"/>
      <c r="FX301" s="15"/>
      <c r="FY301" s="15"/>
      <c r="FZ301" s="15"/>
      <c r="GA301" s="15"/>
      <c r="GB301" s="15"/>
      <c r="GC301" s="15"/>
      <c r="GD301" s="15"/>
      <c r="GE301" s="15"/>
      <c r="GF301" s="15"/>
      <c r="GG301" s="15"/>
      <c r="GH301" s="15"/>
      <c r="GI301" s="15"/>
      <c r="GJ301" s="15"/>
      <c r="GK301" s="15"/>
      <c r="GL301" s="15"/>
      <c r="GM301" s="15"/>
      <c r="GN301" s="15"/>
      <c r="GO301" s="15"/>
      <c r="GP301" s="15"/>
      <c r="GQ301" s="15"/>
      <c r="GR301" s="15"/>
      <c r="GS301" s="15"/>
      <c r="GT301" s="15"/>
      <c r="GU301" s="15"/>
      <c r="GV301" s="15"/>
      <c r="GW301" s="15"/>
      <c r="GX301" s="15"/>
      <c r="GY301" s="15"/>
      <c r="GZ301" s="15"/>
      <c r="HA301" s="15"/>
      <c r="HB301" s="15"/>
      <c r="HC301" s="15"/>
      <c r="HD301" s="15"/>
      <c r="HE301" s="15"/>
      <c r="HF301" s="15"/>
      <c r="HG301" s="15"/>
      <c r="HH301" s="15"/>
      <c r="HI301" s="15"/>
      <c r="HJ301" s="15"/>
      <c r="HK301" s="15"/>
      <c r="HL301" s="15"/>
      <c r="HM301" s="15"/>
      <c r="HN301" s="15"/>
      <c r="HO301" s="15"/>
      <c r="HP301" s="15"/>
      <c r="HQ301" s="15"/>
      <c r="HR301" s="15"/>
      <c r="HS301" s="15"/>
      <c r="HT301" s="15"/>
      <c r="HU301" s="15"/>
      <c r="HV301" s="15"/>
      <c r="HW301" s="15"/>
      <c r="HX301" s="15"/>
      <c r="HY301" s="15"/>
      <c r="HZ301" s="15"/>
      <c r="IA301" s="15"/>
      <c r="IB301" s="15"/>
      <c r="IC301" s="15"/>
      <c r="ID301" s="15"/>
      <c r="IE301" s="15"/>
      <c r="IF301" s="15"/>
      <c r="IG301" s="15"/>
      <c r="IH301" s="15"/>
      <c r="II301" s="15"/>
      <c r="IJ301" s="15"/>
      <c r="IK301" s="15"/>
      <c r="IL301" s="15"/>
      <c r="IM301" s="15"/>
      <c r="IN301" s="15"/>
      <c r="IO301" s="15"/>
      <c r="IP301" s="15"/>
      <c r="IQ301" s="15"/>
      <c r="IR301" s="15"/>
      <c r="IS301" s="15"/>
      <c r="IT301" s="15"/>
      <c r="IU301" s="15"/>
      <c r="IV301" s="15"/>
    </row>
    <row r="302" spans="1:256" s="29" customFormat="1" ht="15" customHeight="1">
      <c r="A302" s="150" t="s">
        <v>93</v>
      </c>
      <c r="B302" s="146">
        <v>4339</v>
      </c>
      <c r="C302" s="310" t="s">
        <v>447</v>
      </c>
      <c r="D302" s="225">
        <v>860</v>
      </c>
      <c r="E302" s="311">
        <v>860</v>
      </c>
      <c r="F302" s="311">
        <v>0</v>
      </c>
      <c r="G302" s="180">
        <v>0</v>
      </c>
      <c r="O302" s="83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  <c r="EG302" s="15"/>
      <c r="EH302" s="15"/>
      <c r="EI302" s="15"/>
      <c r="EJ302" s="15"/>
      <c r="EK302" s="15"/>
      <c r="EL302" s="15"/>
      <c r="EM302" s="15"/>
      <c r="EN302" s="15"/>
      <c r="EO302" s="15"/>
      <c r="EP302" s="15"/>
      <c r="EQ302" s="15"/>
      <c r="ER302" s="15"/>
      <c r="ES302" s="15"/>
      <c r="ET302" s="15"/>
      <c r="EU302" s="15"/>
      <c r="EV302" s="15"/>
      <c r="EW302" s="15"/>
      <c r="EX302" s="15"/>
      <c r="EY302" s="15"/>
      <c r="EZ302" s="15"/>
      <c r="FA302" s="15"/>
      <c r="FB302" s="15"/>
      <c r="FC302" s="15"/>
      <c r="FD302" s="15"/>
      <c r="FE302" s="15"/>
      <c r="FF302" s="15"/>
      <c r="FG302" s="15"/>
      <c r="FH302" s="15"/>
      <c r="FI302" s="15"/>
      <c r="FJ302" s="15"/>
      <c r="FK302" s="15"/>
      <c r="FL302" s="15"/>
      <c r="FM302" s="15"/>
      <c r="FN302" s="15"/>
      <c r="FO302" s="15"/>
      <c r="FP302" s="15"/>
      <c r="FQ302" s="15"/>
      <c r="FR302" s="15"/>
      <c r="FS302" s="15"/>
      <c r="FT302" s="15"/>
      <c r="FU302" s="15"/>
      <c r="FV302" s="15"/>
      <c r="FW302" s="15"/>
      <c r="FX302" s="15"/>
      <c r="FY302" s="15"/>
      <c r="FZ302" s="15"/>
      <c r="GA302" s="15"/>
      <c r="GB302" s="15"/>
      <c r="GC302" s="15"/>
      <c r="GD302" s="15"/>
      <c r="GE302" s="15"/>
      <c r="GF302" s="15"/>
      <c r="GG302" s="15"/>
      <c r="GH302" s="15"/>
      <c r="GI302" s="15"/>
      <c r="GJ302" s="15"/>
      <c r="GK302" s="15"/>
      <c r="GL302" s="15"/>
      <c r="GM302" s="15"/>
      <c r="GN302" s="15"/>
      <c r="GO302" s="15"/>
      <c r="GP302" s="15"/>
      <c r="GQ302" s="15"/>
      <c r="GR302" s="15"/>
      <c r="GS302" s="15"/>
      <c r="GT302" s="15"/>
      <c r="GU302" s="15"/>
      <c r="GV302" s="15"/>
      <c r="GW302" s="15"/>
      <c r="GX302" s="15"/>
      <c r="GY302" s="15"/>
      <c r="GZ302" s="15"/>
      <c r="HA302" s="15"/>
      <c r="HB302" s="15"/>
      <c r="HC302" s="15"/>
      <c r="HD302" s="15"/>
      <c r="HE302" s="15"/>
      <c r="HF302" s="15"/>
      <c r="HG302" s="15"/>
      <c r="HH302" s="15"/>
      <c r="HI302" s="15"/>
      <c r="HJ302" s="15"/>
      <c r="HK302" s="15"/>
      <c r="HL302" s="15"/>
      <c r="HM302" s="15"/>
      <c r="HN302" s="15"/>
      <c r="HO302" s="15"/>
      <c r="HP302" s="15"/>
      <c r="HQ302" s="15"/>
      <c r="HR302" s="15"/>
      <c r="HS302" s="15"/>
      <c r="HT302" s="15"/>
      <c r="HU302" s="15"/>
      <c r="HV302" s="15"/>
      <c r="HW302" s="15"/>
      <c r="HX302" s="15"/>
      <c r="HY302" s="15"/>
      <c r="HZ302" s="15"/>
      <c r="IA302" s="15"/>
      <c r="IB302" s="15"/>
      <c r="IC302" s="15"/>
      <c r="ID302" s="15"/>
      <c r="IE302" s="15"/>
      <c r="IF302" s="15"/>
      <c r="IG302" s="15"/>
      <c r="IH302" s="15"/>
      <c r="II302" s="15"/>
      <c r="IJ302" s="15"/>
      <c r="IK302" s="15"/>
      <c r="IL302" s="15"/>
      <c r="IM302" s="15"/>
      <c r="IN302" s="15"/>
      <c r="IO302" s="15"/>
      <c r="IP302" s="15"/>
      <c r="IQ302" s="15"/>
      <c r="IR302" s="15"/>
      <c r="IS302" s="15"/>
      <c r="IT302" s="15"/>
      <c r="IU302" s="15"/>
      <c r="IV302" s="15"/>
    </row>
    <row r="303" spans="1:256" s="29" customFormat="1" ht="25.5">
      <c r="A303" s="150" t="s">
        <v>93</v>
      </c>
      <c r="B303" s="146">
        <v>4399</v>
      </c>
      <c r="C303" s="310" t="s">
        <v>524</v>
      </c>
      <c r="D303" s="225">
        <v>1819</v>
      </c>
      <c r="E303" s="311">
        <v>1819</v>
      </c>
      <c r="F303" s="311">
        <v>1518</v>
      </c>
      <c r="G303" s="180">
        <f>F303/E303*100</f>
        <v>83.45244639912039</v>
      </c>
      <c r="O303" s="83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  <c r="EG303" s="15"/>
      <c r="EH303" s="15"/>
      <c r="EI303" s="15"/>
      <c r="EJ303" s="15"/>
      <c r="EK303" s="15"/>
      <c r="EL303" s="15"/>
      <c r="EM303" s="15"/>
      <c r="EN303" s="15"/>
      <c r="EO303" s="15"/>
      <c r="EP303" s="15"/>
      <c r="EQ303" s="15"/>
      <c r="ER303" s="15"/>
      <c r="ES303" s="15"/>
      <c r="ET303" s="15"/>
      <c r="EU303" s="15"/>
      <c r="EV303" s="15"/>
      <c r="EW303" s="15"/>
      <c r="EX303" s="15"/>
      <c r="EY303" s="15"/>
      <c r="EZ303" s="15"/>
      <c r="FA303" s="15"/>
      <c r="FB303" s="15"/>
      <c r="FC303" s="15"/>
      <c r="FD303" s="15"/>
      <c r="FE303" s="15"/>
      <c r="FF303" s="15"/>
      <c r="FG303" s="15"/>
      <c r="FH303" s="15"/>
      <c r="FI303" s="15"/>
      <c r="FJ303" s="15"/>
      <c r="FK303" s="15"/>
      <c r="FL303" s="15"/>
      <c r="FM303" s="15"/>
      <c r="FN303" s="15"/>
      <c r="FO303" s="15"/>
      <c r="FP303" s="15"/>
      <c r="FQ303" s="15"/>
      <c r="FR303" s="15"/>
      <c r="FS303" s="15"/>
      <c r="FT303" s="15"/>
      <c r="FU303" s="15"/>
      <c r="FV303" s="15"/>
      <c r="FW303" s="15"/>
      <c r="FX303" s="15"/>
      <c r="FY303" s="15"/>
      <c r="FZ303" s="15"/>
      <c r="GA303" s="15"/>
      <c r="GB303" s="15"/>
      <c r="GC303" s="15"/>
      <c r="GD303" s="15"/>
      <c r="GE303" s="15"/>
      <c r="GF303" s="15"/>
      <c r="GG303" s="15"/>
      <c r="GH303" s="15"/>
      <c r="GI303" s="15"/>
      <c r="GJ303" s="15"/>
      <c r="GK303" s="15"/>
      <c r="GL303" s="15"/>
      <c r="GM303" s="15"/>
      <c r="GN303" s="15"/>
      <c r="GO303" s="15"/>
      <c r="GP303" s="15"/>
      <c r="GQ303" s="15"/>
      <c r="GR303" s="15"/>
      <c r="GS303" s="15"/>
      <c r="GT303" s="15"/>
      <c r="GU303" s="15"/>
      <c r="GV303" s="15"/>
      <c r="GW303" s="15"/>
      <c r="GX303" s="15"/>
      <c r="GY303" s="15"/>
      <c r="GZ303" s="15"/>
      <c r="HA303" s="15"/>
      <c r="HB303" s="15"/>
      <c r="HC303" s="15"/>
      <c r="HD303" s="15"/>
      <c r="HE303" s="15"/>
      <c r="HF303" s="15"/>
      <c r="HG303" s="15"/>
      <c r="HH303" s="15"/>
      <c r="HI303" s="15"/>
      <c r="HJ303" s="15"/>
      <c r="HK303" s="15"/>
      <c r="HL303" s="15"/>
      <c r="HM303" s="15"/>
      <c r="HN303" s="15"/>
      <c r="HO303" s="15"/>
      <c r="HP303" s="15"/>
      <c r="HQ303" s="15"/>
      <c r="HR303" s="15"/>
      <c r="HS303" s="15"/>
      <c r="HT303" s="15"/>
      <c r="HU303" s="15"/>
      <c r="HV303" s="15"/>
      <c r="HW303" s="15"/>
      <c r="HX303" s="15"/>
      <c r="HY303" s="15"/>
      <c r="HZ303" s="15"/>
      <c r="IA303" s="15"/>
      <c r="IB303" s="15"/>
      <c r="IC303" s="15"/>
      <c r="ID303" s="15"/>
      <c r="IE303" s="15"/>
      <c r="IF303" s="15"/>
      <c r="IG303" s="15"/>
      <c r="IH303" s="15"/>
      <c r="II303" s="15"/>
      <c r="IJ303" s="15"/>
      <c r="IK303" s="15"/>
      <c r="IL303" s="15"/>
      <c r="IM303" s="15"/>
      <c r="IN303" s="15"/>
      <c r="IO303" s="15"/>
      <c r="IP303" s="15"/>
      <c r="IQ303" s="15"/>
      <c r="IR303" s="15"/>
      <c r="IS303" s="15"/>
      <c r="IT303" s="15"/>
      <c r="IU303" s="15"/>
      <c r="IV303" s="15"/>
    </row>
    <row r="304" spans="1:256" s="29" customFormat="1" ht="12.75">
      <c r="A304" s="204"/>
      <c r="B304" s="221"/>
      <c r="C304" s="220" t="s">
        <v>598</v>
      </c>
      <c r="D304" s="205">
        <f>SUM(D302:D303)</f>
        <v>2679</v>
      </c>
      <c r="E304" s="205">
        <f>SUM(E302:E303)</f>
        <v>2679</v>
      </c>
      <c r="F304" s="413">
        <f>SUM(F302:F303)</f>
        <v>1518</v>
      </c>
      <c r="G304" s="472">
        <f>F304/E304*100</f>
        <v>56.662933930571114</v>
      </c>
      <c r="O304" s="83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  <c r="IT304" s="15"/>
      <c r="IU304" s="15"/>
      <c r="IV304" s="15"/>
    </row>
    <row r="305" spans="2:256" s="29" customFormat="1" ht="12.75">
      <c r="B305"/>
      <c r="C305"/>
      <c r="D305" s="15"/>
      <c r="E305" s="15"/>
      <c r="F305" s="15"/>
      <c r="G305"/>
      <c r="O305" s="83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  <c r="IT305" s="15"/>
      <c r="IU305" s="15"/>
      <c r="IV305" s="15"/>
    </row>
    <row r="306" spans="1:256" s="29" customFormat="1" ht="12.75">
      <c r="A306" s="409" t="s">
        <v>533</v>
      </c>
      <c r="B306" s="409"/>
      <c r="C306" s="409"/>
      <c r="D306" s="154"/>
      <c r="E306" s="154"/>
      <c r="F306" s="15"/>
      <c r="G306"/>
      <c r="O306" s="83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  <c r="IT306" s="15"/>
      <c r="IU306" s="15"/>
      <c r="IV306" s="15"/>
    </row>
    <row r="307" spans="1:256" s="29" customFormat="1" ht="25.5">
      <c r="A307" s="7" t="s">
        <v>668</v>
      </c>
      <c r="B307" s="7" t="s">
        <v>669</v>
      </c>
      <c r="C307" s="5" t="s">
        <v>670</v>
      </c>
      <c r="D307" s="52" t="s">
        <v>753</v>
      </c>
      <c r="E307" s="59" t="s">
        <v>754</v>
      </c>
      <c r="F307" s="5" t="s">
        <v>660</v>
      </c>
      <c r="G307" s="51" t="s">
        <v>755</v>
      </c>
      <c r="O307" s="83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  <c r="EG307" s="15"/>
      <c r="EH307" s="15"/>
      <c r="EI307" s="15"/>
      <c r="EJ307" s="15"/>
      <c r="EK307" s="15"/>
      <c r="EL307" s="15"/>
      <c r="EM307" s="15"/>
      <c r="EN307" s="15"/>
      <c r="EO307" s="15"/>
      <c r="EP307" s="15"/>
      <c r="EQ307" s="15"/>
      <c r="ER307" s="15"/>
      <c r="ES307" s="15"/>
      <c r="ET307" s="15"/>
      <c r="EU307" s="15"/>
      <c r="EV307" s="15"/>
      <c r="EW307" s="15"/>
      <c r="EX307" s="15"/>
      <c r="EY307" s="15"/>
      <c r="EZ307" s="15"/>
      <c r="FA307" s="15"/>
      <c r="FB307" s="15"/>
      <c r="FC307" s="15"/>
      <c r="FD307" s="15"/>
      <c r="FE307" s="15"/>
      <c r="FF307" s="15"/>
      <c r="FG307" s="15"/>
      <c r="FH307" s="15"/>
      <c r="FI307" s="15"/>
      <c r="FJ307" s="15"/>
      <c r="FK307" s="15"/>
      <c r="FL307" s="15"/>
      <c r="FM307" s="15"/>
      <c r="FN307" s="15"/>
      <c r="FO307" s="15"/>
      <c r="FP307" s="15"/>
      <c r="FQ307" s="15"/>
      <c r="FR307" s="15"/>
      <c r="FS307" s="15"/>
      <c r="FT307" s="15"/>
      <c r="FU307" s="15"/>
      <c r="FV307" s="15"/>
      <c r="FW307" s="15"/>
      <c r="FX307" s="15"/>
      <c r="FY307" s="15"/>
      <c r="FZ307" s="15"/>
      <c r="GA307" s="15"/>
      <c r="GB307" s="15"/>
      <c r="GC307" s="15"/>
      <c r="GD307" s="15"/>
      <c r="GE307" s="15"/>
      <c r="GF307" s="15"/>
      <c r="GG307" s="15"/>
      <c r="GH307" s="15"/>
      <c r="GI307" s="15"/>
      <c r="GJ307" s="15"/>
      <c r="GK307" s="15"/>
      <c r="GL307" s="15"/>
      <c r="GM307" s="15"/>
      <c r="GN307" s="15"/>
      <c r="GO307" s="15"/>
      <c r="GP307" s="15"/>
      <c r="GQ307" s="15"/>
      <c r="GR307" s="15"/>
      <c r="GS307" s="15"/>
      <c r="GT307" s="15"/>
      <c r="GU307" s="15"/>
      <c r="GV307" s="15"/>
      <c r="GW307" s="15"/>
      <c r="GX307" s="15"/>
      <c r="GY307" s="15"/>
      <c r="GZ307" s="15"/>
      <c r="HA307" s="15"/>
      <c r="HB307" s="15"/>
      <c r="HC307" s="15"/>
      <c r="HD307" s="15"/>
      <c r="HE307" s="15"/>
      <c r="HF307" s="15"/>
      <c r="HG307" s="15"/>
      <c r="HH307" s="15"/>
      <c r="HI307" s="15"/>
      <c r="HJ307" s="15"/>
      <c r="HK307" s="15"/>
      <c r="HL307" s="15"/>
      <c r="HM307" s="15"/>
      <c r="HN307" s="15"/>
      <c r="HO307" s="15"/>
      <c r="HP307" s="15"/>
      <c r="HQ307" s="15"/>
      <c r="HR307" s="15"/>
      <c r="HS307" s="15"/>
      <c r="HT307" s="15"/>
      <c r="HU307" s="15"/>
      <c r="HV307" s="15"/>
      <c r="HW307" s="15"/>
      <c r="HX307" s="15"/>
      <c r="HY307" s="15"/>
      <c r="HZ307" s="15"/>
      <c r="IA307" s="15"/>
      <c r="IB307" s="15"/>
      <c r="IC307" s="15"/>
      <c r="ID307" s="15"/>
      <c r="IE307" s="15"/>
      <c r="IF307" s="15"/>
      <c r="IG307" s="15"/>
      <c r="IH307" s="15"/>
      <c r="II307" s="15"/>
      <c r="IJ307" s="15"/>
      <c r="IK307" s="15"/>
      <c r="IL307" s="15"/>
      <c r="IM307" s="15"/>
      <c r="IN307" s="15"/>
      <c r="IO307" s="15"/>
      <c r="IP307" s="15"/>
      <c r="IQ307" s="15"/>
      <c r="IR307" s="15"/>
      <c r="IS307" s="15"/>
      <c r="IT307" s="15"/>
      <c r="IU307" s="15"/>
      <c r="IV307" s="15"/>
    </row>
    <row r="308" spans="1:7" ht="15" customHeight="1">
      <c r="A308" s="150" t="s">
        <v>93</v>
      </c>
      <c r="B308" s="146">
        <v>4339</v>
      </c>
      <c r="C308" s="137" t="s">
        <v>525</v>
      </c>
      <c r="D308" s="359">
        <v>635</v>
      </c>
      <c r="E308" s="311">
        <v>635</v>
      </c>
      <c r="F308" s="311">
        <v>317</v>
      </c>
      <c r="G308" s="324">
        <f>F308/E308*100</f>
        <v>49.92125984251968</v>
      </c>
    </row>
    <row r="309" spans="1:7" ht="15" customHeight="1">
      <c r="A309" s="150" t="s">
        <v>93</v>
      </c>
      <c r="B309" s="146">
        <v>4357</v>
      </c>
      <c r="C309" s="137" t="s">
        <v>450</v>
      </c>
      <c r="D309" s="359">
        <v>38595</v>
      </c>
      <c r="E309" s="311">
        <v>38815</v>
      </c>
      <c r="F309" s="311">
        <v>19699</v>
      </c>
      <c r="G309" s="324">
        <f>F309/E309*100</f>
        <v>50.75099832538967</v>
      </c>
    </row>
    <row r="310" spans="1:7" ht="12.75">
      <c r="A310" s="204"/>
      <c r="B310" s="221"/>
      <c r="C310" s="220" t="s">
        <v>529</v>
      </c>
      <c r="D310" s="205">
        <f>SUM(D308:D309)</f>
        <v>39230</v>
      </c>
      <c r="E310" s="206">
        <f>SUM(E308:E309)</f>
        <v>39450</v>
      </c>
      <c r="F310" s="237">
        <f>SUM(F308:F309)</f>
        <v>20016</v>
      </c>
      <c r="G310" s="194">
        <f>F310/E310*100</f>
        <v>50.737642585551335</v>
      </c>
    </row>
    <row r="311" spans="1:7" ht="12.75" customHeight="1" hidden="1">
      <c r="A311" s="714" t="s">
        <v>42</v>
      </c>
      <c r="B311" s="714"/>
      <c r="C311" s="714"/>
      <c r="F311" s="83"/>
      <c r="G311" s="15"/>
    </row>
    <row r="312" spans="1:7" ht="12.75" customHeight="1" hidden="1">
      <c r="A312" s="720" t="s">
        <v>41</v>
      </c>
      <c r="B312" s="720"/>
      <c r="C312" s="720"/>
      <c r="F312" s="83"/>
      <c r="G312" s="15"/>
    </row>
    <row r="313" spans="1:7" ht="12.75" customHeight="1" hidden="1">
      <c r="A313" s="720" t="s">
        <v>43</v>
      </c>
      <c r="B313" s="720"/>
      <c r="C313" s="720"/>
      <c r="F313" s="83"/>
      <c r="G313" s="15"/>
    </row>
    <row r="314" spans="1:7" ht="12.75" customHeight="1">
      <c r="A314" s="67"/>
      <c r="B314" s="67"/>
      <c r="C314" s="67"/>
      <c r="F314" s="83"/>
      <c r="G314" s="15"/>
    </row>
    <row r="315" spans="1:7" ht="12.75" customHeight="1">
      <c r="A315" s="406" t="s">
        <v>599</v>
      </c>
      <c r="B315" s="406"/>
      <c r="C315" s="405"/>
      <c r="F315" s="83"/>
      <c r="G315" s="15"/>
    </row>
    <row r="316" spans="1:256" s="29" customFormat="1" ht="25.5">
      <c r="A316" s="7" t="s">
        <v>668</v>
      </c>
      <c r="B316" s="7" t="s">
        <v>669</v>
      </c>
      <c r="C316" s="5" t="s">
        <v>670</v>
      </c>
      <c r="D316" s="52" t="s">
        <v>753</v>
      </c>
      <c r="E316" s="59" t="s">
        <v>754</v>
      </c>
      <c r="F316" s="5" t="s">
        <v>660</v>
      </c>
      <c r="G316" s="51" t="s">
        <v>755</v>
      </c>
      <c r="O316" s="83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  <c r="IT316" s="15"/>
      <c r="IU316" s="15"/>
      <c r="IV316" s="15"/>
    </row>
    <row r="317" spans="1:256" s="29" customFormat="1" ht="23.25" customHeight="1">
      <c r="A317" s="150" t="s">
        <v>93</v>
      </c>
      <c r="B317" s="402">
        <v>4329</v>
      </c>
      <c r="C317" s="403" t="s">
        <v>169</v>
      </c>
      <c r="D317" s="404">
        <v>638</v>
      </c>
      <c r="E317" s="325">
        <v>638</v>
      </c>
      <c r="F317" s="325">
        <v>477</v>
      </c>
      <c r="G317" s="313">
        <f>F317/E317*100</f>
        <v>74.76489028213166</v>
      </c>
      <c r="O317" s="83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  <c r="IT317" s="15"/>
      <c r="IU317" s="15"/>
      <c r="IV317" s="15"/>
    </row>
    <row r="318" spans="1:256" s="29" customFormat="1" ht="14.25" customHeight="1">
      <c r="A318" s="150" t="s">
        <v>93</v>
      </c>
      <c r="B318" s="146">
        <v>4332</v>
      </c>
      <c r="C318" s="310" t="s">
        <v>448</v>
      </c>
      <c r="D318" s="225">
        <v>1200</v>
      </c>
      <c r="E318" s="311">
        <v>1200</v>
      </c>
      <c r="F318" s="311">
        <v>271</v>
      </c>
      <c r="G318" s="180">
        <f>F318/E318*100</f>
        <v>22.583333333333332</v>
      </c>
      <c r="O318" s="83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15"/>
      <c r="IJ318" s="15"/>
      <c r="IK318" s="15"/>
      <c r="IL318" s="15"/>
      <c r="IM318" s="15"/>
      <c r="IN318" s="15"/>
      <c r="IO318" s="15"/>
      <c r="IP318" s="15"/>
      <c r="IQ318" s="15"/>
      <c r="IR318" s="15"/>
      <c r="IS318" s="15"/>
      <c r="IT318" s="15"/>
      <c r="IU318" s="15"/>
      <c r="IV318" s="15"/>
    </row>
    <row r="319" spans="1:256" s="29" customFormat="1" ht="12.75">
      <c r="A319" s="150" t="s">
        <v>93</v>
      </c>
      <c r="B319" s="402">
        <v>4333</v>
      </c>
      <c r="C319" s="403" t="s">
        <v>526</v>
      </c>
      <c r="D319" s="404">
        <v>2088</v>
      </c>
      <c r="E319" s="325">
        <v>2088</v>
      </c>
      <c r="F319" s="325">
        <v>1566</v>
      </c>
      <c r="G319" s="313">
        <f aca="true" t="shared" si="10" ref="G319:G325">F319/E319*100</f>
        <v>75</v>
      </c>
      <c r="O319" s="83"/>
      <c r="P319" s="154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  <c r="IT319" s="15"/>
      <c r="IU319" s="15"/>
      <c r="IV319" s="15"/>
    </row>
    <row r="320" spans="1:7" ht="25.5">
      <c r="A320" s="150" t="s">
        <v>93</v>
      </c>
      <c r="B320" s="402">
        <v>4341</v>
      </c>
      <c r="C320" s="310" t="s">
        <v>527</v>
      </c>
      <c r="D320" s="359">
        <v>535</v>
      </c>
      <c r="E320" s="311">
        <v>535</v>
      </c>
      <c r="F320" s="311">
        <v>0</v>
      </c>
      <c r="G320" s="324">
        <f t="shared" si="10"/>
        <v>0</v>
      </c>
    </row>
    <row r="321" spans="1:20" ht="25.5">
      <c r="A321" s="150" t="s">
        <v>93</v>
      </c>
      <c r="B321" s="146">
        <v>4349</v>
      </c>
      <c r="C321" s="137" t="s">
        <v>528</v>
      </c>
      <c r="D321" s="359">
        <v>2903</v>
      </c>
      <c r="E321" s="311">
        <v>2903</v>
      </c>
      <c r="F321" s="311">
        <v>2050</v>
      </c>
      <c r="G321" s="179">
        <f t="shared" si="10"/>
        <v>70.6166035136066</v>
      </c>
      <c r="T321" s="154"/>
    </row>
    <row r="322" spans="1:20" ht="25.5">
      <c r="A322" s="150" t="s">
        <v>93</v>
      </c>
      <c r="B322" s="146">
        <v>4351</v>
      </c>
      <c r="C322" s="137" t="s">
        <v>449</v>
      </c>
      <c r="D322" s="359">
        <v>20316</v>
      </c>
      <c r="E322" s="311">
        <v>20316</v>
      </c>
      <c r="F322" s="311">
        <v>7045</v>
      </c>
      <c r="G322" s="179">
        <f>F322/E322*100</f>
        <v>34.67710179169128</v>
      </c>
      <c r="T322" s="154"/>
    </row>
    <row r="323" spans="1:20" ht="12.75">
      <c r="A323" s="150" t="s">
        <v>93</v>
      </c>
      <c r="B323" s="146">
        <v>4357</v>
      </c>
      <c r="C323" s="137" t="s">
        <v>450</v>
      </c>
      <c r="D323" s="359">
        <v>8020</v>
      </c>
      <c r="E323" s="311">
        <v>8020</v>
      </c>
      <c r="F323" s="311">
        <v>1604</v>
      </c>
      <c r="G323" s="179">
        <f>F323/E323*100</f>
        <v>20</v>
      </c>
      <c r="T323" s="154"/>
    </row>
    <row r="324" spans="1:7" ht="12.75">
      <c r="A324" s="204"/>
      <c r="B324" s="221"/>
      <c r="C324" s="220" t="s">
        <v>520</v>
      </c>
      <c r="D324" s="237">
        <f>SUM(D317:D323)</f>
        <v>35700</v>
      </c>
      <c r="E324" s="237">
        <f>SUM(E317:E323)</f>
        <v>35700</v>
      </c>
      <c r="F324" s="237">
        <f>SUM(F317:F323)</f>
        <v>13013</v>
      </c>
      <c r="G324" s="194">
        <f t="shared" si="10"/>
        <v>36.450980392156865</v>
      </c>
    </row>
    <row r="325" spans="1:7" ht="12.75">
      <c r="A325" s="204"/>
      <c r="B325" s="221"/>
      <c r="C325" s="220" t="s">
        <v>600</v>
      </c>
      <c r="D325" s="205">
        <f>D304+D310+D324</f>
        <v>77609</v>
      </c>
      <c r="E325" s="205">
        <f>E304+E310+E324</f>
        <v>77829</v>
      </c>
      <c r="F325" s="205">
        <f>F304+F310+F324</f>
        <v>34547</v>
      </c>
      <c r="G325" s="194">
        <f t="shared" si="10"/>
        <v>44.38833853704917</v>
      </c>
    </row>
    <row r="326" spans="1:7" ht="12" customHeight="1">
      <c r="A326" s="16"/>
      <c r="B326" s="68"/>
      <c r="C326" s="208"/>
      <c r="D326" s="209"/>
      <c r="E326" s="210"/>
      <c r="F326" s="262"/>
      <c r="G326" s="231"/>
    </row>
    <row r="327" spans="1:7" ht="12.75" customHeight="1">
      <c r="A327" s="77" t="s">
        <v>686</v>
      </c>
      <c r="B327" s="14"/>
      <c r="F327" s="83"/>
      <c r="G327" s="15"/>
    </row>
    <row r="328" spans="1:7" ht="12.75" customHeight="1">
      <c r="A328" s="703"/>
      <c r="B328" s="703"/>
      <c r="C328" s="703"/>
      <c r="F328" s="83"/>
      <c r="G328" s="15"/>
    </row>
    <row r="329" spans="1:7" ht="25.5" customHeight="1">
      <c r="A329" s="7" t="s">
        <v>668</v>
      </c>
      <c r="B329" s="7" t="s">
        <v>669</v>
      </c>
      <c r="C329" s="5" t="s">
        <v>670</v>
      </c>
      <c r="D329" s="52" t="s">
        <v>753</v>
      </c>
      <c r="E329" s="59" t="s">
        <v>754</v>
      </c>
      <c r="F329" s="5" t="s">
        <v>660</v>
      </c>
      <c r="G329" s="51" t="s">
        <v>755</v>
      </c>
    </row>
    <row r="330" spans="1:22" ht="38.25" customHeight="1">
      <c r="A330" s="150" t="s">
        <v>93</v>
      </c>
      <c r="B330" s="146">
        <v>4357</v>
      </c>
      <c r="C330" s="137" t="s">
        <v>446</v>
      </c>
      <c r="D330" s="359">
        <v>1800</v>
      </c>
      <c r="E330" s="359">
        <v>1800</v>
      </c>
      <c r="F330" s="359">
        <v>0</v>
      </c>
      <c r="G330" s="179">
        <f>F330/E330*100</f>
        <v>0</v>
      </c>
      <c r="V330" s="361"/>
    </row>
    <row r="331" spans="1:256" s="124" customFormat="1" ht="14.25" customHeight="1">
      <c r="A331" s="204"/>
      <c r="B331" s="221"/>
      <c r="C331" s="220" t="s">
        <v>53</v>
      </c>
      <c r="D331" s="205">
        <f>SUM(D330:D330)</f>
        <v>1800</v>
      </c>
      <c r="E331" s="362">
        <f>SUM(E330:E330)</f>
        <v>1800</v>
      </c>
      <c r="F331" s="237">
        <f>SUM(F330:F330)</f>
        <v>0</v>
      </c>
      <c r="G331" s="194">
        <f>F331/E331*100</f>
        <v>0</v>
      </c>
      <c r="H331" s="128"/>
      <c r="I331" s="29"/>
      <c r="J331" s="29"/>
      <c r="K331" s="29"/>
      <c r="L331" s="29"/>
      <c r="M331" s="29"/>
      <c r="N331" s="29"/>
      <c r="O331" s="83"/>
      <c r="P331" s="83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  <c r="IT331" s="15"/>
      <c r="IU331" s="15"/>
      <c r="IV331" s="15"/>
    </row>
    <row r="332" spans="1:7" ht="12.75" customHeight="1">
      <c r="A332" s="16"/>
      <c r="B332" s="68"/>
      <c r="C332" s="208"/>
      <c r="D332" s="209"/>
      <c r="E332" s="210"/>
      <c r="F332" s="262"/>
      <c r="G332" s="231"/>
    </row>
    <row r="333" spans="1:256" s="124" customFormat="1" ht="14.25" customHeight="1">
      <c r="A333" s="710" t="s">
        <v>521</v>
      </c>
      <c r="B333" s="711"/>
      <c r="C333" s="711"/>
      <c r="D333" s="209"/>
      <c r="E333" s="210"/>
      <c r="F333" s="262"/>
      <c r="G333" s="31"/>
      <c r="H333" s="128"/>
      <c r="I333" s="29"/>
      <c r="J333" s="29"/>
      <c r="K333" s="29"/>
      <c r="L333" s="29"/>
      <c r="M333" s="29"/>
      <c r="N333" s="29"/>
      <c r="O333" s="83"/>
      <c r="P333" s="83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  <c r="IT333" s="15"/>
      <c r="IU333" s="15"/>
      <c r="IV333" s="15"/>
    </row>
    <row r="334" spans="1:7" ht="25.5" customHeight="1">
      <c r="A334" s="7" t="s">
        <v>668</v>
      </c>
      <c r="B334" s="7" t="s">
        <v>669</v>
      </c>
      <c r="C334" s="5" t="s">
        <v>670</v>
      </c>
      <c r="D334" s="52" t="s">
        <v>753</v>
      </c>
      <c r="E334" s="59" t="s">
        <v>754</v>
      </c>
      <c r="F334" s="5" t="s">
        <v>660</v>
      </c>
      <c r="G334" s="51" t="s">
        <v>755</v>
      </c>
    </row>
    <row r="335" spans="1:22" ht="37.5" customHeight="1">
      <c r="A335" s="150" t="s">
        <v>93</v>
      </c>
      <c r="B335" s="146">
        <v>4399</v>
      </c>
      <c r="C335" s="137" t="s">
        <v>445</v>
      </c>
      <c r="D335" s="359">
        <v>4000</v>
      </c>
      <c r="E335" s="311">
        <v>4000</v>
      </c>
      <c r="F335" s="311">
        <v>0</v>
      </c>
      <c r="G335" s="179">
        <f>F335/E335*100</f>
        <v>0</v>
      </c>
      <c r="V335" s="361"/>
    </row>
    <row r="336" spans="1:256" s="124" customFormat="1" ht="14.25" customHeight="1">
      <c r="A336" s="204"/>
      <c r="B336" s="221"/>
      <c r="C336" s="220" t="s">
        <v>520</v>
      </c>
      <c r="D336" s="205">
        <f>SUM(D335)</f>
        <v>4000</v>
      </c>
      <c r="E336" s="362">
        <f>SUM(E335:E335)</f>
        <v>4000</v>
      </c>
      <c r="F336" s="362">
        <f>SUM(F335:F335)</f>
        <v>0</v>
      </c>
      <c r="G336" s="194">
        <f>F336/E336*100</f>
        <v>0</v>
      </c>
      <c r="H336" s="128"/>
      <c r="I336" s="29"/>
      <c r="J336" s="29"/>
      <c r="K336" s="29"/>
      <c r="L336" s="29"/>
      <c r="M336" s="29"/>
      <c r="N336" s="29"/>
      <c r="O336" s="83"/>
      <c r="P336" s="83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  <c r="IT336" s="15"/>
      <c r="IU336" s="15"/>
      <c r="IV336" s="15"/>
    </row>
    <row r="337" spans="1:256" s="124" customFormat="1" ht="14.25" customHeight="1">
      <c r="A337" s="16"/>
      <c r="B337" s="68"/>
      <c r="C337" s="208"/>
      <c r="D337" s="209"/>
      <c r="E337" s="210"/>
      <c r="F337" s="262"/>
      <c r="G337" s="31"/>
      <c r="H337" s="128"/>
      <c r="I337" s="29"/>
      <c r="J337" s="29"/>
      <c r="K337" s="29"/>
      <c r="L337" s="29"/>
      <c r="M337" s="29"/>
      <c r="N337" s="29"/>
      <c r="O337" s="83"/>
      <c r="P337" s="83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  <c r="IT337" s="15"/>
      <c r="IU337" s="15"/>
      <c r="IV337" s="15"/>
    </row>
    <row r="338" spans="1:256" s="124" customFormat="1" ht="14.25" customHeight="1">
      <c r="A338" s="213"/>
      <c r="B338" s="223"/>
      <c r="C338" s="222" t="s">
        <v>54</v>
      </c>
      <c r="D338" s="214">
        <f>D325+D331+D336</f>
        <v>83409</v>
      </c>
      <c r="E338" s="214">
        <f>E325+E331+E336</f>
        <v>83629</v>
      </c>
      <c r="F338" s="214">
        <f>F325+F331+F336</f>
        <v>34547</v>
      </c>
      <c r="G338" s="227">
        <f>F338/E338*100</f>
        <v>41.30983271353239</v>
      </c>
      <c r="H338" s="128"/>
      <c r="I338" s="29"/>
      <c r="J338" s="29"/>
      <c r="K338" s="29"/>
      <c r="L338" s="29"/>
      <c r="M338" s="29"/>
      <c r="N338" s="29"/>
      <c r="O338" s="83"/>
      <c r="P338" s="83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  <c r="IT338" s="15"/>
      <c r="IU338" s="15"/>
      <c r="IV338" s="15"/>
    </row>
    <row r="339" spans="1:256" s="124" customFormat="1" ht="8.25" customHeight="1">
      <c r="A339" s="263"/>
      <c r="B339" s="264"/>
      <c r="C339" s="265"/>
      <c r="D339" s="266"/>
      <c r="E339" s="401"/>
      <c r="F339" s="262"/>
      <c r="G339" s="261"/>
      <c r="H339" s="128"/>
      <c r="I339" s="29"/>
      <c r="J339" s="29"/>
      <c r="K339" s="29"/>
      <c r="L339" s="29"/>
      <c r="M339" s="29"/>
      <c r="N339" s="29"/>
      <c r="O339" s="83"/>
      <c r="P339" s="83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  <c r="IV339" s="15"/>
    </row>
    <row r="340" spans="1:256" s="29" customFormat="1" ht="15.75">
      <c r="A340" s="73" t="s">
        <v>695</v>
      </c>
      <c r="D340" s="83"/>
      <c r="E340" s="83"/>
      <c r="F340" s="83"/>
      <c r="O340" s="83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  <c r="IV340" s="15"/>
    </row>
    <row r="341" spans="9:15" ht="13.5" customHeight="1">
      <c r="I341" s="29"/>
      <c r="O341" s="83"/>
    </row>
    <row r="342" spans="1:15" ht="15" customHeight="1">
      <c r="A342" s="64" t="s">
        <v>685</v>
      </c>
      <c r="I342" s="29"/>
      <c r="O342" s="83"/>
    </row>
    <row r="343" spans="9:15" ht="13.5" customHeight="1">
      <c r="I343" s="29"/>
      <c r="O343" s="83"/>
    </row>
    <row r="344" spans="1:15" ht="25.5">
      <c r="A344" s="7" t="s">
        <v>668</v>
      </c>
      <c r="B344" s="7" t="s">
        <v>669</v>
      </c>
      <c r="C344" s="5" t="s">
        <v>670</v>
      </c>
      <c r="D344" s="52" t="s">
        <v>753</v>
      </c>
      <c r="E344" s="59" t="s">
        <v>754</v>
      </c>
      <c r="F344" s="5" t="s">
        <v>660</v>
      </c>
      <c r="G344" s="51" t="s">
        <v>755</v>
      </c>
      <c r="I344" s="29"/>
      <c r="O344" s="83"/>
    </row>
    <row r="345" spans="1:15" ht="25.5">
      <c r="A345" s="150">
        <v>15</v>
      </c>
      <c r="B345" s="146">
        <v>5529</v>
      </c>
      <c r="C345" s="137" t="s">
        <v>518</v>
      </c>
      <c r="D345" s="178">
        <v>250</v>
      </c>
      <c r="E345" s="178">
        <v>267</v>
      </c>
      <c r="F345" s="359">
        <v>57</v>
      </c>
      <c r="G345" s="324">
        <f>F345/E345*100</f>
        <v>21.34831460674157</v>
      </c>
      <c r="I345" s="29"/>
      <c r="O345" s="83"/>
    </row>
    <row r="346" spans="1:15" ht="25.5">
      <c r="A346" s="150" t="s">
        <v>760</v>
      </c>
      <c r="B346" s="146">
        <v>5512</v>
      </c>
      <c r="C346" s="137" t="s">
        <v>532</v>
      </c>
      <c r="D346" s="178">
        <v>10010</v>
      </c>
      <c r="E346" s="178">
        <v>10010</v>
      </c>
      <c r="F346" s="359">
        <v>0</v>
      </c>
      <c r="G346" s="179">
        <f>F346/E346*100</f>
        <v>0</v>
      </c>
      <c r="I346" s="29"/>
      <c r="O346" s="83"/>
    </row>
    <row r="347" spans="1:256" s="29" customFormat="1" ht="12.75">
      <c r="A347" s="204"/>
      <c r="B347" s="221"/>
      <c r="C347" s="220" t="s">
        <v>52</v>
      </c>
      <c r="D347" s="205">
        <f>SUM(D345:D346)</f>
        <v>10260</v>
      </c>
      <c r="E347" s="206">
        <f>SUM(E345:E346)</f>
        <v>10277</v>
      </c>
      <c r="F347" s="237">
        <f>SUM(F345:F346)</f>
        <v>57</v>
      </c>
      <c r="G347" s="235">
        <f>F347/E347*100</f>
        <v>0.5546365670915636</v>
      </c>
      <c r="O347" s="83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  <c r="IT347" s="15"/>
      <c r="IU347" s="15"/>
      <c r="IV347" s="15"/>
    </row>
    <row r="348" spans="1:7" ht="12" customHeight="1">
      <c r="A348" s="16"/>
      <c r="B348" s="68"/>
      <c r="C348" s="69"/>
      <c r="D348" s="189"/>
      <c r="E348" s="71"/>
      <c r="F348" s="54"/>
      <c r="G348" s="84"/>
    </row>
    <row r="349" spans="1:7" ht="14.25" customHeight="1">
      <c r="A349" s="710" t="s">
        <v>773</v>
      </c>
      <c r="B349" s="711"/>
      <c r="C349" s="711"/>
      <c r="D349" s="713"/>
      <c r="E349" s="210"/>
      <c r="F349" s="262"/>
      <c r="G349" s="400"/>
    </row>
    <row r="350" spans="1:7" ht="25.5">
      <c r="A350" s="7" t="s">
        <v>668</v>
      </c>
      <c r="B350" s="7" t="s">
        <v>669</v>
      </c>
      <c r="C350" s="5" t="s">
        <v>670</v>
      </c>
      <c r="D350" s="52" t="s">
        <v>753</v>
      </c>
      <c r="E350" s="59" t="s">
        <v>754</v>
      </c>
      <c r="F350" s="5" t="s">
        <v>660</v>
      </c>
      <c r="G350" s="51" t="s">
        <v>755</v>
      </c>
    </row>
    <row r="351" spans="1:7" ht="25.5">
      <c r="A351" s="150" t="s">
        <v>760</v>
      </c>
      <c r="B351" s="146">
        <v>5311</v>
      </c>
      <c r="C351" s="147" t="s">
        <v>519</v>
      </c>
      <c r="D351" s="296">
        <v>1000</v>
      </c>
      <c r="E351" s="297">
        <v>1000</v>
      </c>
      <c r="F351" s="325">
        <v>0</v>
      </c>
      <c r="G351" s="179">
        <f>F351/E351*100</f>
        <v>0</v>
      </c>
    </row>
    <row r="352" spans="1:7" ht="25.5">
      <c r="A352" s="150" t="s">
        <v>760</v>
      </c>
      <c r="B352" s="146">
        <v>5511</v>
      </c>
      <c r="C352" s="147" t="s">
        <v>451</v>
      </c>
      <c r="D352" s="296">
        <v>4000</v>
      </c>
      <c r="E352" s="297">
        <v>4000</v>
      </c>
      <c r="F352" s="325">
        <v>4000</v>
      </c>
      <c r="G352" s="179">
        <f>F352/E352*100</f>
        <v>100</v>
      </c>
    </row>
    <row r="353" spans="1:7" ht="14.25" customHeight="1">
      <c r="A353" s="150" t="s">
        <v>760</v>
      </c>
      <c r="B353" s="146">
        <v>5269</v>
      </c>
      <c r="C353" s="147" t="s">
        <v>154</v>
      </c>
      <c r="D353" s="296">
        <v>0</v>
      </c>
      <c r="E353" s="297">
        <v>8</v>
      </c>
      <c r="F353" s="325">
        <v>0</v>
      </c>
      <c r="G353" s="179">
        <f>F353/E353*100</f>
        <v>0</v>
      </c>
    </row>
    <row r="354" spans="1:7" ht="12.75">
      <c r="A354" s="204"/>
      <c r="B354" s="221"/>
      <c r="C354" s="220" t="s">
        <v>520</v>
      </c>
      <c r="D354" s="205">
        <f>SUM(D351:D352)</f>
        <v>5000</v>
      </c>
      <c r="E354" s="205">
        <f>SUM(E351:E353)</f>
        <v>5008</v>
      </c>
      <c r="F354" s="205">
        <f>SUM(F351:F353)</f>
        <v>4000</v>
      </c>
      <c r="G354" s="235">
        <f>F354/E354*100</f>
        <v>79.87220447284345</v>
      </c>
    </row>
    <row r="355" spans="1:7" ht="9" customHeight="1">
      <c r="A355" s="16"/>
      <c r="B355" s="68"/>
      <c r="C355" s="208"/>
      <c r="D355" s="209"/>
      <c r="E355" s="210"/>
      <c r="F355" s="262"/>
      <c r="G355" s="400"/>
    </row>
    <row r="356" spans="1:256" s="29" customFormat="1" ht="12.75">
      <c r="A356" s="213"/>
      <c r="B356" s="223"/>
      <c r="C356" s="222" t="s">
        <v>54</v>
      </c>
      <c r="D356" s="214">
        <f>D347+D354</f>
        <v>15260</v>
      </c>
      <c r="E356" s="214">
        <f>E347+E354</f>
        <v>15285</v>
      </c>
      <c r="F356" s="214">
        <f>F347+F354</f>
        <v>4057</v>
      </c>
      <c r="G356" s="236">
        <f>F356/E356*100</f>
        <v>26.54236179260713</v>
      </c>
      <c r="H356" s="128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  <c r="AE356" s="83"/>
      <c r="AF356" s="83"/>
      <c r="AG356" s="83"/>
      <c r="AH356" s="83"/>
      <c r="AI356" s="83"/>
      <c r="AJ356" s="83"/>
      <c r="AK356" s="83"/>
      <c r="AL356" s="83"/>
      <c r="AM356" s="83"/>
      <c r="AN356" s="83"/>
      <c r="AO356" s="83"/>
      <c r="AP356" s="83"/>
      <c r="AQ356" s="83"/>
      <c r="AR356" s="83"/>
      <c r="AS356" s="83"/>
      <c r="AT356" s="83"/>
      <c r="AU356" s="83"/>
      <c r="AV356" s="83"/>
      <c r="AW356" s="83"/>
      <c r="AX356" s="83"/>
      <c r="AY356" s="83"/>
      <c r="AZ356" s="83"/>
      <c r="BA356" s="83"/>
      <c r="BB356" s="83"/>
      <c r="BC356" s="83"/>
      <c r="BD356" s="83"/>
      <c r="BE356" s="83"/>
      <c r="BF356" s="83"/>
      <c r="BG356" s="83"/>
      <c r="BH356" s="83"/>
      <c r="BI356" s="83"/>
      <c r="BJ356" s="83"/>
      <c r="BK356" s="83"/>
      <c r="BL356" s="83"/>
      <c r="BM356" s="83"/>
      <c r="BN356" s="83"/>
      <c r="BO356" s="83"/>
      <c r="BP356" s="83"/>
      <c r="BQ356" s="83"/>
      <c r="BR356" s="83"/>
      <c r="BS356" s="83"/>
      <c r="BT356" s="83"/>
      <c r="BU356" s="83"/>
      <c r="BV356" s="83"/>
      <c r="BW356" s="83"/>
      <c r="BX356" s="83"/>
      <c r="BY356" s="83"/>
      <c r="BZ356" s="83"/>
      <c r="CA356" s="83"/>
      <c r="CB356" s="83"/>
      <c r="CC356" s="83"/>
      <c r="CD356" s="83"/>
      <c r="CE356" s="83"/>
      <c r="CF356" s="83"/>
      <c r="CG356" s="83"/>
      <c r="CH356" s="83"/>
      <c r="CI356" s="83"/>
      <c r="CJ356" s="83"/>
      <c r="CK356" s="83"/>
      <c r="CL356" s="83"/>
      <c r="CM356" s="83"/>
      <c r="CN356" s="83"/>
      <c r="CO356" s="83"/>
      <c r="CP356" s="83"/>
      <c r="CQ356" s="83"/>
      <c r="CR356" s="83"/>
      <c r="CS356" s="83"/>
      <c r="CT356" s="83"/>
      <c r="CU356" s="83"/>
      <c r="CV356" s="83"/>
      <c r="CW356" s="83"/>
      <c r="CX356" s="83"/>
      <c r="CY356" s="83"/>
      <c r="CZ356" s="83"/>
      <c r="DA356" s="83"/>
      <c r="DB356" s="83"/>
      <c r="DC356" s="83"/>
      <c r="DD356" s="83"/>
      <c r="DE356" s="83"/>
      <c r="DF356" s="83"/>
      <c r="DG356" s="83"/>
      <c r="DH356" s="83"/>
      <c r="DI356" s="83"/>
      <c r="DJ356" s="83"/>
      <c r="DK356" s="83"/>
      <c r="DL356" s="83"/>
      <c r="DM356" s="83"/>
      <c r="DN356" s="83"/>
      <c r="DO356" s="83"/>
      <c r="DP356" s="83"/>
      <c r="DQ356" s="83"/>
      <c r="DR356" s="83"/>
      <c r="DS356" s="83"/>
      <c r="DT356" s="83"/>
      <c r="DU356" s="83"/>
      <c r="DV356" s="83"/>
      <c r="DW356" s="83"/>
      <c r="DX356" s="83"/>
      <c r="DY356" s="83"/>
      <c r="DZ356" s="83"/>
      <c r="EA356" s="83"/>
      <c r="EB356" s="83"/>
      <c r="EC356" s="83"/>
      <c r="ED356" s="83"/>
      <c r="EE356" s="83"/>
      <c r="EF356" s="83"/>
      <c r="EG356" s="83"/>
      <c r="EH356" s="83"/>
      <c r="EI356" s="83"/>
      <c r="EJ356" s="83"/>
      <c r="EK356" s="83"/>
      <c r="EL356" s="83"/>
      <c r="EM356" s="83"/>
      <c r="EN356" s="83"/>
      <c r="EO356" s="83"/>
      <c r="EP356" s="83"/>
      <c r="EQ356" s="83"/>
      <c r="ER356" s="83"/>
      <c r="ES356" s="83"/>
      <c r="ET356" s="83"/>
      <c r="EU356" s="83"/>
      <c r="EV356" s="83"/>
      <c r="EW356" s="83"/>
      <c r="EX356" s="83"/>
      <c r="EY356" s="83"/>
      <c r="EZ356" s="83"/>
      <c r="FA356" s="83"/>
      <c r="FB356" s="83"/>
      <c r="FC356" s="83"/>
      <c r="FD356" s="83"/>
      <c r="FE356" s="83"/>
      <c r="FF356" s="83"/>
      <c r="FG356" s="83"/>
      <c r="FH356" s="83"/>
      <c r="FI356" s="83"/>
      <c r="FJ356" s="83"/>
      <c r="FK356" s="83"/>
      <c r="FL356" s="83"/>
      <c r="FM356" s="83"/>
      <c r="FN356" s="83"/>
      <c r="FO356" s="83"/>
      <c r="FP356" s="83"/>
      <c r="FQ356" s="83"/>
      <c r="FR356" s="83"/>
      <c r="FS356" s="83"/>
      <c r="FT356" s="83"/>
      <c r="FU356" s="83"/>
      <c r="FV356" s="83"/>
      <c r="FW356" s="83"/>
      <c r="FX356" s="83"/>
      <c r="FY356" s="83"/>
      <c r="FZ356" s="83"/>
      <c r="GA356" s="83"/>
      <c r="GB356" s="83"/>
      <c r="GC356" s="83"/>
      <c r="GD356" s="83"/>
      <c r="GE356" s="83"/>
      <c r="GF356" s="83"/>
      <c r="GG356" s="83"/>
      <c r="GH356" s="83"/>
      <c r="GI356" s="83"/>
      <c r="GJ356" s="83"/>
      <c r="GK356" s="83"/>
      <c r="GL356" s="83"/>
      <c r="GM356" s="83"/>
      <c r="GN356" s="83"/>
      <c r="GO356" s="83"/>
      <c r="GP356" s="83"/>
      <c r="GQ356" s="83"/>
      <c r="GR356" s="83"/>
      <c r="GS356" s="83"/>
      <c r="GT356" s="83"/>
      <c r="GU356" s="83"/>
      <c r="GV356" s="83"/>
      <c r="GW356" s="83"/>
      <c r="GX356" s="83"/>
      <c r="GY356" s="83"/>
      <c r="GZ356" s="83"/>
      <c r="HA356" s="83"/>
      <c r="HB356" s="83"/>
      <c r="HC356" s="83"/>
      <c r="HD356" s="83"/>
      <c r="HE356" s="83"/>
      <c r="HF356" s="83"/>
      <c r="HG356" s="83"/>
      <c r="HH356" s="83"/>
      <c r="HI356" s="83"/>
      <c r="HJ356" s="83"/>
      <c r="HK356" s="83"/>
      <c r="HL356" s="83"/>
      <c r="HM356" s="83"/>
      <c r="HN356" s="83"/>
      <c r="HO356" s="83"/>
      <c r="HP356" s="83"/>
      <c r="HQ356" s="83"/>
      <c r="HR356" s="83"/>
      <c r="HS356" s="83"/>
      <c r="HT356" s="83"/>
      <c r="HU356" s="83"/>
      <c r="HV356" s="83"/>
      <c r="HW356" s="83"/>
      <c r="HX356" s="83"/>
      <c r="HY356" s="83"/>
      <c r="HZ356" s="83"/>
      <c r="IA356" s="83"/>
      <c r="IB356" s="83"/>
      <c r="IC356" s="83"/>
      <c r="ID356" s="83"/>
      <c r="IE356" s="83"/>
      <c r="IF356" s="83"/>
      <c r="IG356" s="83"/>
      <c r="IH356" s="83"/>
      <c r="II356" s="83"/>
      <c r="IJ356" s="83"/>
      <c r="IK356" s="83"/>
      <c r="IL356" s="83"/>
      <c r="IM356" s="83"/>
      <c r="IN356" s="83"/>
      <c r="IO356" s="83"/>
      <c r="IP356" s="83"/>
      <c r="IQ356" s="83"/>
      <c r="IR356" s="83"/>
      <c r="IS356" s="83"/>
      <c r="IT356" s="83"/>
      <c r="IU356" s="83"/>
      <c r="IV356" s="83"/>
    </row>
    <row r="357" spans="1:23" s="234" customFormat="1" ht="15.75">
      <c r="A357" s="16"/>
      <c r="B357" s="68"/>
      <c r="C357" s="208"/>
      <c r="D357" s="209"/>
      <c r="E357" s="294"/>
      <c r="F357" s="211"/>
      <c r="G357" s="84"/>
      <c r="W357" s="234" t="s">
        <v>776</v>
      </c>
    </row>
    <row r="358" spans="1:256" s="29" customFormat="1" ht="15.75">
      <c r="A358" s="233" t="s">
        <v>716</v>
      </c>
      <c r="B358" s="234"/>
      <c r="C358" s="234"/>
      <c r="D358" s="363"/>
      <c r="E358" s="234"/>
      <c r="F358" s="234"/>
      <c r="G358" s="234"/>
      <c r="O358" s="83" t="s">
        <v>16</v>
      </c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  <c r="IT358" s="15"/>
      <c r="IU358" s="15"/>
      <c r="IV358" s="15"/>
    </row>
    <row r="359" spans="1:256" s="29" customFormat="1" ht="12.75">
      <c r="A359" s="67"/>
      <c r="B359" s="14"/>
      <c r="C359"/>
      <c r="D359" s="15"/>
      <c r="E359" s="15"/>
      <c r="F359" s="15"/>
      <c r="G359"/>
      <c r="O359" s="83" t="s">
        <v>17</v>
      </c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  <c r="IT359" s="15"/>
      <c r="IU359" s="15"/>
      <c r="IV359" s="15"/>
    </row>
    <row r="360" spans="1:256" s="29" customFormat="1" ht="12.75">
      <c r="A360" s="77" t="s">
        <v>685</v>
      </c>
      <c r="B360" s="14"/>
      <c r="C360"/>
      <c r="D360" s="15"/>
      <c r="E360" s="15"/>
      <c r="F360" s="15"/>
      <c r="G360"/>
      <c r="O360" s="83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  <c r="ID360" s="15"/>
      <c r="IE360" s="15"/>
      <c r="IF360" s="15"/>
      <c r="IG360" s="15"/>
      <c r="IH360" s="15"/>
      <c r="II360" s="15"/>
      <c r="IJ360" s="15"/>
      <c r="IK360" s="15"/>
      <c r="IL360" s="15"/>
      <c r="IM360" s="15"/>
      <c r="IN360" s="15"/>
      <c r="IO360" s="15"/>
      <c r="IP360" s="15"/>
      <c r="IQ360" s="15"/>
      <c r="IR360" s="15"/>
      <c r="IS360" s="15"/>
      <c r="IT360" s="15"/>
      <c r="IU360" s="15"/>
      <c r="IV360" s="15"/>
    </row>
    <row r="361" spans="1:256" s="29" customFormat="1" ht="12.75">
      <c r="A361" s="67"/>
      <c r="B361" s="14"/>
      <c r="C361"/>
      <c r="D361" s="15"/>
      <c r="E361" s="15"/>
      <c r="F361" s="15"/>
      <c r="G361"/>
      <c r="O361" s="83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  <c r="EG361" s="15"/>
      <c r="EH361" s="15"/>
      <c r="EI361" s="15"/>
      <c r="EJ361" s="15"/>
      <c r="EK361" s="15"/>
      <c r="EL361" s="15"/>
      <c r="EM361" s="15"/>
      <c r="EN361" s="15"/>
      <c r="EO361" s="15"/>
      <c r="EP361" s="15"/>
      <c r="EQ361" s="15"/>
      <c r="ER361" s="15"/>
      <c r="ES361" s="15"/>
      <c r="ET361" s="15"/>
      <c r="EU361" s="15"/>
      <c r="EV361" s="15"/>
      <c r="EW361" s="15"/>
      <c r="EX361" s="15"/>
      <c r="EY361" s="15"/>
      <c r="EZ361" s="15"/>
      <c r="FA361" s="15"/>
      <c r="FB361" s="15"/>
      <c r="FC361" s="15"/>
      <c r="FD361" s="15"/>
      <c r="FE361" s="15"/>
      <c r="FF361" s="15"/>
      <c r="FG361" s="15"/>
      <c r="FH361" s="15"/>
      <c r="FI361" s="15"/>
      <c r="FJ361" s="15"/>
      <c r="FK361" s="15"/>
      <c r="FL361" s="15"/>
      <c r="FM361" s="15"/>
      <c r="FN361" s="15"/>
      <c r="FO361" s="15"/>
      <c r="FP361" s="15"/>
      <c r="FQ361" s="15"/>
      <c r="FR361" s="15"/>
      <c r="FS361" s="15"/>
      <c r="FT361" s="15"/>
      <c r="FU361" s="15"/>
      <c r="FV361" s="15"/>
      <c r="FW361" s="15"/>
      <c r="FX361" s="15"/>
      <c r="FY361" s="15"/>
      <c r="FZ361" s="15"/>
      <c r="GA361" s="15"/>
      <c r="GB361" s="15"/>
      <c r="GC361" s="15"/>
      <c r="GD361" s="15"/>
      <c r="GE361" s="15"/>
      <c r="GF361" s="15"/>
      <c r="GG361" s="15"/>
      <c r="GH361" s="15"/>
      <c r="GI361" s="15"/>
      <c r="GJ361" s="15"/>
      <c r="GK361" s="15"/>
      <c r="GL361" s="15"/>
      <c r="GM361" s="15"/>
      <c r="GN361" s="15"/>
      <c r="GO361" s="15"/>
      <c r="GP361" s="15"/>
      <c r="GQ361" s="15"/>
      <c r="GR361" s="15"/>
      <c r="GS361" s="15"/>
      <c r="GT361" s="15"/>
      <c r="GU361" s="15"/>
      <c r="GV361" s="15"/>
      <c r="GW361" s="15"/>
      <c r="GX361" s="15"/>
      <c r="GY361" s="15"/>
      <c r="GZ361" s="15"/>
      <c r="HA361" s="15"/>
      <c r="HB361" s="15"/>
      <c r="HC361" s="15"/>
      <c r="HD361" s="15"/>
      <c r="HE361" s="15"/>
      <c r="HF361" s="15"/>
      <c r="HG361" s="15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  <c r="HY361" s="15"/>
      <c r="HZ361" s="15"/>
      <c r="IA361" s="15"/>
      <c r="IB361" s="15"/>
      <c r="IC361" s="15"/>
      <c r="ID361" s="15"/>
      <c r="IE361" s="15"/>
      <c r="IF361" s="15"/>
      <c r="IG361" s="15"/>
      <c r="IH361" s="15"/>
      <c r="II361" s="15"/>
      <c r="IJ361" s="15"/>
      <c r="IK361" s="15"/>
      <c r="IL361" s="15"/>
      <c r="IM361" s="15"/>
      <c r="IN361" s="15"/>
      <c r="IO361" s="15"/>
      <c r="IP361" s="15"/>
      <c r="IQ361" s="15"/>
      <c r="IR361" s="15"/>
      <c r="IS361" s="15"/>
      <c r="IT361" s="15"/>
      <c r="IU361" s="15"/>
      <c r="IV361" s="15"/>
    </row>
    <row r="362" spans="1:256" s="29" customFormat="1" ht="25.5" customHeight="1">
      <c r="A362" s="7" t="s">
        <v>668</v>
      </c>
      <c r="B362" s="7" t="s">
        <v>669</v>
      </c>
      <c r="C362" s="5" t="s">
        <v>670</v>
      </c>
      <c r="D362" s="52" t="s">
        <v>753</v>
      </c>
      <c r="E362" s="59" t="s">
        <v>754</v>
      </c>
      <c r="F362" s="5" t="s">
        <v>660</v>
      </c>
      <c r="G362" s="51" t="s">
        <v>755</v>
      </c>
      <c r="O362" s="83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  <c r="EG362" s="15"/>
      <c r="EH362" s="15"/>
      <c r="EI362" s="15"/>
      <c r="EJ362" s="15"/>
      <c r="EK362" s="15"/>
      <c r="EL362" s="15"/>
      <c r="EM362" s="15"/>
      <c r="EN362" s="15"/>
      <c r="EO362" s="15"/>
      <c r="EP362" s="15"/>
      <c r="EQ362" s="15"/>
      <c r="ER362" s="15"/>
      <c r="ES362" s="15"/>
      <c r="ET362" s="15"/>
      <c r="EU362" s="15"/>
      <c r="EV362" s="15"/>
      <c r="EW362" s="15"/>
      <c r="EX362" s="15"/>
      <c r="EY362" s="15"/>
      <c r="EZ362" s="15"/>
      <c r="FA362" s="15"/>
      <c r="FB362" s="15"/>
      <c r="FC362" s="15"/>
      <c r="FD362" s="15"/>
      <c r="FE362" s="15"/>
      <c r="FF362" s="15"/>
      <c r="FG362" s="15"/>
      <c r="FH362" s="15"/>
      <c r="FI362" s="15"/>
      <c r="FJ362" s="15"/>
      <c r="FK362" s="15"/>
      <c r="FL362" s="15"/>
      <c r="FM362" s="15"/>
      <c r="FN362" s="15"/>
      <c r="FO362" s="15"/>
      <c r="FP362" s="15"/>
      <c r="FQ362" s="15"/>
      <c r="FR362" s="15"/>
      <c r="FS362" s="15"/>
      <c r="FT362" s="15"/>
      <c r="FU362" s="15"/>
      <c r="FV362" s="15"/>
      <c r="FW362" s="15"/>
      <c r="FX362" s="15"/>
      <c r="FY362" s="15"/>
      <c r="FZ362" s="15"/>
      <c r="GA362" s="15"/>
      <c r="GB362" s="15"/>
      <c r="GC362" s="15"/>
      <c r="GD362" s="15"/>
      <c r="GE362" s="15"/>
      <c r="GF362" s="15"/>
      <c r="GG362" s="15"/>
      <c r="GH362" s="15"/>
      <c r="GI362" s="15"/>
      <c r="GJ362" s="15"/>
      <c r="GK362" s="15"/>
      <c r="GL362" s="15"/>
      <c r="GM362" s="15"/>
      <c r="GN362" s="15"/>
      <c r="GO362" s="15"/>
      <c r="GP362" s="15"/>
      <c r="GQ362" s="15"/>
      <c r="GR362" s="15"/>
      <c r="GS362" s="15"/>
      <c r="GT362" s="15"/>
      <c r="GU362" s="15"/>
      <c r="GV362" s="15"/>
      <c r="GW362" s="15"/>
      <c r="GX362" s="15"/>
      <c r="GY362" s="15"/>
      <c r="GZ362" s="15"/>
      <c r="HA362" s="15"/>
      <c r="HB362" s="15"/>
      <c r="HC362" s="15"/>
      <c r="HD362" s="15"/>
      <c r="HE362" s="15"/>
      <c r="HF362" s="15"/>
      <c r="HG362" s="15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  <c r="HY362" s="15"/>
      <c r="HZ362" s="15"/>
      <c r="IA362" s="15"/>
      <c r="IB362" s="15"/>
      <c r="IC362" s="15"/>
      <c r="ID362" s="15"/>
      <c r="IE362" s="15"/>
      <c r="IF362" s="15"/>
      <c r="IG362" s="15"/>
      <c r="IH362" s="15"/>
      <c r="II362" s="15"/>
      <c r="IJ362" s="15"/>
      <c r="IK362" s="15"/>
      <c r="IL362" s="15"/>
      <c r="IM362" s="15"/>
      <c r="IN362" s="15"/>
      <c r="IO362" s="15"/>
      <c r="IP362" s="15"/>
      <c r="IQ362" s="15"/>
      <c r="IR362" s="15"/>
      <c r="IS362" s="15"/>
      <c r="IT362" s="15"/>
      <c r="IU362" s="15"/>
      <c r="IV362" s="15"/>
    </row>
    <row r="363" spans="1:256" s="29" customFormat="1" ht="25.5" customHeight="1">
      <c r="A363" s="150" t="s">
        <v>696</v>
      </c>
      <c r="B363" s="146">
        <v>6113</v>
      </c>
      <c r="C363" s="137" t="s">
        <v>531</v>
      </c>
      <c r="D363" s="178">
        <v>31770</v>
      </c>
      <c r="E363" s="178">
        <v>31850</v>
      </c>
      <c r="F363" s="359">
        <v>5754</v>
      </c>
      <c r="G363" s="179">
        <f>F363/E363*100</f>
        <v>18.065934065934066</v>
      </c>
      <c r="O363" s="83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9" customFormat="1" ht="38.25" customHeight="1">
      <c r="A364" s="150" t="s">
        <v>696</v>
      </c>
      <c r="B364" s="146">
        <v>6113</v>
      </c>
      <c r="C364" s="137" t="s">
        <v>485</v>
      </c>
      <c r="D364" s="178">
        <v>400</v>
      </c>
      <c r="E364" s="178">
        <v>700</v>
      </c>
      <c r="F364" s="359">
        <v>0</v>
      </c>
      <c r="G364" s="179">
        <f>F364/E364*100</f>
        <v>0</v>
      </c>
      <c r="O364" s="83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9" customFormat="1" ht="14.25" customHeight="1">
      <c r="A365" s="204"/>
      <c r="B365" s="221"/>
      <c r="C365" s="220" t="s">
        <v>52</v>
      </c>
      <c r="D365" s="207">
        <f>SUM(D363:D364)</f>
        <v>32170</v>
      </c>
      <c r="E365" s="207">
        <f>SUM(E363:E364)</f>
        <v>32550</v>
      </c>
      <c r="F365" s="207">
        <f>SUM(F363:F364)</f>
        <v>5754</v>
      </c>
      <c r="G365" s="235">
        <f>F365/E365*100</f>
        <v>17.67741935483871</v>
      </c>
      <c r="O365" s="83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9" customFormat="1" ht="14.25" customHeight="1">
      <c r="A366" s="712"/>
      <c r="B366" s="712"/>
      <c r="C366" s="712"/>
      <c r="D366" s="70"/>
      <c r="E366" s="70"/>
      <c r="F366" s="70"/>
      <c r="G366" s="84"/>
      <c r="O366" s="83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256" s="29" customFormat="1" ht="14.25" customHeight="1">
      <c r="A367" s="712" t="s">
        <v>686</v>
      </c>
      <c r="B367" s="712"/>
      <c r="C367" s="712"/>
      <c r="D367" s="70"/>
      <c r="E367" s="70"/>
      <c r="F367" s="70"/>
      <c r="G367" s="84"/>
      <c r="O367" s="83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  <c r="IT367" s="15"/>
      <c r="IU367" s="15"/>
      <c r="IV367" s="15"/>
    </row>
    <row r="368" spans="1:256" s="29" customFormat="1" ht="14.25" customHeight="1">
      <c r="A368" s="269"/>
      <c r="B368" s="68"/>
      <c r="C368" s="69"/>
      <c r="D368" s="70"/>
      <c r="E368" s="70"/>
      <c r="F368" s="70"/>
      <c r="G368" s="84"/>
      <c r="O368" s="83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  <c r="IT368" s="15"/>
      <c r="IU368" s="15"/>
      <c r="IV368" s="15"/>
    </row>
    <row r="369" spans="1:256" s="29" customFormat="1" ht="25.5" customHeight="1">
      <c r="A369" s="7" t="s">
        <v>668</v>
      </c>
      <c r="B369" s="7" t="s">
        <v>669</v>
      </c>
      <c r="C369" s="5" t="s">
        <v>670</v>
      </c>
      <c r="D369" s="52" t="s">
        <v>753</v>
      </c>
      <c r="E369" s="59" t="s">
        <v>754</v>
      </c>
      <c r="F369" s="5" t="s">
        <v>660</v>
      </c>
      <c r="G369" s="51" t="s">
        <v>755</v>
      </c>
      <c r="O369" s="83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  <c r="IT369" s="15"/>
      <c r="IU369" s="15"/>
      <c r="IV369" s="15"/>
    </row>
    <row r="370" spans="1:256" s="29" customFormat="1" ht="14.25" customHeight="1">
      <c r="A370" s="135" t="s">
        <v>696</v>
      </c>
      <c r="B370" s="136">
        <v>6113</v>
      </c>
      <c r="C370" s="137" t="s">
        <v>601</v>
      </c>
      <c r="D370" s="174">
        <v>100</v>
      </c>
      <c r="E370" s="174">
        <v>100</v>
      </c>
      <c r="F370" s="513">
        <v>0</v>
      </c>
      <c r="G370" s="175">
        <f>F370/E370*100</f>
        <v>0</v>
      </c>
      <c r="O370" s="83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  <c r="IT370" s="15"/>
      <c r="IU370" s="15"/>
      <c r="IV370" s="15"/>
    </row>
    <row r="371" spans="1:256" s="29" customFormat="1" ht="14.25" customHeight="1">
      <c r="A371" s="204"/>
      <c r="B371" s="221"/>
      <c r="C371" s="220" t="s">
        <v>53</v>
      </c>
      <c r="D371" s="207">
        <f>D370</f>
        <v>100</v>
      </c>
      <c r="E371" s="207">
        <f>E370</f>
        <v>100</v>
      </c>
      <c r="F371" s="237">
        <f>F370</f>
        <v>0</v>
      </c>
      <c r="G371" s="235">
        <f>F371/E371*100</f>
        <v>0</v>
      </c>
      <c r="O371" s="83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  <c r="IT371" s="15"/>
      <c r="IU371" s="15"/>
      <c r="IV371" s="15"/>
    </row>
    <row r="372" spans="1:256" s="29" customFormat="1" ht="14.25" customHeight="1">
      <c r="A372" s="186"/>
      <c r="B372" s="187"/>
      <c r="C372" s="398"/>
      <c r="D372" s="399"/>
      <c r="E372" s="399"/>
      <c r="F372" s="70"/>
      <c r="G372" s="84"/>
      <c r="O372" s="83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  <c r="ID372" s="15"/>
      <c r="IE372" s="15"/>
      <c r="IF372" s="15"/>
      <c r="IG372" s="15"/>
      <c r="IH372" s="15"/>
      <c r="II372" s="15"/>
      <c r="IJ372" s="15"/>
      <c r="IK372" s="15"/>
      <c r="IL372" s="15"/>
      <c r="IM372" s="15"/>
      <c r="IN372" s="15"/>
      <c r="IO372" s="15"/>
      <c r="IP372" s="15"/>
      <c r="IQ372" s="15"/>
      <c r="IR372" s="15"/>
      <c r="IS372" s="15"/>
      <c r="IT372" s="15"/>
      <c r="IU372" s="15"/>
      <c r="IV372" s="15"/>
    </row>
    <row r="373" spans="1:7" ht="25.5">
      <c r="A373" s="7" t="s">
        <v>668</v>
      </c>
      <c r="B373" s="7" t="s">
        <v>669</v>
      </c>
      <c r="C373" s="5" t="s">
        <v>670</v>
      </c>
      <c r="D373" s="52" t="s">
        <v>753</v>
      </c>
      <c r="E373" s="59" t="s">
        <v>754</v>
      </c>
      <c r="F373" s="5" t="s">
        <v>660</v>
      </c>
      <c r="G373" s="51" t="s">
        <v>755</v>
      </c>
    </row>
    <row r="374" spans="1:7" ht="15" customHeight="1">
      <c r="A374" s="150" t="s">
        <v>717</v>
      </c>
      <c r="B374" s="146">
        <v>6330</v>
      </c>
      <c r="C374" s="137" t="s">
        <v>718</v>
      </c>
      <c r="D374" s="465">
        <v>190</v>
      </c>
      <c r="E374" s="178">
        <v>190</v>
      </c>
      <c r="F374" s="359">
        <v>47</v>
      </c>
      <c r="G374" s="179">
        <f>F374/E374*100</f>
        <v>24.736842105263158</v>
      </c>
    </row>
    <row r="375" spans="1:7" s="203" customFormat="1" ht="14.25" customHeight="1">
      <c r="A375" s="16"/>
      <c r="B375" s="68"/>
      <c r="C375" s="208"/>
      <c r="D375" s="209"/>
      <c r="E375" s="210"/>
      <c r="F375" s="211"/>
      <c r="G375" s="268"/>
    </row>
    <row r="376" spans="1:256" s="29" customFormat="1" ht="14.25" customHeight="1">
      <c r="A376" s="213"/>
      <c r="B376" s="223"/>
      <c r="C376" s="222" t="s">
        <v>515</v>
      </c>
      <c r="D376" s="214">
        <f>D365+D371+D374</f>
        <v>32460</v>
      </c>
      <c r="E376" s="214">
        <f>E365+E371+E374</f>
        <v>32840</v>
      </c>
      <c r="F376" s="214">
        <f>F365+F371+F374</f>
        <v>5801</v>
      </c>
      <c r="G376" s="227">
        <f>F376/E376*100</f>
        <v>17.664433617539586</v>
      </c>
      <c r="O376" s="83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  <c r="IH376" s="15"/>
      <c r="II376" s="15"/>
      <c r="IJ376" s="15"/>
      <c r="IK376" s="15"/>
      <c r="IL376" s="15"/>
      <c r="IM376" s="15"/>
      <c r="IN376" s="15"/>
      <c r="IO376" s="15"/>
      <c r="IP376" s="15"/>
      <c r="IQ376" s="15"/>
      <c r="IR376" s="15"/>
      <c r="IS376" s="15"/>
      <c r="IT376" s="15"/>
      <c r="IU376" s="15"/>
      <c r="IV376" s="15"/>
    </row>
    <row r="377" spans="1:7" s="203" customFormat="1" ht="14.25" customHeight="1">
      <c r="A377" s="16"/>
      <c r="B377" s="68"/>
      <c r="C377" s="208"/>
      <c r="D377" s="209"/>
      <c r="E377" s="210"/>
      <c r="F377" s="211"/>
      <c r="G377" s="268"/>
    </row>
    <row r="378" spans="1:6" s="203" customFormat="1" ht="14.25" customHeight="1">
      <c r="A378" s="721" t="s">
        <v>516</v>
      </c>
      <c r="B378" s="712"/>
      <c r="C378" s="712"/>
      <c r="D378" s="702"/>
      <c r="E378" s="702"/>
      <c r="F378" s="300"/>
    </row>
    <row r="379" spans="1:256" s="29" customFormat="1" ht="25.5" customHeight="1">
      <c r="A379" s="7" t="s">
        <v>668</v>
      </c>
      <c r="B379" s="7" t="s">
        <v>669</v>
      </c>
      <c r="C379" s="5" t="s">
        <v>670</v>
      </c>
      <c r="D379" s="52" t="s">
        <v>753</v>
      </c>
      <c r="E379" s="59" t="s">
        <v>754</v>
      </c>
      <c r="F379" s="5" t="s">
        <v>660</v>
      </c>
      <c r="G379" s="51" t="s">
        <v>755</v>
      </c>
      <c r="O379" s="83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  <c r="IT379" s="15"/>
      <c r="IU379" s="15"/>
      <c r="IV379" s="15"/>
    </row>
    <row r="380" spans="1:256" s="29" customFormat="1" ht="24.75" customHeight="1">
      <c r="A380" s="150" t="s">
        <v>696</v>
      </c>
      <c r="B380" s="146" t="s">
        <v>495</v>
      </c>
      <c r="C380" s="137" t="s">
        <v>517</v>
      </c>
      <c r="D380" s="465">
        <v>4400</v>
      </c>
      <c r="E380" s="178">
        <v>4400</v>
      </c>
      <c r="F380" s="359">
        <v>390</v>
      </c>
      <c r="G380" s="179">
        <f>F380/E380*100</f>
        <v>8.863636363636363</v>
      </c>
      <c r="O380" s="83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  <c r="IT380" s="15"/>
      <c r="IU380" s="15"/>
      <c r="IV380" s="15"/>
    </row>
    <row r="381" spans="1:256" s="29" customFormat="1" ht="15" customHeight="1">
      <c r="A381" s="150" t="s">
        <v>696</v>
      </c>
      <c r="B381" s="146" t="s">
        <v>495</v>
      </c>
      <c r="C381" s="137" t="s">
        <v>452</v>
      </c>
      <c r="D381" s="465">
        <v>0</v>
      </c>
      <c r="E381" s="178">
        <v>100</v>
      </c>
      <c r="F381" s="359">
        <v>81</v>
      </c>
      <c r="G381" s="179">
        <f>F381/E381*100</f>
        <v>81</v>
      </c>
      <c r="O381" s="83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  <c r="IT381" s="15"/>
      <c r="IU381" s="15"/>
      <c r="IV381" s="15"/>
    </row>
    <row r="382" spans="1:256" s="29" customFormat="1" ht="14.25" customHeight="1">
      <c r="A382" s="204"/>
      <c r="B382" s="221"/>
      <c r="C382" s="220" t="s">
        <v>523</v>
      </c>
      <c r="D382" s="207">
        <f>SUM(D380:D381)</f>
        <v>4400</v>
      </c>
      <c r="E382" s="207">
        <f>SUM(E380:E381)</f>
        <v>4500</v>
      </c>
      <c r="F382" s="237">
        <f>SUM(F380:F381)</f>
        <v>471</v>
      </c>
      <c r="G382" s="235">
        <f>F382/E382*100</f>
        <v>10.466666666666667</v>
      </c>
      <c r="O382" s="83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  <c r="IT382" s="15"/>
      <c r="IU382" s="15"/>
      <c r="IV382" s="15"/>
    </row>
    <row r="383" spans="1:6" s="203" customFormat="1" ht="14.25" customHeight="1">
      <c r="A383" s="43"/>
      <c r="B383" s="20"/>
      <c r="C383" s="20"/>
      <c r="D383" s="377"/>
      <c r="E383" s="377"/>
      <c r="F383" s="300"/>
    </row>
    <row r="384" spans="1:6" s="203" customFormat="1" ht="14.25" customHeight="1">
      <c r="A384" s="699" t="s">
        <v>172</v>
      </c>
      <c r="B384" s="700"/>
      <c r="C384" s="700"/>
      <c r="D384" s="377"/>
      <c r="E384" s="377"/>
      <c r="F384" s="300"/>
    </row>
    <row r="385" spans="1:7" ht="25.5">
      <c r="A385" s="7" t="s">
        <v>668</v>
      </c>
      <c r="B385" s="7" t="s">
        <v>669</v>
      </c>
      <c r="C385" s="5" t="s">
        <v>670</v>
      </c>
      <c r="D385" s="52" t="s">
        <v>753</v>
      </c>
      <c r="E385" s="59" t="s">
        <v>754</v>
      </c>
      <c r="F385" s="5" t="s">
        <v>660</v>
      </c>
      <c r="G385" s="51" t="s">
        <v>755</v>
      </c>
    </row>
    <row r="386" spans="1:7" ht="25.5">
      <c r="A386" s="150">
        <v>14</v>
      </c>
      <c r="B386" s="146">
        <v>3636</v>
      </c>
      <c r="C386" s="137" t="s">
        <v>139</v>
      </c>
      <c r="D386" s="178">
        <v>180</v>
      </c>
      <c r="E386" s="178">
        <v>180</v>
      </c>
      <c r="F386" s="359">
        <v>0</v>
      </c>
      <c r="G386" s="179">
        <f>F386/E386*100</f>
        <v>0</v>
      </c>
    </row>
    <row r="387" spans="1:7" ht="25.5">
      <c r="A387" s="150" t="s">
        <v>486</v>
      </c>
      <c r="B387" s="146">
        <v>6171</v>
      </c>
      <c r="C387" s="137" t="s">
        <v>140</v>
      </c>
      <c r="D387" s="178">
        <v>520</v>
      </c>
      <c r="E387" s="178">
        <v>520</v>
      </c>
      <c r="F387" s="359">
        <v>0</v>
      </c>
      <c r="G387" s="179">
        <f>F387/E387*100</f>
        <v>0</v>
      </c>
    </row>
    <row r="388" spans="1:256" s="124" customFormat="1" ht="12.75">
      <c r="A388" s="16"/>
      <c r="B388" s="68"/>
      <c r="C388" s="69"/>
      <c r="D388" s="70"/>
      <c r="E388" s="71"/>
      <c r="F388" s="54"/>
      <c r="G388" s="272"/>
      <c r="H388" s="128"/>
      <c r="I388" s="29"/>
      <c r="J388" s="29"/>
      <c r="K388" s="29"/>
      <c r="L388" s="29"/>
      <c r="M388" s="29"/>
      <c r="N388" s="29"/>
      <c r="O388" s="83"/>
      <c r="P388" s="83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7" ht="12.75">
      <c r="A389" s="213"/>
      <c r="B389" s="223"/>
      <c r="C389" s="222" t="s">
        <v>77</v>
      </c>
      <c r="D389" s="214">
        <f>D365+D371+D374+D382+D386+D387</f>
        <v>37560</v>
      </c>
      <c r="E389" s="214">
        <f>E365+E371+E374+E382+E386+E387</f>
        <v>38040</v>
      </c>
      <c r="F389" s="214">
        <f>F365+F371+F374+F382+F386+F387</f>
        <v>6272</v>
      </c>
      <c r="G389" s="227">
        <f>F389/E389*100</f>
        <v>16.487907465825447</v>
      </c>
    </row>
    <row r="390" spans="1:256" s="29" customFormat="1" ht="12.75">
      <c r="A390" s="67"/>
      <c r="B390" s="14"/>
      <c r="C390"/>
      <c r="D390" s="83"/>
      <c r="E390" s="83"/>
      <c r="F390" s="83"/>
      <c r="G390"/>
      <c r="O390" s="83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9" customFormat="1" ht="15.75">
      <c r="A391" s="152" t="s">
        <v>719</v>
      </c>
      <c r="B391" s="67"/>
      <c r="D391" s="83"/>
      <c r="E391" s="83"/>
      <c r="F391" s="83"/>
      <c r="O391" s="83" t="s">
        <v>19</v>
      </c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9" customFormat="1" ht="12.75">
      <c r="A392" s="67"/>
      <c r="B392" s="14"/>
      <c r="C392"/>
      <c r="D392" s="83"/>
      <c r="E392" s="83"/>
      <c r="F392" s="83"/>
      <c r="G392"/>
      <c r="O392" s="83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6" ht="12.75">
      <c r="A393" s="77" t="s">
        <v>685</v>
      </c>
      <c r="B393" s="14"/>
      <c r="D393" s="83"/>
      <c r="E393" s="83"/>
      <c r="F393" s="83"/>
    </row>
    <row r="394" spans="1:6" ht="12.75">
      <c r="A394" s="67"/>
      <c r="B394" s="14"/>
      <c r="D394" s="83" t="s">
        <v>57</v>
      </c>
      <c r="E394" s="83"/>
      <c r="F394" s="83"/>
    </row>
    <row r="395" spans="1:256" s="29" customFormat="1" ht="25.5">
      <c r="A395" s="7" t="s">
        <v>668</v>
      </c>
      <c r="B395" s="7" t="s">
        <v>669</v>
      </c>
      <c r="C395" s="5" t="s">
        <v>670</v>
      </c>
      <c r="D395" s="52" t="s">
        <v>753</v>
      </c>
      <c r="E395" s="59" t="s">
        <v>754</v>
      </c>
      <c r="F395" s="5" t="s">
        <v>660</v>
      </c>
      <c r="G395" s="51" t="s">
        <v>755</v>
      </c>
      <c r="O395" s="83" t="s">
        <v>32</v>
      </c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9" customFormat="1" ht="25.5">
      <c r="A396" s="150" t="s">
        <v>720</v>
      </c>
      <c r="B396" s="146">
        <v>6172</v>
      </c>
      <c r="C396" s="137" t="s">
        <v>454</v>
      </c>
      <c r="D396" s="178">
        <v>259716</v>
      </c>
      <c r="E396" s="178">
        <v>260031</v>
      </c>
      <c r="F396" s="359">
        <v>49937</v>
      </c>
      <c r="G396" s="179">
        <f>F396/E396*100</f>
        <v>19.204248724190577</v>
      </c>
      <c r="O396" s="83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9" customFormat="1" ht="14.25" customHeight="1">
      <c r="A397" s="150" t="s">
        <v>720</v>
      </c>
      <c r="B397" s="146">
        <v>6115</v>
      </c>
      <c r="C397" s="137" t="s">
        <v>453</v>
      </c>
      <c r="D397" s="178">
        <v>0</v>
      </c>
      <c r="E397" s="178">
        <v>10</v>
      </c>
      <c r="F397" s="359">
        <v>12</v>
      </c>
      <c r="G397" s="179" t="s">
        <v>51</v>
      </c>
      <c r="O397" s="83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7" ht="14.25" customHeight="1">
      <c r="A398" s="204"/>
      <c r="B398" s="221"/>
      <c r="C398" s="220" t="s">
        <v>52</v>
      </c>
      <c r="D398" s="205">
        <f>SUM(D396:D397)</f>
        <v>259716</v>
      </c>
      <c r="E398" s="206">
        <f>SUM(E396:E397)</f>
        <v>260041</v>
      </c>
      <c r="F398" s="237">
        <f>SUM(F396:F397)</f>
        <v>49949</v>
      </c>
      <c r="G398" s="115">
        <f>F398/E398*100</f>
        <v>19.208124872616242</v>
      </c>
    </row>
    <row r="399" spans="1:18" ht="13.5" customHeight="1">
      <c r="A399" s="16"/>
      <c r="B399" s="68"/>
      <c r="C399" s="208"/>
      <c r="D399" s="209"/>
      <c r="E399" s="210"/>
      <c r="F399" s="211"/>
      <c r="G399" s="31"/>
      <c r="R399" s="154"/>
    </row>
    <row r="400" spans="1:18" ht="12.75">
      <c r="A400" s="43" t="s">
        <v>686</v>
      </c>
      <c r="B400" s="19"/>
      <c r="C400" s="42"/>
      <c r="D400" s="57"/>
      <c r="E400" s="60"/>
      <c r="F400" s="54"/>
      <c r="G400" s="38"/>
      <c r="R400" s="154"/>
    </row>
    <row r="401" spans="1:18" ht="12.75">
      <c r="A401" s="16"/>
      <c r="B401" s="19"/>
      <c r="C401" s="42"/>
      <c r="D401" s="57"/>
      <c r="E401" s="60"/>
      <c r="F401" s="54"/>
      <c r="G401" s="38"/>
      <c r="R401" s="154"/>
    </row>
    <row r="402" spans="1:256" s="29" customFormat="1" ht="25.5">
      <c r="A402" s="7" t="s">
        <v>668</v>
      </c>
      <c r="B402" s="7" t="s">
        <v>669</v>
      </c>
      <c r="C402" s="5" t="s">
        <v>670</v>
      </c>
      <c r="D402" s="52" t="s">
        <v>753</v>
      </c>
      <c r="E402" s="59" t="s">
        <v>754</v>
      </c>
      <c r="F402" s="5" t="s">
        <v>660</v>
      </c>
      <c r="G402" s="51" t="s">
        <v>755</v>
      </c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  <c r="IT402" s="15"/>
      <c r="IU402" s="15"/>
      <c r="IV402" s="15"/>
    </row>
    <row r="403" spans="1:7" ht="14.25" customHeight="1">
      <c r="A403" s="150" t="s">
        <v>720</v>
      </c>
      <c r="B403" s="146">
        <v>6172</v>
      </c>
      <c r="C403" s="137" t="s">
        <v>455</v>
      </c>
      <c r="D403" s="178">
        <v>3000</v>
      </c>
      <c r="E403" s="178">
        <v>3000</v>
      </c>
      <c r="F403" s="359">
        <v>1047</v>
      </c>
      <c r="G403" s="179">
        <f>F403/E403*100</f>
        <v>34.9</v>
      </c>
    </row>
    <row r="404" spans="1:7" ht="12.75">
      <c r="A404" s="204"/>
      <c r="B404" s="221"/>
      <c r="C404" s="220" t="s">
        <v>53</v>
      </c>
      <c r="D404" s="205">
        <f>SUM(D403:D403)</f>
        <v>3000</v>
      </c>
      <c r="E404" s="206">
        <f>SUM(E403:E403)</f>
        <v>3000</v>
      </c>
      <c r="F404" s="237">
        <f>SUM(F403:F403)</f>
        <v>1047</v>
      </c>
      <c r="G404" s="123">
        <f>F404/E404*100</f>
        <v>34.9</v>
      </c>
    </row>
    <row r="405" spans="1:7" ht="12.75">
      <c r="A405" s="57"/>
      <c r="B405" s="60"/>
      <c r="C405" s="37"/>
      <c r="D405" s="38"/>
      <c r="E405" s="57"/>
      <c r="F405" s="60"/>
      <c r="G405" s="37"/>
    </row>
    <row r="406" spans="1:7" ht="25.5">
      <c r="A406" s="7" t="s">
        <v>668</v>
      </c>
      <c r="B406" s="7" t="s">
        <v>669</v>
      </c>
      <c r="C406" s="5" t="s">
        <v>670</v>
      </c>
      <c r="D406" s="52" t="s">
        <v>753</v>
      </c>
      <c r="E406" s="59" t="s">
        <v>754</v>
      </c>
      <c r="F406" s="5" t="s">
        <v>660</v>
      </c>
      <c r="G406" s="51" t="s">
        <v>755</v>
      </c>
    </row>
    <row r="407" spans="1:7" ht="12.75">
      <c r="A407" s="135" t="s">
        <v>717</v>
      </c>
      <c r="B407" s="136">
        <v>6330</v>
      </c>
      <c r="C407" s="137" t="s">
        <v>718</v>
      </c>
      <c r="D407" s="174">
        <v>4262</v>
      </c>
      <c r="E407" s="169">
        <v>4262</v>
      </c>
      <c r="F407" s="332">
        <v>1066</v>
      </c>
      <c r="G407" s="168">
        <f>F407/E407*100</f>
        <v>25.011731581417173</v>
      </c>
    </row>
    <row r="408" spans="1:7" ht="12.75">
      <c r="A408" s="16"/>
      <c r="B408" s="68"/>
      <c r="C408" s="69"/>
      <c r="D408" s="70"/>
      <c r="E408" s="71"/>
      <c r="F408" s="54"/>
      <c r="G408" s="272"/>
    </row>
    <row r="409" spans="1:256" s="29" customFormat="1" ht="12" customHeight="1">
      <c r="A409" s="213"/>
      <c r="B409" s="223"/>
      <c r="C409" s="222" t="s">
        <v>77</v>
      </c>
      <c r="D409" s="214">
        <f>D398+D404+D407</f>
        <v>266978</v>
      </c>
      <c r="E409" s="214">
        <f>E398+E404+E407</f>
        <v>267303</v>
      </c>
      <c r="F409" s="214">
        <f>F398+F404+F407</f>
        <v>52062</v>
      </c>
      <c r="G409" s="227">
        <f>F409/E409*100</f>
        <v>19.476773549118416</v>
      </c>
      <c r="H409" s="128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83"/>
      <c r="AN409" s="83"/>
      <c r="AO409" s="83"/>
      <c r="AP409" s="83"/>
      <c r="AQ409" s="83"/>
      <c r="AR409" s="83"/>
      <c r="AS409" s="83"/>
      <c r="AT409" s="83"/>
      <c r="AU409" s="83"/>
      <c r="AV409" s="83"/>
      <c r="AW409" s="83"/>
      <c r="AX409" s="83"/>
      <c r="AY409" s="83"/>
      <c r="AZ409" s="83"/>
      <c r="BA409" s="83"/>
      <c r="BB409" s="83"/>
      <c r="BC409" s="83"/>
      <c r="BD409" s="83"/>
      <c r="BE409" s="83"/>
      <c r="BF409" s="83"/>
      <c r="BG409" s="83"/>
      <c r="BH409" s="83"/>
      <c r="BI409" s="83"/>
      <c r="BJ409" s="83"/>
      <c r="BK409" s="83"/>
      <c r="BL409" s="83"/>
      <c r="BM409" s="83"/>
      <c r="BN409" s="83"/>
      <c r="BO409" s="83"/>
      <c r="BP409" s="83"/>
      <c r="BQ409" s="83"/>
      <c r="BR409" s="83"/>
      <c r="BS409" s="83"/>
      <c r="BT409" s="83"/>
      <c r="BU409" s="83"/>
      <c r="BV409" s="83"/>
      <c r="BW409" s="83"/>
      <c r="BX409" s="83"/>
      <c r="BY409" s="83"/>
      <c r="BZ409" s="83"/>
      <c r="CA409" s="83"/>
      <c r="CB409" s="83"/>
      <c r="CC409" s="83"/>
      <c r="CD409" s="83"/>
      <c r="CE409" s="83"/>
      <c r="CF409" s="83"/>
      <c r="CG409" s="83"/>
      <c r="CH409" s="83"/>
      <c r="CI409" s="83"/>
      <c r="CJ409" s="83"/>
      <c r="CK409" s="83"/>
      <c r="CL409" s="83"/>
      <c r="CM409" s="83"/>
      <c r="CN409" s="83"/>
      <c r="CO409" s="83"/>
      <c r="CP409" s="83"/>
      <c r="CQ409" s="83"/>
      <c r="CR409" s="83"/>
      <c r="CS409" s="83"/>
      <c r="CT409" s="83"/>
      <c r="CU409" s="83"/>
      <c r="CV409" s="83"/>
      <c r="CW409" s="83"/>
      <c r="CX409" s="83"/>
      <c r="CY409" s="83"/>
      <c r="CZ409" s="83"/>
      <c r="DA409" s="83"/>
      <c r="DB409" s="83"/>
      <c r="DC409" s="83"/>
      <c r="DD409" s="83"/>
      <c r="DE409" s="83"/>
      <c r="DF409" s="83"/>
      <c r="DG409" s="83"/>
      <c r="DH409" s="83"/>
      <c r="DI409" s="83"/>
      <c r="DJ409" s="83"/>
      <c r="DK409" s="83"/>
      <c r="DL409" s="83"/>
      <c r="DM409" s="83"/>
      <c r="DN409" s="83"/>
      <c r="DO409" s="83"/>
      <c r="DP409" s="83"/>
      <c r="DQ409" s="83"/>
      <c r="DR409" s="83"/>
      <c r="DS409" s="83"/>
      <c r="DT409" s="83"/>
      <c r="DU409" s="83"/>
      <c r="DV409" s="83"/>
      <c r="DW409" s="83"/>
      <c r="DX409" s="83"/>
      <c r="DY409" s="83"/>
      <c r="DZ409" s="83"/>
      <c r="EA409" s="83"/>
      <c r="EB409" s="83"/>
      <c r="EC409" s="83"/>
      <c r="ED409" s="83"/>
      <c r="EE409" s="83"/>
      <c r="EF409" s="83"/>
      <c r="EG409" s="83"/>
      <c r="EH409" s="83"/>
      <c r="EI409" s="83"/>
      <c r="EJ409" s="83"/>
      <c r="EK409" s="83"/>
      <c r="EL409" s="83"/>
      <c r="EM409" s="83"/>
      <c r="EN409" s="83"/>
      <c r="EO409" s="83"/>
      <c r="EP409" s="83"/>
      <c r="EQ409" s="83"/>
      <c r="ER409" s="83"/>
      <c r="ES409" s="83"/>
      <c r="ET409" s="83"/>
      <c r="EU409" s="83"/>
      <c r="EV409" s="83"/>
      <c r="EW409" s="83"/>
      <c r="EX409" s="83"/>
      <c r="EY409" s="83"/>
      <c r="EZ409" s="83"/>
      <c r="FA409" s="83"/>
      <c r="FB409" s="83"/>
      <c r="FC409" s="83"/>
      <c r="FD409" s="83"/>
      <c r="FE409" s="83"/>
      <c r="FF409" s="83"/>
      <c r="FG409" s="83"/>
      <c r="FH409" s="83"/>
      <c r="FI409" s="83"/>
      <c r="FJ409" s="83"/>
      <c r="FK409" s="83"/>
      <c r="FL409" s="83"/>
      <c r="FM409" s="83"/>
      <c r="FN409" s="83"/>
      <c r="FO409" s="83"/>
      <c r="FP409" s="83"/>
      <c r="FQ409" s="83"/>
      <c r="FR409" s="83"/>
      <c r="FS409" s="83"/>
      <c r="FT409" s="83"/>
      <c r="FU409" s="83"/>
      <c r="FV409" s="83"/>
      <c r="FW409" s="83"/>
      <c r="FX409" s="83"/>
      <c r="FY409" s="83"/>
      <c r="FZ409" s="83"/>
      <c r="GA409" s="83"/>
      <c r="GB409" s="83"/>
      <c r="GC409" s="83"/>
      <c r="GD409" s="83"/>
      <c r="GE409" s="83"/>
      <c r="GF409" s="83"/>
      <c r="GG409" s="83"/>
      <c r="GH409" s="83"/>
      <c r="GI409" s="83"/>
      <c r="GJ409" s="83"/>
      <c r="GK409" s="83"/>
      <c r="GL409" s="83"/>
      <c r="GM409" s="83"/>
      <c r="GN409" s="83"/>
      <c r="GO409" s="83"/>
      <c r="GP409" s="83"/>
      <c r="GQ409" s="83"/>
      <c r="GR409" s="83"/>
      <c r="GS409" s="83"/>
      <c r="GT409" s="83"/>
      <c r="GU409" s="83"/>
      <c r="GV409" s="83"/>
      <c r="GW409" s="83"/>
      <c r="GX409" s="83"/>
      <c r="GY409" s="83"/>
      <c r="GZ409" s="83"/>
      <c r="HA409" s="83"/>
      <c r="HB409" s="83"/>
      <c r="HC409" s="83"/>
      <c r="HD409" s="83"/>
      <c r="HE409" s="83"/>
      <c r="HF409" s="83"/>
      <c r="HG409" s="83"/>
      <c r="HH409" s="83"/>
      <c r="HI409" s="83"/>
      <c r="HJ409" s="83"/>
      <c r="HK409" s="83"/>
      <c r="HL409" s="83"/>
      <c r="HM409" s="83"/>
      <c r="HN409" s="83"/>
      <c r="HO409" s="83"/>
      <c r="HP409" s="83"/>
      <c r="HQ409" s="83"/>
      <c r="HR409" s="83"/>
      <c r="HS409" s="83"/>
      <c r="HT409" s="83"/>
      <c r="HU409" s="83"/>
      <c r="HV409" s="83"/>
      <c r="HW409" s="83"/>
      <c r="HX409" s="83"/>
      <c r="HY409" s="83"/>
      <c r="HZ409" s="83"/>
      <c r="IA409" s="83"/>
      <c r="IB409" s="83"/>
      <c r="IC409" s="83"/>
      <c r="ID409" s="83"/>
      <c r="IE409" s="83"/>
      <c r="IF409" s="83"/>
      <c r="IG409" s="83"/>
      <c r="IH409" s="83"/>
      <c r="II409" s="83"/>
      <c r="IJ409" s="83"/>
      <c r="IK409" s="83"/>
      <c r="IL409" s="83"/>
      <c r="IM409" s="83"/>
      <c r="IN409" s="83"/>
      <c r="IO409" s="83"/>
      <c r="IP409" s="83"/>
      <c r="IQ409" s="83"/>
      <c r="IR409" s="83"/>
      <c r="IS409" s="83"/>
      <c r="IT409" s="83"/>
      <c r="IU409" s="83"/>
      <c r="IV409" s="83"/>
    </row>
    <row r="410" spans="1:256" s="29" customFormat="1" ht="12" customHeight="1">
      <c r="A410" s="16"/>
      <c r="B410" s="68"/>
      <c r="C410" s="208"/>
      <c r="D410" s="209"/>
      <c r="E410" s="210"/>
      <c r="F410" s="211"/>
      <c r="G410" s="31"/>
      <c r="H410" s="29" t="s">
        <v>0</v>
      </c>
      <c r="O410" s="83" t="s">
        <v>21</v>
      </c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  <c r="GI410" s="15"/>
      <c r="GJ410" s="15"/>
      <c r="GK410" s="15"/>
      <c r="GL410" s="15"/>
      <c r="GM410" s="15"/>
      <c r="GN410" s="15"/>
      <c r="GO410" s="15"/>
      <c r="GP410" s="15"/>
      <c r="GQ410" s="15"/>
      <c r="GR410" s="15"/>
      <c r="GS410" s="15"/>
      <c r="GT410" s="15"/>
      <c r="GU410" s="15"/>
      <c r="GV410" s="15"/>
      <c r="GW410" s="15"/>
      <c r="GX410" s="15"/>
      <c r="GY410" s="15"/>
      <c r="GZ410" s="15"/>
      <c r="HA410" s="15"/>
      <c r="HB410" s="15"/>
      <c r="HC410" s="15"/>
      <c r="HD410" s="15"/>
      <c r="HE410" s="15"/>
      <c r="HF410" s="15"/>
      <c r="HG410" s="15"/>
      <c r="HH410" s="15"/>
      <c r="HI410" s="15"/>
      <c r="HJ410" s="15"/>
      <c r="HK410" s="15"/>
      <c r="HL410" s="15"/>
      <c r="HM410" s="15"/>
      <c r="HN410" s="15"/>
      <c r="HO410" s="15"/>
      <c r="HP410" s="15"/>
      <c r="HQ410" s="15"/>
      <c r="HR410" s="15"/>
      <c r="HS410" s="15"/>
      <c r="HT410" s="15"/>
      <c r="HU410" s="15"/>
      <c r="HV410" s="15"/>
      <c r="HW410" s="15"/>
      <c r="HX410" s="15"/>
      <c r="HY410" s="15"/>
      <c r="HZ410" s="15"/>
      <c r="IA410" s="15"/>
      <c r="IB410" s="15"/>
      <c r="IC410" s="15"/>
      <c r="ID410" s="15"/>
      <c r="IE410" s="15"/>
      <c r="IF410" s="15"/>
      <c r="IG410" s="15"/>
      <c r="IH410" s="15"/>
      <c r="II410" s="15"/>
      <c r="IJ410" s="15"/>
      <c r="IK410" s="15"/>
      <c r="IL410" s="15"/>
      <c r="IM410" s="15"/>
      <c r="IN410" s="15"/>
      <c r="IO410" s="15"/>
      <c r="IP410" s="15"/>
      <c r="IQ410" s="15"/>
      <c r="IR410" s="15"/>
      <c r="IS410" s="15"/>
      <c r="IT410" s="15"/>
      <c r="IU410" s="15"/>
      <c r="IV410" s="15"/>
    </row>
    <row r="411" spans="1:256" s="29" customFormat="1" ht="14.25" customHeight="1">
      <c r="A411" s="152" t="s">
        <v>762</v>
      </c>
      <c r="B411" s="68"/>
      <c r="C411" s="42"/>
      <c r="D411" s="70"/>
      <c r="E411" s="71"/>
      <c r="F411" s="54"/>
      <c r="G411" s="72"/>
      <c r="O411" s="83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  <c r="IH411" s="15"/>
      <c r="II411" s="15"/>
      <c r="IJ411" s="15"/>
      <c r="IK411" s="15"/>
      <c r="IL411" s="15"/>
      <c r="IM411" s="15"/>
      <c r="IN411" s="15"/>
      <c r="IO411" s="15"/>
      <c r="IP411" s="15"/>
      <c r="IQ411" s="15"/>
      <c r="IR411" s="15"/>
      <c r="IS411" s="15"/>
      <c r="IT411" s="15"/>
      <c r="IU411" s="15"/>
      <c r="IV411" s="15"/>
    </row>
    <row r="412" spans="1:256" s="29" customFormat="1" ht="14.25" customHeight="1">
      <c r="A412" s="78"/>
      <c r="B412" s="19"/>
      <c r="C412" s="69"/>
      <c r="D412" s="57"/>
      <c r="E412" s="60"/>
      <c r="F412" s="464"/>
      <c r="G412" s="38"/>
      <c r="O412" s="83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  <c r="DX412" s="15"/>
      <c r="DY412" s="15"/>
      <c r="DZ412" s="15"/>
      <c r="EA412" s="15"/>
      <c r="EB412" s="15"/>
      <c r="EC412" s="15"/>
      <c r="ED412" s="15"/>
      <c r="EE412" s="15"/>
      <c r="EF412" s="15"/>
      <c r="EG412" s="15"/>
      <c r="EH412" s="15"/>
      <c r="EI412" s="15"/>
      <c r="EJ412" s="15"/>
      <c r="EK412" s="15"/>
      <c r="EL412" s="15"/>
      <c r="EM412" s="15"/>
      <c r="EN412" s="15"/>
      <c r="EO412" s="15"/>
      <c r="EP412" s="15"/>
      <c r="EQ412" s="15"/>
      <c r="ER412" s="15"/>
      <c r="ES412" s="15"/>
      <c r="ET412" s="15"/>
      <c r="EU412" s="15"/>
      <c r="EV412" s="15"/>
      <c r="EW412" s="15"/>
      <c r="EX412" s="15"/>
      <c r="EY412" s="15"/>
      <c r="EZ412" s="15"/>
      <c r="FA412" s="15"/>
      <c r="FB412" s="15"/>
      <c r="FC412" s="15"/>
      <c r="FD412" s="15"/>
      <c r="FE412" s="15"/>
      <c r="FF412" s="15"/>
      <c r="FG412" s="15"/>
      <c r="FH412" s="15"/>
      <c r="FI412" s="15"/>
      <c r="FJ412" s="15"/>
      <c r="FK412" s="15"/>
      <c r="FL412" s="15"/>
      <c r="FM412" s="15"/>
      <c r="FN412" s="15"/>
      <c r="FO412" s="15"/>
      <c r="FP412" s="15"/>
      <c r="FQ412" s="15"/>
      <c r="FR412" s="15"/>
      <c r="FS412" s="15"/>
      <c r="FT412" s="15"/>
      <c r="FU412" s="15"/>
      <c r="FV412" s="15"/>
      <c r="FW412" s="15"/>
      <c r="FX412" s="15"/>
      <c r="FY412" s="15"/>
      <c r="FZ412" s="15"/>
      <c r="GA412" s="15"/>
      <c r="GB412" s="15"/>
      <c r="GC412" s="15"/>
      <c r="GD412" s="15"/>
      <c r="GE412" s="15"/>
      <c r="GF412" s="15"/>
      <c r="GG412" s="15"/>
      <c r="GH412" s="15"/>
      <c r="GI412" s="15"/>
      <c r="GJ412" s="15"/>
      <c r="GK412" s="15"/>
      <c r="GL412" s="15"/>
      <c r="GM412" s="15"/>
      <c r="GN412" s="15"/>
      <c r="GO412" s="15"/>
      <c r="GP412" s="15"/>
      <c r="GQ412" s="15"/>
      <c r="GR412" s="15"/>
      <c r="GS412" s="15"/>
      <c r="GT412" s="15"/>
      <c r="GU412" s="15"/>
      <c r="GV412" s="15"/>
      <c r="GW412" s="15"/>
      <c r="GX412" s="15"/>
      <c r="GY412" s="15"/>
      <c r="GZ412" s="15"/>
      <c r="HA412" s="15"/>
      <c r="HB412" s="15"/>
      <c r="HC412" s="15"/>
      <c r="HD412" s="15"/>
      <c r="HE412" s="15"/>
      <c r="HF412" s="15"/>
      <c r="HG412" s="15"/>
      <c r="HH412" s="15"/>
      <c r="HI412" s="15"/>
      <c r="HJ412" s="15"/>
      <c r="HK412" s="15"/>
      <c r="HL412" s="15"/>
      <c r="HM412" s="15"/>
      <c r="HN412" s="15"/>
      <c r="HO412" s="15"/>
      <c r="HP412" s="15"/>
      <c r="HQ412" s="15"/>
      <c r="HR412" s="15"/>
      <c r="HS412" s="15"/>
      <c r="HT412" s="15"/>
      <c r="HU412" s="15"/>
      <c r="HV412" s="15"/>
      <c r="HW412" s="15"/>
      <c r="HX412" s="15"/>
      <c r="HY412" s="15"/>
      <c r="HZ412" s="15"/>
      <c r="IA412" s="15"/>
      <c r="IB412" s="15"/>
      <c r="IC412" s="15"/>
      <c r="ID412" s="15"/>
      <c r="IE412" s="15"/>
      <c r="IF412" s="15"/>
      <c r="IG412" s="15"/>
      <c r="IH412" s="15"/>
      <c r="II412" s="15"/>
      <c r="IJ412" s="15"/>
      <c r="IK412" s="15"/>
      <c r="IL412" s="15"/>
      <c r="IM412" s="15"/>
      <c r="IN412" s="15"/>
      <c r="IO412" s="15"/>
      <c r="IP412" s="15"/>
      <c r="IQ412" s="15"/>
      <c r="IR412" s="15"/>
      <c r="IS412" s="15"/>
      <c r="IT412" s="15"/>
      <c r="IU412" s="15"/>
      <c r="IV412" s="15"/>
    </row>
    <row r="413" spans="1:256" s="29" customFormat="1" ht="12" customHeight="1">
      <c r="A413" s="64" t="s">
        <v>685</v>
      </c>
      <c r="B413"/>
      <c r="C413" s="42"/>
      <c r="D413" s="15"/>
      <c r="E413" s="15"/>
      <c r="F413" s="15"/>
      <c r="G413"/>
      <c r="O413" s="83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  <c r="IT413" s="15"/>
      <c r="IU413" s="15"/>
      <c r="IV413" s="15"/>
    </row>
    <row r="415" spans="1:16" ht="25.5">
      <c r="A415" s="86" t="s">
        <v>668</v>
      </c>
      <c r="B415" s="7" t="s">
        <v>669</v>
      </c>
      <c r="C415" s="5" t="s">
        <v>670</v>
      </c>
      <c r="D415" s="52" t="s">
        <v>753</v>
      </c>
      <c r="E415" s="59" t="s">
        <v>754</v>
      </c>
      <c r="F415" s="5" t="s">
        <v>660</v>
      </c>
      <c r="G415" s="51" t="s">
        <v>755</v>
      </c>
      <c r="P415" s="83"/>
    </row>
    <row r="416" spans="1:16" ht="25.5">
      <c r="A416" s="150" t="s">
        <v>473</v>
      </c>
      <c r="B416" s="153" t="s">
        <v>684</v>
      </c>
      <c r="C416" s="147" t="s">
        <v>60</v>
      </c>
      <c r="D416" s="178">
        <v>4500</v>
      </c>
      <c r="E416" s="178">
        <v>4500</v>
      </c>
      <c r="F416" s="637">
        <v>458</v>
      </c>
      <c r="G416" s="180">
        <f>F416/E416*100</f>
        <v>10.177777777777777</v>
      </c>
      <c r="P416" s="200"/>
    </row>
    <row r="417" spans="1:16" ht="14.25" customHeight="1">
      <c r="A417" s="150" t="s">
        <v>474</v>
      </c>
      <c r="B417" s="153" t="s">
        <v>684</v>
      </c>
      <c r="C417" s="137" t="s">
        <v>763</v>
      </c>
      <c r="D417" s="178">
        <v>57900</v>
      </c>
      <c r="E417" s="178">
        <v>64650</v>
      </c>
      <c r="F417" s="637">
        <v>5657</v>
      </c>
      <c r="G417" s="180">
        <f>F417/E417*100</f>
        <v>8.750193348801236</v>
      </c>
      <c r="P417" s="154"/>
    </row>
    <row r="418" spans="1:18" ht="25.5">
      <c r="A418" s="150" t="s">
        <v>475</v>
      </c>
      <c r="B418" s="146" t="s">
        <v>684</v>
      </c>
      <c r="C418" s="137" t="s">
        <v>86</v>
      </c>
      <c r="D418" s="178">
        <v>23250</v>
      </c>
      <c r="E418" s="178">
        <v>23250</v>
      </c>
      <c r="F418" s="636">
        <v>59</v>
      </c>
      <c r="G418" s="180">
        <f>F418/E418*100</f>
        <v>0.253763440860215</v>
      </c>
      <c r="P418" s="83"/>
      <c r="R418" s="188"/>
    </row>
    <row r="419" spans="1:18" ht="25.5">
      <c r="A419" s="150" t="s">
        <v>476</v>
      </c>
      <c r="B419" s="146" t="s">
        <v>684</v>
      </c>
      <c r="C419" s="137" t="s">
        <v>764</v>
      </c>
      <c r="D419" s="178">
        <v>8400</v>
      </c>
      <c r="E419" s="178">
        <v>10300</v>
      </c>
      <c r="F419" s="636">
        <v>174</v>
      </c>
      <c r="G419" s="180">
        <f>F419/E419*100</f>
        <v>1.6893203883495145</v>
      </c>
      <c r="P419" s="83"/>
      <c r="R419" s="188"/>
    </row>
    <row r="420" spans="1:256" s="29" customFormat="1" ht="13.5" customHeight="1">
      <c r="A420" s="204"/>
      <c r="B420" s="221"/>
      <c r="C420" s="220" t="s">
        <v>52</v>
      </c>
      <c r="D420" s="287">
        <f>SUM(D416:D419)</f>
        <v>94050</v>
      </c>
      <c r="E420" s="288">
        <f>SUM(E416:E419)</f>
        <v>102700</v>
      </c>
      <c r="F420" s="352">
        <f>SUM(F416:F419)</f>
        <v>6348</v>
      </c>
      <c r="G420" s="228">
        <f>F420/E420*100</f>
        <v>6.181110029211295</v>
      </c>
      <c r="O420" s="83"/>
      <c r="P420" s="15"/>
      <c r="Q420" s="15"/>
      <c r="R420" s="15"/>
      <c r="S420" s="15"/>
      <c r="T420" s="15"/>
      <c r="U420" s="15"/>
      <c r="V420" s="154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  <c r="DX420" s="15"/>
      <c r="DY420" s="15"/>
      <c r="DZ420" s="15"/>
      <c r="EA420" s="15"/>
      <c r="EB420" s="15"/>
      <c r="EC420" s="15"/>
      <c r="ED420" s="15"/>
      <c r="EE420" s="15"/>
      <c r="EF420" s="15"/>
      <c r="EG420" s="15"/>
      <c r="EH420" s="15"/>
      <c r="EI420" s="15"/>
      <c r="EJ420" s="15"/>
      <c r="EK420" s="15"/>
      <c r="EL420" s="15"/>
      <c r="EM420" s="15"/>
      <c r="EN420" s="15"/>
      <c r="EO420" s="15"/>
      <c r="EP420" s="15"/>
      <c r="EQ420" s="15"/>
      <c r="ER420" s="15"/>
      <c r="ES420" s="15"/>
      <c r="ET420" s="15"/>
      <c r="EU420" s="15"/>
      <c r="EV420" s="15"/>
      <c r="EW420" s="15"/>
      <c r="EX420" s="15"/>
      <c r="EY420" s="15"/>
      <c r="EZ420" s="15"/>
      <c r="FA420" s="15"/>
      <c r="FB420" s="15"/>
      <c r="FC420" s="15"/>
      <c r="FD420" s="15"/>
      <c r="FE420" s="15"/>
      <c r="FF420" s="15"/>
      <c r="FG420" s="15"/>
      <c r="FH420" s="15"/>
      <c r="FI420" s="15"/>
      <c r="FJ420" s="15"/>
      <c r="FK420" s="15"/>
      <c r="FL420" s="15"/>
      <c r="FM420" s="15"/>
      <c r="FN420" s="15"/>
      <c r="FO420" s="15"/>
      <c r="FP420" s="15"/>
      <c r="FQ420" s="15"/>
      <c r="FR420" s="15"/>
      <c r="FS420" s="15"/>
      <c r="FT420" s="15"/>
      <c r="FU420" s="15"/>
      <c r="FV420" s="15"/>
      <c r="FW420" s="15"/>
      <c r="FX420" s="15"/>
      <c r="FY420" s="15"/>
      <c r="FZ420" s="15"/>
      <c r="GA420" s="15"/>
      <c r="GB420" s="15"/>
      <c r="GC420" s="15"/>
      <c r="GD420" s="15"/>
      <c r="GE420" s="15"/>
      <c r="GF420" s="15"/>
      <c r="GG420" s="15"/>
      <c r="GH420" s="15"/>
      <c r="GI420" s="15"/>
      <c r="GJ420" s="15"/>
      <c r="GK420" s="15"/>
      <c r="GL420" s="15"/>
      <c r="GM420" s="15"/>
      <c r="GN420" s="15"/>
      <c r="GO420" s="15"/>
      <c r="GP420" s="15"/>
      <c r="GQ420" s="15"/>
      <c r="GR420" s="15"/>
      <c r="GS420" s="15"/>
      <c r="GT420" s="15"/>
      <c r="GU420" s="15"/>
      <c r="GV420" s="15"/>
      <c r="GW420" s="15"/>
      <c r="GX420" s="15"/>
      <c r="GY420" s="15"/>
      <c r="GZ420" s="15"/>
      <c r="HA420" s="15"/>
      <c r="HB420" s="15"/>
      <c r="HC420" s="15"/>
      <c r="HD420" s="15"/>
      <c r="HE420" s="15"/>
      <c r="HF420" s="15"/>
      <c r="HG420" s="15"/>
      <c r="HH420" s="15"/>
      <c r="HI420" s="15"/>
      <c r="HJ420" s="15"/>
      <c r="HK420" s="15"/>
      <c r="HL420" s="15"/>
      <c r="HM420" s="15"/>
      <c r="HN420" s="15"/>
      <c r="HO420" s="15"/>
      <c r="HP420" s="15"/>
      <c r="HQ420" s="15"/>
      <c r="HR420" s="15"/>
      <c r="HS420" s="15"/>
      <c r="HT420" s="15"/>
      <c r="HU420" s="15"/>
      <c r="HV420" s="15"/>
      <c r="HW420" s="15"/>
      <c r="HX420" s="15"/>
      <c r="HY420" s="15"/>
      <c r="HZ420" s="15"/>
      <c r="IA420" s="15"/>
      <c r="IB420" s="15"/>
      <c r="IC420" s="15"/>
      <c r="ID420" s="15"/>
      <c r="IE420" s="15"/>
      <c r="IF420" s="15"/>
      <c r="IG420" s="15"/>
      <c r="IH420" s="15"/>
      <c r="II420" s="15"/>
      <c r="IJ420" s="15"/>
      <c r="IK420" s="15"/>
      <c r="IL420" s="15"/>
      <c r="IM420" s="15"/>
      <c r="IN420" s="15"/>
      <c r="IO420" s="15"/>
      <c r="IP420" s="15"/>
      <c r="IQ420" s="15"/>
      <c r="IR420" s="15"/>
      <c r="IS420" s="15"/>
      <c r="IT420" s="15"/>
      <c r="IU420" s="15"/>
      <c r="IV420" s="15"/>
    </row>
    <row r="421" spans="1:256" s="29" customFormat="1" ht="13.5" customHeight="1">
      <c r="A421" s="16"/>
      <c r="B421" s="68"/>
      <c r="C421" s="208"/>
      <c r="D421" s="290"/>
      <c r="E421" s="291"/>
      <c r="F421" s="292"/>
      <c r="G421" s="230"/>
      <c r="O421" s="83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  <c r="DX421" s="15"/>
      <c r="DY421" s="15"/>
      <c r="DZ421" s="15"/>
      <c r="EA421" s="15"/>
      <c r="EB421" s="15"/>
      <c r="EC421" s="15"/>
      <c r="ED421" s="15"/>
      <c r="EE421" s="15"/>
      <c r="EF421" s="15"/>
      <c r="EG421" s="15"/>
      <c r="EH421" s="15"/>
      <c r="EI421" s="15"/>
      <c r="EJ421" s="15"/>
      <c r="EK421" s="15"/>
      <c r="EL421" s="15"/>
      <c r="EM421" s="15"/>
      <c r="EN421" s="15"/>
      <c r="EO421" s="15"/>
      <c r="EP421" s="15"/>
      <c r="EQ421" s="15"/>
      <c r="ER421" s="15"/>
      <c r="ES421" s="15"/>
      <c r="ET421" s="15"/>
      <c r="EU421" s="15"/>
      <c r="EV421" s="15"/>
      <c r="EW421" s="15"/>
      <c r="EX421" s="15"/>
      <c r="EY421" s="15"/>
      <c r="EZ421" s="15"/>
      <c r="FA421" s="15"/>
      <c r="FB421" s="15"/>
      <c r="FC421" s="15"/>
      <c r="FD421" s="15"/>
      <c r="FE421" s="15"/>
      <c r="FF421" s="15"/>
      <c r="FG421" s="15"/>
      <c r="FH421" s="15"/>
      <c r="FI421" s="15"/>
      <c r="FJ421" s="15"/>
      <c r="FK421" s="15"/>
      <c r="FL421" s="15"/>
      <c r="FM421" s="15"/>
      <c r="FN421" s="15"/>
      <c r="FO421" s="15"/>
      <c r="FP421" s="15"/>
      <c r="FQ421" s="15"/>
      <c r="FR421" s="15"/>
      <c r="FS421" s="15"/>
      <c r="FT421" s="15"/>
      <c r="FU421" s="15"/>
      <c r="FV421" s="15"/>
      <c r="FW421" s="15"/>
      <c r="FX421" s="15"/>
      <c r="FY421" s="15"/>
      <c r="FZ421" s="15"/>
      <c r="GA421" s="15"/>
      <c r="GB421" s="15"/>
      <c r="GC421" s="15"/>
      <c r="GD421" s="15"/>
      <c r="GE421" s="15"/>
      <c r="GF421" s="15"/>
      <c r="GG421" s="15"/>
      <c r="GH421" s="15"/>
      <c r="GI421" s="15"/>
      <c r="GJ421" s="15"/>
      <c r="GK421" s="15"/>
      <c r="GL421" s="15"/>
      <c r="GM421" s="15"/>
      <c r="GN421" s="15"/>
      <c r="GO421" s="15"/>
      <c r="GP421" s="15"/>
      <c r="GQ421" s="15"/>
      <c r="GR421" s="15"/>
      <c r="GS421" s="15"/>
      <c r="GT421" s="15"/>
      <c r="GU421" s="15"/>
      <c r="GV421" s="15"/>
      <c r="GW421" s="15"/>
      <c r="GX421" s="15"/>
      <c r="GY421" s="15"/>
      <c r="GZ421" s="15"/>
      <c r="HA421" s="15"/>
      <c r="HB421" s="15"/>
      <c r="HC421" s="15"/>
      <c r="HD421" s="15"/>
      <c r="HE421" s="15"/>
      <c r="HF421" s="15"/>
      <c r="HG421" s="15"/>
      <c r="HH421" s="15"/>
      <c r="HI421" s="15"/>
      <c r="HJ421" s="15"/>
      <c r="HK421" s="15"/>
      <c r="HL421" s="15"/>
      <c r="HM421" s="15"/>
      <c r="HN421" s="15"/>
      <c r="HO421" s="15"/>
      <c r="HP421" s="15"/>
      <c r="HQ421" s="15"/>
      <c r="HR421" s="15"/>
      <c r="HS421" s="15"/>
      <c r="HT421" s="15"/>
      <c r="HU421" s="15"/>
      <c r="HV421" s="15"/>
      <c r="HW421" s="15"/>
      <c r="HX421" s="15"/>
      <c r="HY421" s="15"/>
      <c r="HZ421" s="15"/>
      <c r="IA421" s="15"/>
      <c r="IB421" s="15"/>
      <c r="IC421" s="15"/>
      <c r="ID421" s="15"/>
      <c r="IE421" s="15"/>
      <c r="IF421" s="15"/>
      <c r="IG421" s="15"/>
      <c r="IH421" s="15"/>
      <c r="II421" s="15"/>
      <c r="IJ421" s="15"/>
      <c r="IK421" s="15"/>
      <c r="IL421" s="15"/>
      <c r="IM421" s="15"/>
      <c r="IN421" s="15"/>
      <c r="IO421" s="15"/>
      <c r="IP421" s="15"/>
      <c r="IQ421" s="15"/>
      <c r="IR421" s="15"/>
      <c r="IS421" s="15"/>
      <c r="IT421" s="15"/>
      <c r="IU421" s="15"/>
      <c r="IV421" s="15"/>
    </row>
    <row r="422" spans="1:256" s="29" customFormat="1" ht="12.75">
      <c r="A422" s="11" t="s">
        <v>686</v>
      </c>
      <c r="B422"/>
      <c r="C422"/>
      <c r="D422" s="15"/>
      <c r="E422" s="15"/>
      <c r="F422" s="15"/>
      <c r="G422"/>
      <c r="O422" s="83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  <c r="FI422" s="15"/>
      <c r="FJ422" s="15"/>
      <c r="FK422" s="15"/>
      <c r="FL422" s="15"/>
      <c r="FM422" s="15"/>
      <c r="FN422" s="15"/>
      <c r="FO422" s="15"/>
      <c r="FP422" s="15"/>
      <c r="FQ422" s="15"/>
      <c r="FR422" s="15"/>
      <c r="FS422" s="15"/>
      <c r="FT422" s="15"/>
      <c r="FU422" s="15"/>
      <c r="FV422" s="15"/>
      <c r="FW422" s="15"/>
      <c r="FX422" s="15"/>
      <c r="FY422" s="15"/>
      <c r="FZ422" s="15"/>
      <c r="GA422" s="15"/>
      <c r="GB422" s="15"/>
      <c r="GC422" s="15"/>
      <c r="GD422" s="15"/>
      <c r="GE422" s="15"/>
      <c r="GF422" s="15"/>
      <c r="GG422" s="15"/>
      <c r="GH422" s="15"/>
      <c r="GI422" s="15"/>
      <c r="GJ422" s="15"/>
      <c r="GK422" s="15"/>
      <c r="GL422" s="15"/>
      <c r="GM422" s="15"/>
      <c r="GN422" s="15"/>
      <c r="GO422" s="15"/>
      <c r="GP422" s="15"/>
      <c r="GQ422" s="15"/>
      <c r="GR422" s="15"/>
      <c r="GS422" s="15"/>
      <c r="GT422" s="15"/>
      <c r="GU422" s="15"/>
      <c r="GV422" s="15"/>
      <c r="GW422" s="15"/>
      <c r="GX422" s="15"/>
      <c r="GY422" s="15"/>
      <c r="GZ422" s="15"/>
      <c r="HA422" s="15"/>
      <c r="HB422" s="15"/>
      <c r="HC422" s="15"/>
      <c r="HD422" s="15"/>
      <c r="HE422" s="15"/>
      <c r="HF422" s="15"/>
      <c r="HG422" s="15"/>
      <c r="HH422" s="15"/>
      <c r="HI422" s="15"/>
      <c r="HJ422" s="15"/>
      <c r="HK422" s="15"/>
      <c r="HL422" s="15"/>
      <c r="HM422" s="15"/>
      <c r="HN422" s="15"/>
      <c r="HO422" s="15"/>
      <c r="HP422" s="15"/>
      <c r="HQ422" s="15"/>
      <c r="HR422" s="15"/>
      <c r="HS422" s="15"/>
      <c r="HT422" s="15"/>
      <c r="HU422" s="15"/>
      <c r="HV422" s="15"/>
      <c r="HW422" s="15"/>
      <c r="HX422" s="15"/>
      <c r="HY422" s="15"/>
      <c r="HZ422" s="15"/>
      <c r="IA422" s="15"/>
      <c r="IB422" s="15"/>
      <c r="IC422" s="15"/>
      <c r="ID422" s="15"/>
      <c r="IE422" s="15"/>
      <c r="IF422" s="15"/>
      <c r="IG422" s="15"/>
      <c r="IH422" s="15"/>
      <c r="II422" s="15"/>
      <c r="IJ422" s="15"/>
      <c r="IK422" s="15"/>
      <c r="IL422" s="15"/>
      <c r="IM422" s="15"/>
      <c r="IN422" s="15"/>
      <c r="IO422" s="15"/>
      <c r="IP422" s="15"/>
      <c r="IQ422" s="15"/>
      <c r="IR422" s="15"/>
      <c r="IS422" s="15"/>
      <c r="IT422" s="15"/>
      <c r="IU422" s="15"/>
      <c r="IV422" s="15"/>
    </row>
    <row r="423" spans="1:256" s="29" customFormat="1" ht="12.75">
      <c r="A423" s="13"/>
      <c r="B423"/>
      <c r="C423"/>
      <c r="D423" s="15"/>
      <c r="E423" s="15"/>
      <c r="F423" s="15"/>
      <c r="G423"/>
      <c r="O423" s="83"/>
      <c r="P423" s="15"/>
      <c r="Q423" s="15"/>
      <c r="R423" s="191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  <c r="FF423" s="15"/>
      <c r="FG423" s="15"/>
      <c r="FH423" s="15"/>
      <c r="FI423" s="15"/>
      <c r="FJ423" s="15"/>
      <c r="FK423" s="15"/>
      <c r="FL423" s="15"/>
      <c r="FM423" s="15"/>
      <c r="FN423" s="15"/>
      <c r="FO423" s="15"/>
      <c r="FP423" s="15"/>
      <c r="FQ423" s="15"/>
      <c r="FR423" s="15"/>
      <c r="FS423" s="15"/>
      <c r="FT423" s="15"/>
      <c r="FU423" s="15"/>
      <c r="FV423" s="15"/>
      <c r="FW423" s="15"/>
      <c r="FX423" s="15"/>
      <c r="FY423" s="15"/>
      <c r="FZ423" s="15"/>
      <c r="GA423" s="15"/>
      <c r="GB423" s="15"/>
      <c r="GC423" s="15"/>
      <c r="GD423" s="15"/>
      <c r="GE423" s="15"/>
      <c r="GF423" s="15"/>
      <c r="GG423" s="15"/>
      <c r="GH423" s="15"/>
      <c r="GI423" s="15"/>
      <c r="GJ423" s="15"/>
      <c r="GK423" s="15"/>
      <c r="GL423" s="15"/>
      <c r="GM423" s="15"/>
      <c r="GN423" s="15"/>
      <c r="GO423" s="15"/>
      <c r="GP423" s="15"/>
      <c r="GQ423" s="15"/>
      <c r="GR423" s="15"/>
      <c r="GS423" s="15"/>
      <c r="GT423" s="15"/>
      <c r="GU423" s="15"/>
      <c r="GV423" s="15"/>
      <c r="GW423" s="15"/>
      <c r="GX423" s="15"/>
      <c r="GY423" s="15"/>
      <c r="GZ423" s="15"/>
      <c r="HA423" s="15"/>
      <c r="HB423" s="15"/>
      <c r="HC423" s="15"/>
      <c r="HD423" s="15"/>
      <c r="HE423" s="15"/>
      <c r="HF423" s="15"/>
      <c r="HG423" s="15"/>
      <c r="HH423" s="15"/>
      <c r="HI423" s="15"/>
      <c r="HJ423" s="15"/>
      <c r="HK423" s="15"/>
      <c r="HL423" s="15"/>
      <c r="HM423" s="15"/>
      <c r="HN423" s="15"/>
      <c r="HO423" s="15"/>
      <c r="HP423" s="15"/>
      <c r="HQ423" s="15"/>
      <c r="HR423" s="15"/>
      <c r="HS423" s="15"/>
      <c r="HT423" s="15"/>
      <c r="HU423" s="15"/>
      <c r="HV423" s="15"/>
      <c r="HW423" s="15"/>
      <c r="HX423" s="15"/>
      <c r="HY423" s="15"/>
      <c r="HZ423" s="15"/>
      <c r="IA423" s="15"/>
      <c r="IB423" s="15"/>
      <c r="IC423" s="15"/>
      <c r="ID423" s="15"/>
      <c r="IE423" s="15"/>
      <c r="IF423" s="15"/>
      <c r="IG423" s="15"/>
      <c r="IH423" s="15"/>
      <c r="II423" s="15"/>
      <c r="IJ423" s="15"/>
      <c r="IK423" s="15"/>
      <c r="IL423" s="15"/>
      <c r="IM423" s="15"/>
      <c r="IN423" s="15"/>
      <c r="IO423" s="15"/>
      <c r="IP423" s="15"/>
      <c r="IQ423" s="15"/>
      <c r="IR423" s="15"/>
      <c r="IS423" s="15"/>
      <c r="IT423" s="15"/>
      <c r="IU423" s="15"/>
      <c r="IV423" s="15"/>
    </row>
    <row r="424" spans="1:256" s="29" customFormat="1" ht="25.5">
      <c r="A424" s="7" t="s">
        <v>668</v>
      </c>
      <c r="B424" s="85" t="s">
        <v>669</v>
      </c>
      <c r="C424" s="5" t="s">
        <v>670</v>
      </c>
      <c r="D424" s="52" t="s">
        <v>753</v>
      </c>
      <c r="E424" s="59" t="s">
        <v>754</v>
      </c>
      <c r="F424" s="5" t="s">
        <v>660</v>
      </c>
      <c r="G424" s="51" t="s">
        <v>755</v>
      </c>
      <c r="O424" s="83" t="s">
        <v>18</v>
      </c>
      <c r="P424" s="83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  <c r="IT424" s="15"/>
      <c r="IU424" s="15"/>
      <c r="IV424" s="15"/>
    </row>
    <row r="425" spans="1:256" s="29" customFormat="1" ht="32.25" customHeight="1">
      <c r="A425" s="150" t="s">
        <v>473</v>
      </c>
      <c r="B425" s="146" t="s">
        <v>684</v>
      </c>
      <c r="C425" s="147" t="s">
        <v>479</v>
      </c>
      <c r="D425" s="225">
        <v>4000</v>
      </c>
      <c r="E425" s="225">
        <v>4000</v>
      </c>
      <c r="F425" s="636">
        <v>522</v>
      </c>
      <c r="G425" s="313">
        <f aca="true" t="shared" si="11" ref="G425:G432">F425/E425*100</f>
        <v>13.05</v>
      </c>
      <c r="O425" s="83" t="s">
        <v>20</v>
      </c>
      <c r="P425" s="83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  <c r="IL425" s="15"/>
      <c r="IM425" s="15"/>
      <c r="IN425" s="15"/>
      <c r="IO425" s="15"/>
      <c r="IP425" s="15"/>
      <c r="IQ425" s="15"/>
      <c r="IR425" s="15"/>
      <c r="IS425" s="15"/>
      <c r="IT425" s="15"/>
      <c r="IU425" s="15"/>
      <c r="IV425" s="15"/>
    </row>
    <row r="426" spans="1:256" s="29" customFormat="1" ht="15.75" customHeight="1">
      <c r="A426" s="150" t="s">
        <v>474</v>
      </c>
      <c r="B426" s="146" t="s">
        <v>684</v>
      </c>
      <c r="C426" s="137" t="s">
        <v>763</v>
      </c>
      <c r="D426" s="225">
        <v>44100</v>
      </c>
      <c r="E426" s="225">
        <v>44346</v>
      </c>
      <c r="F426" s="636">
        <v>682</v>
      </c>
      <c r="G426" s="313">
        <f t="shared" si="11"/>
        <v>1.5379064628151355</v>
      </c>
      <c r="O426" s="83" t="s">
        <v>20</v>
      </c>
      <c r="P426" s="83"/>
      <c r="Q426" s="15"/>
      <c r="R426" s="190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  <c r="FJ426" s="15"/>
      <c r="FK426" s="15"/>
      <c r="FL426" s="15"/>
      <c r="FM426" s="15"/>
      <c r="FN426" s="15"/>
      <c r="FO426" s="15"/>
      <c r="FP426" s="15"/>
      <c r="FQ426" s="15"/>
      <c r="FR426" s="15"/>
      <c r="FS426" s="15"/>
      <c r="FT426" s="15"/>
      <c r="FU426" s="15"/>
      <c r="FV426" s="15"/>
      <c r="FW426" s="15"/>
      <c r="FX426" s="15"/>
      <c r="FY426" s="15"/>
      <c r="FZ426" s="15"/>
      <c r="GA426" s="15"/>
      <c r="GB426" s="15"/>
      <c r="GC426" s="15"/>
      <c r="GD426" s="15"/>
      <c r="GE426" s="15"/>
      <c r="GF426" s="15"/>
      <c r="GG426" s="15"/>
      <c r="GH426" s="15"/>
      <c r="GI426" s="15"/>
      <c r="GJ426" s="15"/>
      <c r="GK426" s="15"/>
      <c r="GL426" s="15"/>
      <c r="GM426" s="15"/>
      <c r="GN426" s="15"/>
      <c r="GO426" s="15"/>
      <c r="GP426" s="15"/>
      <c r="GQ426" s="15"/>
      <c r="GR426" s="15"/>
      <c r="GS426" s="15"/>
      <c r="GT426" s="15"/>
      <c r="GU426" s="15"/>
      <c r="GV426" s="15"/>
      <c r="GW426" s="15"/>
      <c r="GX426" s="15"/>
      <c r="GY426" s="15"/>
      <c r="GZ426" s="15"/>
      <c r="HA426" s="15"/>
      <c r="HB426" s="15"/>
      <c r="HC426" s="15"/>
      <c r="HD426" s="15"/>
      <c r="HE426" s="15"/>
      <c r="HF426" s="15"/>
      <c r="HG426" s="15"/>
      <c r="HH426" s="15"/>
      <c r="HI426" s="15"/>
      <c r="HJ426" s="15"/>
      <c r="HK426" s="15"/>
      <c r="HL426" s="15"/>
      <c r="HM426" s="15"/>
      <c r="HN426" s="15"/>
      <c r="HO426" s="15"/>
      <c r="HP426" s="15"/>
      <c r="HQ426" s="15"/>
      <c r="HR426" s="15"/>
      <c r="HS426" s="15"/>
      <c r="HT426" s="15"/>
      <c r="HU426" s="15"/>
      <c r="HV426" s="15"/>
      <c r="HW426" s="15"/>
      <c r="HX426" s="15"/>
      <c r="HY426" s="15"/>
      <c r="HZ426" s="15"/>
      <c r="IA426" s="15"/>
      <c r="IB426" s="15"/>
      <c r="IC426" s="15"/>
      <c r="ID426" s="15"/>
      <c r="IE426" s="15"/>
      <c r="IF426" s="15"/>
      <c r="IG426" s="15"/>
      <c r="IH426" s="15"/>
      <c r="II426" s="15"/>
      <c r="IJ426" s="15"/>
      <c r="IK426" s="15"/>
      <c r="IL426" s="15"/>
      <c r="IM426" s="15"/>
      <c r="IN426" s="15"/>
      <c r="IO426" s="15"/>
      <c r="IP426" s="15"/>
      <c r="IQ426" s="15"/>
      <c r="IR426" s="15"/>
      <c r="IS426" s="15"/>
      <c r="IT426" s="15"/>
      <c r="IU426" s="15"/>
      <c r="IV426" s="15"/>
    </row>
    <row r="427" spans="1:256" s="29" customFormat="1" ht="25.5">
      <c r="A427" s="150" t="s">
        <v>475</v>
      </c>
      <c r="B427" s="146" t="s">
        <v>684</v>
      </c>
      <c r="C427" s="137" t="s">
        <v>86</v>
      </c>
      <c r="D427" s="225">
        <v>11750</v>
      </c>
      <c r="E427" s="225">
        <v>11750</v>
      </c>
      <c r="F427" s="636">
        <v>0</v>
      </c>
      <c r="G427" s="313">
        <f t="shared" si="11"/>
        <v>0</v>
      </c>
      <c r="H427" s="29" t="s">
        <v>850</v>
      </c>
      <c r="O427" s="83" t="s">
        <v>22</v>
      </c>
      <c r="P427" s="83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  <c r="DX427" s="15"/>
      <c r="DY427" s="15"/>
      <c r="DZ427" s="15"/>
      <c r="EA427" s="15"/>
      <c r="EB427" s="15"/>
      <c r="EC427" s="15"/>
      <c r="ED427" s="15"/>
      <c r="EE427" s="15"/>
      <c r="EF427" s="15"/>
      <c r="EG427" s="15"/>
      <c r="EH427" s="15"/>
      <c r="EI427" s="15"/>
      <c r="EJ427" s="15"/>
      <c r="EK427" s="15"/>
      <c r="EL427" s="15"/>
      <c r="EM427" s="15"/>
      <c r="EN427" s="15"/>
      <c r="EO427" s="15"/>
      <c r="EP427" s="15"/>
      <c r="EQ427" s="15"/>
      <c r="ER427" s="15"/>
      <c r="ES427" s="15"/>
      <c r="ET427" s="15"/>
      <c r="EU427" s="15"/>
      <c r="EV427" s="15"/>
      <c r="EW427" s="15"/>
      <c r="EX427" s="15"/>
      <c r="EY427" s="15"/>
      <c r="EZ427" s="15"/>
      <c r="FA427" s="15"/>
      <c r="FB427" s="15"/>
      <c r="FC427" s="15"/>
      <c r="FD427" s="15"/>
      <c r="FE427" s="15"/>
      <c r="FF427" s="15"/>
      <c r="FG427" s="15"/>
      <c r="FH427" s="15"/>
      <c r="FI427" s="15"/>
      <c r="FJ427" s="15"/>
      <c r="FK427" s="15"/>
      <c r="FL427" s="15"/>
      <c r="FM427" s="15"/>
      <c r="FN427" s="15"/>
      <c r="FO427" s="15"/>
      <c r="FP427" s="15"/>
      <c r="FQ427" s="15"/>
      <c r="FR427" s="15"/>
      <c r="FS427" s="15"/>
      <c r="FT427" s="15"/>
      <c r="FU427" s="15"/>
      <c r="FV427" s="15"/>
      <c r="FW427" s="15"/>
      <c r="FX427" s="15"/>
      <c r="FY427" s="15"/>
      <c r="FZ427" s="15"/>
      <c r="GA427" s="15"/>
      <c r="GB427" s="15"/>
      <c r="GC427" s="15"/>
      <c r="GD427" s="15"/>
      <c r="GE427" s="15"/>
      <c r="GF427" s="15"/>
      <c r="GG427" s="15"/>
      <c r="GH427" s="15"/>
      <c r="GI427" s="15"/>
      <c r="GJ427" s="15"/>
      <c r="GK427" s="15"/>
      <c r="GL427" s="15"/>
      <c r="GM427" s="15"/>
      <c r="GN427" s="15"/>
      <c r="GO427" s="15"/>
      <c r="GP427" s="15"/>
      <c r="GQ427" s="15"/>
      <c r="GR427" s="15"/>
      <c r="GS427" s="15"/>
      <c r="GT427" s="15"/>
      <c r="GU427" s="15"/>
      <c r="GV427" s="15"/>
      <c r="GW427" s="15"/>
      <c r="GX427" s="15"/>
      <c r="GY427" s="15"/>
      <c r="GZ427" s="15"/>
      <c r="HA427" s="15"/>
      <c r="HB427" s="15"/>
      <c r="HC427" s="15"/>
      <c r="HD427" s="15"/>
      <c r="HE427" s="15"/>
      <c r="HF427" s="15"/>
      <c r="HG427" s="15"/>
      <c r="HH427" s="15"/>
      <c r="HI427" s="15"/>
      <c r="HJ427" s="15"/>
      <c r="HK427" s="15"/>
      <c r="HL427" s="15"/>
      <c r="HM427" s="15"/>
      <c r="HN427" s="15"/>
      <c r="HO427" s="15"/>
      <c r="HP427" s="15"/>
      <c r="HQ427" s="15"/>
      <c r="HR427" s="15"/>
      <c r="HS427" s="15"/>
      <c r="HT427" s="15"/>
      <c r="HU427" s="15"/>
      <c r="HV427" s="15"/>
      <c r="HW427" s="15"/>
      <c r="HX427" s="15"/>
      <c r="HY427" s="15"/>
      <c r="HZ427" s="15"/>
      <c r="IA427" s="15"/>
      <c r="IB427" s="15"/>
      <c r="IC427" s="15"/>
      <c r="ID427" s="15"/>
      <c r="IE427" s="15"/>
      <c r="IF427" s="15"/>
      <c r="IG427" s="15"/>
      <c r="IH427" s="15"/>
      <c r="II427" s="15"/>
      <c r="IJ427" s="15"/>
      <c r="IK427" s="15"/>
      <c r="IL427" s="15"/>
      <c r="IM427" s="15"/>
      <c r="IN427" s="15"/>
      <c r="IO427" s="15"/>
      <c r="IP427" s="15"/>
      <c r="IQ427" s="15"/>
      <c r="IR427" s="15"/>
      <c r="IS427" s="15"/>
      <c r="IT427" s="15"/>
      <c r="IU427" s="15"/>
      <c r="IV427" s="15"/>
    </row>
    <row r="428" spans="1:256" s="29" customFormat="1" ht="12.75">
      <c r="A428" s="150" t="s">
        <v>475</v>
      </c>
      <c r="B428" s="146" t="s">
        <v>684</v>
      </c>
      <c r="C428" s="355" t="s">
        <v>559</v>
      </c>
      <c r="D428" s="225">
        <v>1000</v>
      </c>
      <c r="E428" s="225">
        <v>1000</v>
      </c>
      <c r="F428" s="636">
        <v>0</v>
      </c>
      <c r="G428" s="313">
        <f>F428/E428*100</f>
        <v>0</v>
      </c>
      <c r="O428" s="83"/>
      <c r="P428" s="83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  <c r="DX428" s="15"/>
      <c r="DY428" s="15"/>
      <c r="DZ428" s="15"/>
      <c r="EA428" s="15"/>
      <c r="EB428" s="15"/>
      <c r="EC428" s="15"/>
      <c r="ED428" s="15"/>
      <c r="EE428" s="15"/>
      <c r="EF428" s="15"/>
      <c r="EG428" s="15"/>
      <c r="EH428" s="15"/>
      <c r="EI428" s="15"/>
      <c r="EJ428" s="15"/>
      <c r="EK428" s="15"/>
      <c r="EL428" s="15"/>
      <c r="EM428" s="15"/>
      <c r="EN428" s="15"/>
      <c r="EO428" s="15"/>
      <c r="EP428" s="15"/>
      <c r="EQ428" s="15"/>
      <c r="ER428" s="15"/>
      <c r="ES428" s="15"/>
      <c r="ET428" s="15"/>
      <c r="EU428" s="15"/>
      <c r="EV428" s="15"/>
      <c r="EW428" s="15"/>
      <c r="EX428" s="15"/>
      <c r="EY428" s="15"/>
      <c r="EZ428" s="15"/>
      <c r="FA428" s="15"/>
      <c r="FB428" s="15"/>
      <c r="FC428" s="15"/>
      <c r="FD428" s="15"/>
      <c r="FE428" s="15"/>
      <c r="FF428" s="15"/>
      <c r="FG428" s="15"/>
      <c r="FH428" s="15"/>
      <c r="FI428" s="15"/>
      <c r="FJ428" s="15"/>
      <c r="FK428" s="15"/>
      <c r="FL428" s="15"/>
      <c r="FM428" s="15"/>
      <c r="FN428" s="15"/>
      <c r="FO428" s="15"/>
      <c r="FP428" s="15"/>
      <c r="FQ428" s="15"/>
      <c r="FR428" s="15"/>
      <c r="FS428" s="15"/>
      <c r="FT428" s="15"/>
      <c r="FU428" s="15"/>
      <c r="FV428" s="15"/>
      <c r="FW428" s="15"/>
      <c r="FX428" s="15"/>
      <c r="FY428" s="15"/>
      <c r="FZ428" s="15"/>
      <c r="GA428" s="15"/>
      <c r="GB428" s="15"/>
      <c r="GC428" s="15"/>
      <c r="GD428" s="15"/>
      <c r="GE428" s="15"/>
      <c r="GF428" s="15"/>
      <c r="GG428" s="15"/>
      <c r="GH428" s="15"/>
      <c r="GI428" s="15"/>
      <c r="GJ428" s="15"/>
      <c r="GK428" s="15"/>
      <c r="GL428" s="15"/>
      <c r="GM428" s="15"/>
      <c r="GN428" s="15"/>
      <c r="GO428" s="15"/>
      <c r="GP428" s="15"/>
      <c r="GQ428" s="15"/>
      <c r="GR428" s="15"/>
      <c r="GS428" s="15"/>
      <c r="GT428" s="15"/>
      <c r="GU428" s="15"/>
      <c r="GV428" s="15"/>
      <c r="GW428" s="15"/>
      <c r="GX428" s="15"/>
      <c r="GY428" s="15"/>
      <c r="GZ428" s="15"/>
      <c r="HA428" s="15"/>
      <c r="HB428" s="15"/>
      <c r="HC428" s="15"/>
      <c r="HD428" s="15"/>
      <c r="HE428" s="15"/>
      <c r="HF428" s="15"/>
      <c r="HG428" s="15"/>
      <c r="HH428" s="15"/>
      <c r="HI428" s="15"/>
      <c r="HJ428" s="15"/>
      <c r="HK428" s="15"/>
      <c r="HL428" s="15"/>
      <c r="HM428" s="15"/>
      <c r="HN428" s="15"/>
      <c r="HO428" s="15"/>
      <c r="HP428" s="15"/>
      <c r="HQ428" s="15"/>
      <c r="HR428" s="15"/>
      <c r="HS428" s="15"/>
      <c r="HT428" s="15"/>
      <c r="HU428" s="15"/>
      <c r="HV428" s="15"/>
      <c r="HW428" s="15"/>
      <c r="HX428" s="15"/>
      <c r="HY428" s="15"/>
      <c r="HZ428" s="15"/>
      <c r="IA428" s="15"/>
      <c r="IB428" s="15"/>
      <c r="IC428" s="15"/>
      <c r="ID428" s="15"/>
      <c r="IE428" s="15"/>
      <c r="IF428" s="15"/>
      <c r="IG428" s="15"/>
      <c r="IH428" s="15"/>
      <c r="II428" s="15"/>
      <c r="IJ428" s="15"/>
      <c r="IK428" s="15"/>
      <c r="IL428" s="15"/>
      <c r="IM428" s="15"/>
      <c r="IN428" s="15"/>
      <c r="IO428" s="15"/>
      <c r="IP428" s="15"/>
      <c r="IQ428" s="15"/>
      <c r="IR428" s="15"/>
      <c r="IS428" s="15"/>
      <c r="IT428" s="15"/>
      <c r="IU428" s="15"/>
      <c r="IV428" s="15"/>
    </row>
    <row r="429" spans="1:256" s="29" customFormat="1" ht="25.5">
      <c r="A429" s="150" t="s">
        <v>476</v>
      </c>
      <c r="B429" s="146" t="s">
        <v>684</v>
      </c>
      <c r="C429" s="137" t="s">
        <v>764</v>
      </c>
      <c r="D429" s="225">
        <v>5600</v>
      </c>
      <c r="E429" s="225">
        <v>5600</v>
      </c>
      <c r="F429" s="636">
        <v>0</v>
      </c>
      <c r="G429" s="313">
        <f t="shared" si="11"/>
        <v>0</v>
      </c>
      <c r="O429" s="83" t="s">
        <v>23</v>
      </c>
      <c r="P429" s="83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  <c r="DX429" s="15"/>
      <c r="DY429" s="15"/>
      <c r="DZ429" s="15"/>
      <c r="EA429" s="15"/>
      <c r="EB429" s="15"/>
      <c r="EC429" s="15"/>
      <c r="ED429" s="15"/>
      <c r="EE429" s="15"/>
      <c r="EF429" s="15"/>
      <c r="EG429" s="15"/>
      <c r="EH429" s="15"/>
      <c r="EI429" s="15"/>
      <c r="EJ429" s="15"/>
      <c r="EK429" s="15"/>
      <c r="EL429" s="15"/>
      <c r="EM429" s="15"/>
      <c r="EN429" s="15"/>
      <c r="EO429" s="15"/>
      <c r="EP429" s="15"/>
      <c r="EQ429" s="15"/>
      <c r="ER429" s="15"/>
      <c r="ES429" s="15"/>
      <c r="ET429" s="15"/>
      <c r="EU429" s="15"/>
      <c r="EV429" s="15"/>
      <c r="EW429" s="15"/>
      <c r="EX429" s="15"/>
      <c r="EY429" s="15"/>
      <c r="EZ429" s="15"/>
      <c r="FA429" s="15"/>
      <c r="FB429" s="15"/>
      <c r="FC429" s="15"/>
      <c r="FD429" s="15"/>
      <c r="FE429" s="15"/>
      <c r="FF429" s="15"/>
      <c r="FG429" s="15"/>
      <c r="FH429" s="15"/>
      <c r="FI429" s="15"/>
      <c r="FJ429" s="15"/>
      <c r="FK429" s="15"/>
      <c r="FL429" s="15"/>
      <c r="FM429" s="15"/>
      <c r="FN429" s="15"/>
      <c r="FO429" s="15"/>
      <c r="FP429" s="15"/>
      <c r="FQ429" s="15"/>
      <c r="FR429" s="15"/>
      <c r="FS429" s="15"/>
      <c r="FT429" s="15"/>
      <c r="FU429" s="15"/>
      <c r="FV429" s="15"/>
      <c r="FW429" s="15"/>
      <c r="FX429" s="15"/>
      <c r="FY429" s="15"/>
      <c r="FZ429" s="15"/>
      <c r="GA429" s="15"/>
      <c r="GB429" s="15"/>
      <c r="GC429" s="15"/>
      <c r="GD429" s="15"/>
      <c r="GE429" s="15"/>
      <c r="GF429" s="15"/>
      <c r="GG429" s="15"/>
      <c r="GH429" s="15"/>
      <c r="GI429" s="15"/>
      <c r="GJ429" s="15"/>
      <c r="GK429" s="15"/>
      <c r="GL429" s="15"/>
      <c r="GM429" s="15"/>
      <c r="GN429" s="15"/>
      <c r="GO429" s="15"/>
      <c r="GP429" s="15"/>
      <c r="GQ429" s="15"/>
      <c r="GR429" s="15"/>
      <c r="GS429" s="15"/>
      <c r="GT429" s="15"/>
      <c r="GU429" s="15"/>
      <c r="GV429" s="15"/>
      <c r="GW429" s="15"/>
      <c r="GX429" s="15"/>
      <c r="GY429" s="15"/>
      <c r="GZ429" s="15"/>
      <c r="HA429" s="15"/>
      <c r="HB429" s="15"/>
      <c r="HC429" s="15"/>
      <c r="HD429" s="15"/>
      <c r="HE429" s="15"/>
      <c r="HF429" s="15"/>
      <c r="HG429" s="15"/>
      <c r="HH429" s="15"/>
      <c r="HI429" s="15"/>
      <c r="HJ429" s="15"/>
      <c r="HK429" s="15"/>
      <c r="HL429" s="15"/>
      <c r="HM429" s="15"/>
      <c r="HN429" s="15"/>
      <c r="HO429" s="15"/>
      <c r="HP429" s="15"/>
      <c r="HQ429" s="15"/>
      <c r="HR429" s="15"/>
      <c r="HS429" s="15"/>
      <c r="HT429" s="15"/>
      <c r="HU429" s="15"/>
      <c r="HV429" s="15"/>
      <c r="HW429" s="15"/>
      <c r="HX429" s="15"/>
      <c r="HY429" s="15"/>
      <c r="HZ429" s="15"/>
      <c r="IA429" s="15"/>
      <c r="IB429" s="15"/>
      <c r="IC429" s="15"/>
      <c r="ID429" s="15"/>
      <c r="IE429" s="15"/>
      <c r="IF429" s="15"/>
      <c r="IG429" s="15"/>
      <c r="IH429" s="15"/>
      <c r="II429" s="15"/>
      <c r="IJ429" s="15"/>
      <c r="IK429" s="15"/>
      <c r="IL429" s="15"/>
      <c r="IM429" s="15"/>
      <c r="IN429" s="15"/>
      <c r="IO429" s="15"/>
      <c r="IP429" s="15"/>
      <c r="IQ429" s="15"/>
      <c r="IR429" s="15"/>
      <c r="IS429" s="15"/>
      <c r="IT429" s="15"/>
      <c r="IU429" s="15"/>
      <c r="IV429" s="15"/>
    </row>
    <row r="430" spans="1:16" ht="12.75">
      <c r="A430" s="135" t="s">
        <v>477</v>
      </c>
      <c r="B430" s="136" t="s">
        <v>684</v>
      </c>
      <c r="C430" s="137" t="s">
        <v>765</v>
      </c>
      <c r="D430" s="225">
        <v>172245</v>
      </c>
      <c r="E430" s="225">
        <v>173154</v>
      </c>
      <c r="F430" s="636">
        <v>6674</v>
      </c>
      <c r="G430" s="313">
        <f t="shared" si="11"/>
        <v>3.8543724083763586</v>
      </c>
      <c r="P430" s="83"/>
    </row>
    <row r="431" spans="1:16" ht="12.75">
      <c r="A431" s="135" t="s">
        <v>478</v>
      </c>
      <c r="B431" s="136" t="s">
        <v>684</v>
      </c>
      <c r="C431" s="137" t="s">
        <v>767</v>
      </c>
      <c r="D431" s="225">
        <v>41500</v>
      </c>
      <c r="E431" s="225">
        <v>41650</v>
      </c>
      <c r="F431" s="636">
        <v>31</v>
      </c>
      <c r="G431" s="313">
        <f>F431/E431*100</f>
        <v>0.0744297719087635</v>
      </c>
      <c r="P431" s="83"/>
    </row>
    <row r="432" spans="1:16" ht="12.75">
      <c r="A432" s="135" t="s">
        <v>473</v>
      </c>
      <c r="B432" s="136" t="s">
        <v>684</v>
      </c>
      <c r="C432" s="137" t="s">
        <v>766</v>
      </c>
      <c r="D432" s="225">
        <v>8500</v>
      </c>
      <c r="E432" s="225">
        <v>9291</v>
      </c>
      <c r="F432" s="636">
        <v>18</v>
      </c>
      <c r="G432" s="313">
        <f t="shared" si="11"/>
        <v>0.19373587342589602</v>
      </c>
      <c r="P432" s="83"/>
    </row>
    <row r="433" spans="1:16" ht="12.75">
      <c r="A433" s="135" t="s">
        <v>473</v>
      </c>
      <c r="B433" s="136" t="s">
        <v>684</v>
      </c>
      <c r="C433" s="137" t="s">
        <v>83</v>
      </c>
      <c r="D433" s="225">
        <v>69400</v>
      </c>
      <c r="E433" s="225">
        <v>69400</v>
      </c>
      <c r="F433" s="636">
        <v>38</v>
      </c>
      <c r="G433" s="313">
        <f>F433/E433*100</f>
        <v>0.0547550432276657</v>
      </c>
      <c r="P433" s="83"/>
    </row>
    <row r="434" spans="1:21" ht="12.75">
      <c r="A434" s="135" t="s">
        <v>473</v>
      </c>
      <c r="B434" s="136" t="s">
        <v>684</v>
      </c>
      <c r="C434" s="137" t="s">
        <v>94</v>
      </c>
      <c r="D434" s="225">
        <v>3500</v>
      </c>
      <c r="E434" s="225">
        <v>5300</v>
      </c>
      <c r="F434" s="636">
        <v>2727</v>
      </c>
      <c r="G434" s="313">
        <f>F434/E434*100</f>
        <v>51.45283018867924</v>
      </c>
      <c r="P434" s="83"/>
      <c r="U434" s="497"/>
    </row>
    <row r="435" spans="1:17" ht="12.75">
      <c r="A435" s="135" t="s">
        <v>473</v>
      </c>
      <c r="B435" s="136">
        <v>6172</v>
      </c>
      <c r="C435" s="137" t="s">
        <v>141</v>
      </c>
      <c r="D435" s="225">
        <v>17280</v>
      </c>
      <c r="E435" s="225">
        <v>17280</v>
      </c>
      <c r="F435" s="636">
        <v>85</v>
      </c>
      <c r="G435" s="313">
        <f>F435/E435*100</f>
        <v>0.49189814814814814</v>
      </c>
      <c r="P435" s="83"/>
      <c r="Q435" s="154"/>
    </row>
    <row r="436" spans="1:256" s="124" customFormat="1" ht="14.25" customHeight="1">
      <c r="A436" s="204"/>
      <c r="B436" s="221"/>
      <c r="C436" s="289" t="s">
        <v>53</v>
      </c>
      <c r="D436" s="287">
        <f>SUM(D425:D435)</f>
        <v>378875</v>
      </c>
      <c r="E436" s="288">
        <f>SUM(E425:E435)</f>
        <v>382771</v>
      </c>
      <c r="F436" s="352">
        <f>SUM(F425:F435)</f>
        <v>10777</v>
      </c>
      <c r="G436" s="228">
        <f>F436/E436*100</f>
        <v>2.815521552050704</v>
      </c>
      <c r="H436" s="128"/>
      <c r="I436" s="29"/>
      <c r="J436" s="29"/>
      <c r="K436" s="29"/>
      <c r="L436" s="29"/>
      <c r="M436" s="29"/>
      <c r="N436" s="29"/>
      <c r="O436" s="83"/>
      <c r="P436" s="83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</row>
    <row r="437" spans="1:256" s="124" customFormat="1" ht="14.25" customHeight="1">
      <c r="A437" s="186"/>
      <c r="B437" s="187"/>
      <c r="C437" s="393"/>
      <c r="D437" s="394"/>
      <c r="E437" s="395"/>
      <c r="F437" s="396"/>
      <c r="G437" s="397"/>
      <c r="H437" s="128"/>
      <c r="I437" s="29"/>
      <c r="J437" s="29"/>
      <c r="K437" s="29"/>
      <c r="L437" s="29"/>
      <c r="M437" s="29"/>
      <c r="N437" s="29"/>
      <c r="O437" s="83"/>
      <c r="P437" s="83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  <c r="IH437" s="15"/>
      <c r="II437" s="15"/>
      <c r="IJ437" s="15"/>
      <c r="IK437" s="15"/>
      <c r="IL437" s="15"/>
      <c r="IM437" s="15"/>
      <c r="IN437" s="15"/>
      <c r="IO437" s="15"/>
      <c r="IP437" s="15"/>
      <c r="IQ437" s="15"/>
      <c r="IR437" s="15"/>
      <c r="IS437" s="15"/>
      <c r="IT437" s="15"/>
      <c r="IU437" s="15"/>
      <c r="IV437" s="15"/>
    </row>
    <row r="438" spans="1:256" s="29" customFormat="1" ht="14.25" customHeight="1">
      <c r="A438" s="213"/>
      <c r="B438" s="223"/>
      <c r="C438" s="222" t="s">
        <v>54</v>
      </c>
      <c r="D438" s="216">
        <f>D420+D436</f>
        <v>472925</v>
      </c>
      <c r="E438" s="216">
        <f>E420+E436</f>
        <v>485471</v>
      </c>
      <c r="F438" s="216">
        <f>F420+F436</f>
        <v>17125</v>
      </c>
      <c r="G438" s="229">
        <f>F438/E438*100</f>
        <v>3.5275021576984</v>
      </c>
      <c r="H438" s="128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  <c r="AK438" s="83"/>
      <c r="AL438" s="83"/>
      <c r="AM438" s="83"/>
      <c r="AN438" s="83"/>
      <c r="AO438" s="83"/>
      <c r="AP438" s="83"/>
      <c r="AQ438" s="83"/>
      <c r="AR438" s="83"/>
      <c r="AS438" s="83"/>
      <c r="AT438" s="83"/>
      <c r="AU438" s="83"/>
      <c r="AV438" s="83"/>
      <c r="AW438" s="83"/>
      <c r="AX438" s="83"/>
      <c r="AY438" s="83"/>
      <c r="AZ438" s="83"/>
      <c r="BA438" s="83"/>
      <c r="BB438" s="83"/>
      <c r="BC438" s="83"/>
      <c r="BD438" s="83"/>
      <c r="BE438" s="83"/>
      <c r="BF438" s="83"/>
      <c r="BG438" s="83"/>
      <c r="BH438" s="83"/>
      <c r="BI438" s="83"/>
      <c r="BJ438" s="83"/>
      <c r="BK438" s="83"/>
      <c r="BL438" s="83"/>
      <c r="BM438" s="83"/>
      <c r="BN438" s="83"/>
      <c r="BO438" s="83"/>
      <c r="BP438" s="83"/>
      <c r="BQ438" s="83"/>
      <c r="BR438" s="83"/>
      <c r="BS438" s="83"/>
      <c r="BT438" s="83"/>
      <c r="BU438" s="83"/>
      <c r="BV438" s="83"/>
      <c r="BW438" s="83"/>
      <c r="BX438" s="83"/>
      <c r="BY438" s="83"/>
      <c r="BZ438" s="83"/>
      <c r="CA438" s="83"/>
      <c r="CB438" s="83"/>
      <c r="CC438" s="83"/>
      <c r="CD438" s="83"/>
      <c r="CE438" s="83"/>
      <c r="CF438" s="83"/>
      <c r="CG438" s="83"/>
      <c r="CH438" s="83"/>
      <c r="CI438" s="83"/>
      <c r="CJ438" s="83"/>
      <c r="CK438" s="83"/>
      <c r="CL438" s="83"/>
      <c r="CM438" s="83"/>
      <c r="CN438" s="83"/>
      <c r="CO438" s="83"/>
      <c r="CP438" s="83"/>
      <c r="CQ438" s="83"/>
      <c r="CR438" s="83"/>
      <c r="CS438" s="83"/>
      <c r="CT438" s="83"/>
      <c r="CU438" s="83"/>
      <c r="CV438" s="83"/>
      <c r="CW438" s="83"/>
      <c r="CX438" s="83"/>
      <c r="CY438" s="83"/>
      <c r="CZ438" s="83"/>
      <c r="DA438" s="83"/>
      <c r="DB438" s="83"/>
      <c r="DC438" s="83"/>
      <c r="DD438" s="83"/>
      <c r="DE438" s="83"/>
      <c r="DF438" s="83"/>
      <c r="DG438" s="83"/>
      <c r="DH438" s="83"/>
      <c r="DI438" s="83"/>
      <c r="DJ438" s="83"/>
      <c r="DK438" s="83"/>
      <c r="DL438" s="83"/>
      <c r="DM438" s="83"/>
      <c r="DN438" s="83"/>
      <c r="DO438" s="83"/>
      <c r="DP438" s="83"/>
      <c r="DQ438" s="83"/>
      <c r="DR438" s="83"/>
      <c r="DS438" s="83"/>
      <c r="DT438" s="83"/>
      <c r="DU438" s="83"/>
      <c r="DV438" s="83"/>
      <c r="DW438" s="83"/>
      <c r="DX438" s="83"/>
      <c r="DY438" s="83"/>
      <c r="DZ438" s="83"/>
      <c r="EA438" s="83"/>
      <c r="EB438" s="83"/>
      <c r="EC438" s="83"/>
      <c r="ED438" s="83"/>
      <c r="EE438" s="83"/>
      <c r="EF438" s="83"/>
      <c r="EG438" s="83"/>
      <c r="EH438" s="83"/>
      <c r="EI438" s="83"/>
      <c r="EJ438" s="83"/>
      <c r="EK438" s="83"/>
      <c r="EL438" s="83"/>
      <c r="EM438" s="83"/>
      <c r="EN438" s="83"/>
      <c r="EO438" s="83"/>
      <c r="EP438" s="83"/>
      <c r="EQ438" s="83"/>
      <c r="ER438" s="83"/>
      <c r="ES438" s="83"/>
      <c r="ET438" s="83"/>
      <c r="EU438" s="83"/>
      <c r="EV438" s="83"/>
      <c r="EW438" s="83"/>
      <c r="EX438" s="83"/>
      <c r="EY438" s="83"/>
      <c r="EZ438" s="83"/>
      <c r="FA438" s="83"/>
      <c r="FB438" s="83"/>
      <c r="FC438" s="83"/>
      <c r="FD438" s="83"/>
      <c r="FE438" s="83"/>
      <c r="FF438" s="83"/>
      <c r="FG438" s="83"/>
      <c r="FH438" s="83"/>
      <c r="FI438" s="83"/>
      <c r="FJ438" s="83"/>
      <c r="FK438" s="83"/>
      <c r="FL438" s="83"/>
      <c r="FM438" s="83"/>
      <c r="FN438" s="83"/>
      <c r="FO438" s="83"/>
      <c r="FP438" s="83"/>
      <c r="FQ438" s="83"/>
      <c r="FR438" s="83"/>
      <c r="FS438" s="83"/>
      <c r="FT438" s="83"/>
      <c r="FU438" s="83"/>
      <c r="FV438" s="83"/>
      <c r="FW438" s="83"/>
      <c r="FX438" s="83"/>
      <c r="FY438" s="83"/>
      <c r="FZ438" s="83"/>
      <c r="GA438" s="83"/>
      <c r="GB438" s="83"/>
      <c r="GC438" s="83"/>
      <c r="GD438" s="83"/>
      <c r="GE438" s="83"/>
      <c r="GF438" s="83"/>
      <c r="GG438" s="83"/>
      <c r="GH438" s="83"/>
      <c r="GI438" s="83"/>
      <c r="GJ438" s="83"/>
      <c r="GK438" s="83"/>
      <c r="GL438" s="83"/>
      <c r="GM438" s="83"/>
      <c r="GN438" s="83"/>
      <c r="GO438" s="83"/>
      <c r="GP438" s="83"/>
      <c r="GQ438" s="83"/>
      <c r="GR438" s="83"/>
      <c r="GS438" s="83"/>
      <c r="GT438" s="83"/>
      <c r="GU438" s="83"/>
      <c r="GV438" s="83"/>
      <c r="GW438" s="83"/>
      <c r="GX438" s="83"/>
      <c r="GY438" s="83"/>
      <c r="GZ438" s="83"/>
      <c r="HA438" s="83"/>
      <c r="HB438" s="83"/>
      <c r="HC438" s="83"/>
      <c r="HD438" s="83"/>
      <c r="HE438" s="83"/>
      <c r="HF438" s="83"/>
      <c r="HG438" s="83"/>
      <c r="HH438" s="83"/>
      <c r="HI438" s="83"/>
      <c r="HJ438" s="83"/>
      <c r="HK438" s="83"/>
      <c r="HL438" s="83"/>
      <c r="HM438" s="83"/>
      <c r="HN438" s="83"/>
      <c r="HO438" s="83"/>
      <c r="HP438" s="83"/>
      <c r="HQ438" s="83"/>
      <c r="HR438" s="83"/>
      <c r="HS438" s="83"/>
      <c r="HT438" s="83"/>
      <c r="HU438" s="83"/>
      <c r="HV438" s="83"/>
      <c r="HW438" s="83"/>
      <c r="HX438" s="83"/>
      <c r="HY438" s="83"/>
      <c r="HZ438" s="83"/>
      <c r="IA438" s="83"/>
      <c r="IB438" s="83"/>
      <c r="IC438" s="83"/>
      <c r="ID438" s="83"/>
      <c r="IE438" s="83"/>
      <c r="IF438" s="83"/>
      <c r="IG438" s="83"/>
      <c r="IH438" s="83"/>
      <c r="II438" s="83"/>
      <c r="IJ438" s="83"/>
      <c r="IK438" s="83"/>
      <c r="IL438" s="83"/>
      <c r="IM438" s="83"/>
      <c r="IN438" s="83"/>
      <c r="IO438" s="83"/>
      <c r="IP438" s="83"/>
      <c r="IQ438" s="83"/>
      <c r="IR438" s="83"/>
      <c r="IS438" s="83"/>
      <c r="IT438" s="83"/>
      <c r="IU438" s="83"/>
      <c r="IV438" s="83"/>
    </row>
    <row r="439" spans="1:256" s="29" customFormat="1" ht="16.5" customHeight="1">
      <c r="A439" s="16"/>
      <c r="B439" s="68"/>
      <c r="C439" s="208"/>
      <c r="D439" s="209"/>
      <c r="E439" s="83"/>
      <c r="F439" s="211"/>
      <c r="G439" s="31"/>
      <c r="O439" s="83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15"/>
      <c r="HW439" s="15"/>
      <c r="HX439" s="15"/>
      <c r="HY439" s="15"/>
      <c r="HZ439" s="15"/>
      <c r="IA439" s="15"/>
      <c r="IB439" s="15"/>
      <c r="IC439" s="15"/>
      <c r="ID439" s="15"/>
      <c r="IE439" s="15"/>
      <c r="IF439" s="15"/>
      <c r="IG439" s="15"/>
      <c r="IH439" s="15"/>
      <c r="II439" s="15"/>
      <c r="IJ439" s="15"/>
      <c r="IK439" s="15"/>
      <c r="IL439" s="15"/>
      <c r="IM439" s="15"/>
      <c r="IN439" s="15"/>
      <c r="IO439" s="15"/>
      <c r="IP439" s="15"/>
      <c r="IQ439" s="15"/>
      <c r="IR439" s="15"/>
      <c r="IS439" s="15"/>
      <c r="IT439" s="15"/>
      <c r="IU439" s="15"/>
      <c r="IV439" s="15"/>
    </row>
    <row r="440" spans="1:256" s="29" customFormat="1" ht="15.75">
      <c r="A440" s="73" t="s">
        <v>697</v>
      </c>
      <c r="D440" s="83"/>
      <c r="E440" s="83"/>
      <c r="F440" s="83"/>
      <c r="O440" s="83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  <c r="IH440" s="15"/>
      <c r="II440" s="15"/>
      <c r="IJ440" s="15"/>
      <c r="IK440" s="15"/>
      <c r="IL440" s="15"/>
      <c r="IM440" s="15"/>
      <c r="IN440" s="15"/>
      <c r="IO440" s="15"/>
      <c r="IP440" s="15"/>
      <c r="IQ440" s="15"/>
      <c r="IR440" s="15"/>
      <c r="IS440" s="15"/>
      <c r="IT440" s="15"/>
      <c r="IU440" s="15"/>
      <c r="IV440" s="15"/>
    </row>
    <row r="441" spans="2:256" s="29" customFormat="1" ht="12.75">
      <c r="B441"/>
      <c r="C441"/>
      <c r="D441" s="15"/>
      <c r="E441" s="15"/>
      <c r="F441" s="15"/>
      <c r="G441"/>
      <c r="O441" s="83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15"/>
      <c r="IJ441" s="15"/>
      <c r="IK441" s="15"/>
      <c r="IL441" s="15"/>
      <c r="IM441" s="15"/>
      <c r="IN441" s="15"/>
      <c r="IO441" s="15"/>
      <c r="IP441" s="15"/>
      <c r="IQ441" s="15"/>
      <c r="IR441" s="15"/>
      <c r="IS441" s="15"/>
      <c r="IT441" s="15"/>
      <c r="IU441" s="15"/>
      <c r="IV441" s="15"/>
    </row>
    <row r="442" spans="1:256" s="29" customFormat="1" ht="12.75">
      <c r="A442" s="64" t="s">
        <v>685</v>
      </c>
      <c r="B442"/>
      <c r="C442"/>
      <c r="D442" s="15"/>
      <c r="E442" s="15"/>
      <c r="F442" s="15"/>
      <c r="G442"/>
      <c r="O442" s="83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  <c r="IT442" s="15"/>
      <c r="IU442" s="15"/>
      <c r="IV442" s="15"/>
    </row>
    <row r="443" spans="2:256" s="29" customFormat="1" ht="12.75">
      <c r="B443"/>
      <c r="C443"/>
      <c r="D443" s="15"/>
      <c r="E443" s="15"/>
      <c r="F443" s="15"/>
      <c r="G443"/>
      <c r="O443" s="83" t="s">
        <v>24</v>
      </c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  <c r="HX443" s="15"/>
      <c r="HY443" s="15"/>
      <c r="HZ443" s="15"/>
      <c r="IA443" s="15"/>
      <c r="IB443" s="15"/>
      <c r="IC443" s="15"/>
      <c r="ID443" s="15"/>
      <c r="IE443" s="15"/>
      <c r="IF443" s="15"/>
      <c r="IG443" s="15"/>
      <c r="IH443" s="15"/>
      <c r="II443" s="15"/>
      <c r="IJ443" s="15"/>
      <c r="IK443" s="15"/>
      <c r="IL443" s="15"/>
      <c r="IM443" s="15"/>
      <c r="IN443" s="15"/>
      <c r="IO443" s="15"/>
      <c r="IP443" s="15"/>
      <c r="IQ443" s="15"/>
      <c r="IR443" s="15"/>
      <c r="IS443" s="15"/>
      <c r="IT443" s="15"/>
      <c r="IU443" s="15"/>
      <c r="IV443" s="15"/>
    </row>
    <row r="444" spans="1:256" s="29" customFormat="1" ht="25.5">
      <c r="A444" s="7" t="s">
        <v>668</v>
      </c>
      <c r="B444" s="7" t="s">
        <v>669</v>
      </c>
      <c r="C444" s="5" t="s">
        <v>670</v>
      </c>
      <c r="D444" s="52" t="s">
        <v>753</v>
      </c>
      <c r="E444" s="59" t="s">
        <v>754</v>
      </c>
      <c r="F444" s="5" t="s">
        <v>660</v>
      </c>
      <c r="G444" s="51" t="s">
        <v>755</v>
      </c>
      <c r="O444" s="83" t="s">
        <v>24</v>
      </c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  <c r="IH444" s="15"/>
      <c r="II444" s="15"/>
      <c r="IJ444" s="15"/>
      <c r="IK444" s="15"/>
      <c r="IL444" s="15"/>
      <c r="IM444" s="15"/>
      <c r="IN444" s="15"/>
      <c r="IO444" s="15"/>
      <c r="IP444" s="15"/>
      <c r="IQ444" s="15"/>
      <c r="IR444" s="15"/>
      <c r="IS444" s="15"/>
      <c r="IT444" s="15"/>
      <c r="IU444" s="15"/>
      <c r="IV444" s="15"/>
    </row>
    <row r="445" spans="1:15" ht="24">
      <c r="A445" s="150" t="s">
        <v>698</v>
      </c>
      <c r="B445" s="146">
        <v>2139</v>
      </c>
      <c r="C445" s="437" t="s">
        <v>514</v>
      </c>
      <c r="D445" s="178">
        <v>2100</v>
      </c>
      <c r="E445" s="311">
        <v>2100</v>
      </c>
      <c r="F445" s="636">
        <v>9</v>
      </c>
      <c r="G445" s="180">
        <f aca="true" t="shared" si="12" ref="G445:G452">F445/E445*100</f>
        <v>0.4285714285714286</v>
      </c>
      <c r="H445" s="29"/>
      <c r="O445" s="154"/>
    </row>
    <row r="446" spans="1:18" ht="23.25" customHeight="1">
      <c r="A446" s="150" t="s">
        <v>698</v>
      </c>
      <c r="B446" s="146">
        <v>2141</v>
      </c>
      <c r="C446" s="437" t="s">
        <v>301</v>
      </c>
      <c r="D446" s="178">
        <v>700</v>
      </c>
      <c r="E446" s="311">
        <v>1131</v>
      </c>
      <c r="F446" s="636">
        <v>155</v>
      </c>
      <c r="G446" s="180">
        <f t="shared" si="12"/>
        <v>13.704686118479223</v>
      </c>
      <c r="H446" s="29"/>
      <c r="R446" s="155"/>
    </row>
    <row r="447" spans="1:18" ht="24" customHeight="1">
      <c r="A447" s="150" t="s">
        <v>698</v>
      </c>
      <c r="B447" s="146">
        <v>2143</v>
      </c>
      <c r="C447" s="437" t="s">
        <v>456</v>
      </c>
      <c r="D447" s="178">
        <v>1400</v>
      </c>
      <c r="E447" s="311">
        <v>1400</v>
      </c>
      <c r="F447" s="636">
        <v>132</v>
      </c>
      <c r="G447" s="180">
        <f t="shared" si="12"/>
        <v>9.428571428571429</v>
      </c>
      <c r="H447" s="29"/>
      <c r="R447" s="155"/>
    </row>
    <row r="448" spans="1:256" s="13" customFormat="1" ht="25.5">
      <c r="A448" s="150" t="s">
        <v>698</v>
      </c>
      <c r="B448" s="146">
        <v>2199</v>
      </c>
      <c r="C448" s="137" t="s">
        <v>513</v>
      </c>
      <c r="D448" s="178">
        <v>1300</v>
      </c>
      <c r="E448" s="177">
        <v>1300</v>
      </c>
      <c r="F448" s="311">
        <v>309</v>
      </c>
      <c r="G448" s="180">
        <f t="shared" si="12"/>
        <v>23.76923076923077</v>
      </c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  <c r="IH448" s="15"/>
      <c r="II448" s="15"/>
      <c r="IJ448" s="15"/>
      <c r="IK448" s="15"/>
      <c r="IL448" s="15"/>
      <c r="IM448" s="15"/>
      <c r="IN448" s="15"/>
      <c r="IO448" s="15"/>
      <c r="IP448" s="15"/>
      <c r="IQ448" s="15"/>
      <c r="IR448" s="15"/>
      <c r="IS448" s="15"/>
      <c r="IT448" s="15"/>
      <c r="IU448" s="15"/>
      <c r="IV448" s="15"/>
    </row>
    <row r="449" spans="1:256" s="13" customFormat="1" ht="25.5">
      <c r="A449" s="150" t="s">
        <v>698</v>
      </c>
      <c r="B449" s="146">
        <v>3699</v>
      </c>
      <c r="C449" s="137" t="s">
        <v>484</v>
      </c>
      <c r="D449" s="296">
        <v>69500</v>
      </c>
      <c r="E449" s="297">
        <v>71880</v>
      </c>
      <c r="F449" s="325">
        <v>345</v>
      </c>
      <c r="G449" s="180">
        <f t="shared" si="12"/>
        <v>0.4799666110183639</v>
      </c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256" s="13" customFormat="1" ht="12.75">
      <c r="A450" s="150" t="s">
        <v>698</v>
      </c>
      <c r="B450" s="146">
        <v>6113</v>
      </c>
      <c r="C450" s="437" t="s">
        <v>458</v>
      </c>
      <c r="D450" s="178">
        <v>25</v>
      </c>
      <c r="E450" s="311">
        <v>25</v>
      </c>
      <c r="F450" s="636">
        <v>0</v>
      </c>
      <c r="G450" s="180">
        <f>F450/E450*100</f>
        <v>0</v>
      </c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13" customFormat="1" ht="24">
      <c r="A451" s="150" t="s">
        <v>698</v>
      </c>
      <c r="B451" s="146">
        <v>6174</v>
      </c>
      <c r="C451" s="437" t="s">
        <v>457</v>
      </c>
      <c r="D451" s="178">
        <v>14639</v>
      </c>
      <c r="E451" s="311">
        <v>14639</v>
      </c>
      <c r="F451" s="636">
        <v>8783</v>
      </c>
      <c r="G451" s="180">
        <f>F451/E451*100</f>
        <v>59.99726757292165</v>
      </c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7" ht="12.75">
      <c r="A452" s="204"/>
      <c r="B452" s="221"/>
      <c r="C452" s="220" t="s">
        <v>52</v>
      </c>
      <c r="D452" s="205">
        <f>SUM(D445:D451)</f>
        <v>89664</v>
      </c>
      <c r="E452" s="206">
        <f>SUM(E445:E451)</f>
        <v>92475</v>
      </c>
      <c r="F452" s="237">
        <f>SUM(F445:F451)</f>
        <v>9733</v>
      </c>
      <c r="G452" s="115">
        <f t="shared" si="12"/>
        <v>10.525006758583402</v>
      </c>
    </row>
    <row r="453" spans="1:7" ht="12.75">
      <c r="A453" s="16"/>
      <c r="B453" s="68"/>
      <c r="C453" s="208"/>
      <c r="D453" s="209"/>
      <c r="E453" s="210"/>
      <c r="F453" s="262"/>
      <c r="G453" s="118"/>
    </row>
    <row r="454" spans="1:2" ht="12.75">
      <c r="A454" s="43" t="s">
        <v>686</v>
      </c>
      <c r="B454" s="14"/>
    </row>
    <row r="455" spans="1:4" ht="12.75">
      <c r="A455" s="67"/>
      <c r="B455" s="14"/>
      <c r="D455" s="15" t="s">
        <v>57</v>
      </c>
    </row>
    <row r="456" spans="1:16" ht="25.5">
      <c r="A456" s="7" t="s">
        <v>668</v>
      </c>
      <c r="B456" s="7" t="s">
        <v>669</v>
      </c>
      <c r="C456" s="5" t="s">
        <v>670</v>
      </c>
      <c r="D456" s="52" t="s">
        <v>753</v>
      </c>
      <c r="E456" s="59" t="s">
        <v>754</v>
      </c>
      <c r="F456" s="5" t="s">
        <v>660</v>
      </c>
      <c r="G456" s="51" t="s">
        <v>755</v>
      </c>
      <c r="P456" s="154"/>
    </row>
    <row r="457" spans="1:16" ht="24">
      <c r="A457" s="150" t="s">
        <v>698</v>
      </c>
      <c r="B457" s="146">
        <v>6174</v>
      </c>
      <c r="C457" s="437" t="s">
        <v>457</v>
      </c>
      <c r="D457" s="178">
        <v>2911</v>
      </c>
      <c r="E457" s="311">
        <v>2911</v>
      </c>
      <c r="F457" s="636">
        <v>1747</v>
      </c>
      <c r="G457" s="180">
        <f>F457/E457*100</f>
        <v>60.01374098248024</v>
      </c>
      <c r="P457" s="154"/>
    </row>
    <row r="458" spans="1:7" ht="12.75">
      <c r="A458" s="204"/>
      <c r="B458" s="221"/>
      <c r="C458" s="220" t="s">
        <v>53</v>
      </c>
      <c r="D458" s="309">
        <f>SUM(D457:D457)</f>
        <v>2911</v>
      </c>
      <c r="E458" s="309">
        <f>SUM(E457:E457)</f>
        <v>2911</v>
      </c>
      <c r="F458" s="353">
        <f>SUM(F457:F457)</f>
        <v>1747</v>
      </c>
      <c r="G458" s="180">
        <f>F458/E458*100</f>
        <v>60.01374098248024</v>
      </c>
    </row>
    <row r="459" spans="1:7" ht="12.75">
      <c r="A459" s="270"/>
      <c r="B459" s="221"/>
      <c r="C459" s="320"/>
      <c r="D459" s="321"/>
      <c r="E459" s="321"/>
      <c r="F459" s="322"/>
      <c r="G459" s="323"/>
    </row>
    <row r="460" spans="1:7" ht="12.75">
      <c r="A460" s="213"/>
      <c r="B460" s="223"/>
      <c r="C460" s="222" t="s">
        <v>54</v>
      </c>
      <c r="D460" s="214">
        <f>D452+D458</f>
        <v>92575</v>
      </c>
      <c r="E460" s="215">
        <f>E452+E458</f>
        <v>95386</v>
      </c>
      <c r="F460" s="216">
        <f>F452+F458</f>
        <v>11480</v>
      </c>
      <c r="G460" s="27">
        <f>F460/E460*100</f>
        <v>12.03530916486696</v>
      </c>
    </row>
    <row r="461" spans="1:7" ht="12.75">
      <c r="A461" s="16"/>
      <c r="B461" s="68"/>
      <c r="C461" s="208"/>
      <c r="G461" s="15"/>
    </row>
    <row r="462" spans="1:7" ht="15.75">
      <c r="A462" s="73" t="s">
        <v>92</v>
      </c>
      <c r="B462" s="29"/>
      <c r="C462" s="29"/>
      <c r="G462" s="15"/>
    </row>
    <row r="463" spans="1:7" ht="12.75">
      <c r="A463" s="16"/>
      <c r="B463" s="68"/>
      <c r="C463" s="208"/>
      <c r="G463" s="15"/>
    </row>
    <row r="464" spans="1:7" ht="12.75">
      <c r="A464" s="77" t="s">
        <v>685</v>
      </c>
      <c r="B464" s="14"/>
      <c r="G464" s="15"/>
    </row>
    <row r="465" spans="1:4" ht="12.75">
      <c r="A465" s="67"/>
      <c r="B465" s="14"/>
      <c r="D465" s="15" t="s">
        <v>57</v>
      </c>
    </row>
    <row r="466" spans="1:16" ht="25.5">
      <c r="A466" s="7" t="s">
        <v>668</v>
      </c>
      <c r="B466" s="7" t="s">
        <v>669</v>
      </c>
      <c r="C466" s="5" t="s">
        <v>670</v>
      </c>
      <c r="D466" s="52" t="s">
        <v>753</v>
      </c>
      <c r="E466" s="59" t="s">
        <v>754</v>
      </c>
      <c r="F466" s="5" t="s">
        <v>660</v>
      </c>
      <c r="G466" s="51" t="s">
        <v>755</v>
      </c>
      <c r="P466" s="154"/>
    </row>
    <row r="467" spans="1:16" ht="25.5">
      <c r="A467" s="343">
        <v>16</v>
      </c>
      <c r="B467" s="146">
        <v>3314</v>
      </c>
      <c r="C467" s="137" t="s">
        <v>633</v>
      </c>
      <c r="D467" s="296">
        <v>0</v>
      </c>
      <c r="E467" s="297">
        <v>18</v>
      </c>
      <c r="F467" s="325">
        <v>18</v>
      </c>
      <c r="G467" s="180">
        <f>F467/E467*100</f>
        <v>100</v>
      </c>
      <c r="P467" s="154"/>
    </row>
    <row r="468" spans="1:16" ht="24.75" customHeight="1">
      <c r="A468" s="343" t="s">
        <v>721</v>
      </c>
      <c r="B468" s="146">
        <v>3636</v>
      </c>
      <c r="C468" s="137" t="s">
        <v>620</v>
      </c>
      <c r="D468" s="296">
        <v>6500</v>
      </c>
      <c r="E468" s="297">
        <v>6500</v>
      </c>
      <c r="F468" s="325">
        <v>1220</v>
      </c>
      <c r="G468" s="180">
        <f>F468/E468*100</f>
        <v>18.76923076923077</v>
      </c>
      <c r="P468" s="154"/>
    </row>
    <row r="469" spans="1:16" ht="25.5" customHeight="1">
      <c r="A469" s="150" t="s">
        <v>721</v>
      </c>
      <c r="B469" s="145">
        <v>6172</v>
      </c>
      <c r="C469" s="137" t="s">
        <v>512</v>
      </c>
      <c r="D469" s="178">
        <v>12750</v>
      </c>
      <c r="E469" s="178">
        <v>12750</v>
      </c>
      <c r="F469" s="311">
        <v>3621</v>
      </c>
      <c r="G469" s="180">
        <f>F469/E469*100</f>
        <v>28.4</v>
      </c>
      <c r="P469" s="154"/>
    </row>
    <row r="470" spans="1:16" ht="25.5" customHeight="1">
      <c r="A470" s="150" t="s">
        <v>721</v>
      </c>
      <c r="B470" s="145">
        <v>6113</v>
      </c>
      <c r="C470" s="137" t="s">
        <v>656</v>
      </c>
      <c r="D470" s="178">
        <v>200</v>
      </c>
      <c r="E470" s="178">
        <v>200</v>
      </c>
      <c r="F470" s="311">
        <v>0</v>
      </c>
      <c r="G470" s="180">
        <f>F470/E470*100</f>
        <v>0</v>
      </c>
      <c r="P470" s="154"/>
    </row>
    <row r="471" spans="1:20" ht="12.75">
      <c r="A471" s="204"/>
      <c r="B471" s="221"/>
      <c r="C471" s="220" t="s">
        <v>52</v>
      </c>
      <c r="D471" s="309">
        <f>SUM(D467:D470)</f>
        <v>19450</v>
      </c>
      <c r="E471" s="309">
        <f>SUM(E467:E470)</f>
        <v>19468</v>
      </c>
      <c r="F471" s="353">
        <f>SUM(F467:F470)</f>
        <v>4859</v>
      </c>
      <c r="G471" s="115">
        <f>F471/E471*100</f>
        <v>24.958906924183275</v>
      </c>
      <c r="T471" s="15" t="s">
        <v>776</v>
      </c>
    </row>
    <row r="472" spans="1:7" ht="12.75">
      <c r="A472" s="16"/>
      <c r="B472" s="68"/>
      <c r="C472" s="208"/>
      <c r="D472" s="209"/>
      <c r="E472" s="210"/>
      <c r="F472" s="262"/>
      <c r="G472" s="31"/>
    </row>
    <row r="473" spans="1:7" ht="12.75">
      <c r="A473" s="43" t="s">
        <v>686</v>
      </c>
      <c r="B473" s="19"/>
      <c r="C473" s="42"/>
      <c r="D473" s="57"/>
      <c r="E473" s="60"/>
      <c r="F473" s="54"/>
      <c r="G473" s="38"/>
    </row>
    <row r="474" spans="1:7" ht="12.75">
      <c r="A474" s="16"/>
      <c r="B474" s="19"/>
      <c r="C474" s="42"/>
      <c r="D474" s="57"/>
      <c r="E474" s="60"/>
      <c r="F474" s="54"/>
      <c r="G474" s="38"/>
    </row>
    <row r="475" spans="1:7" ht="25.5">
      <c r="A475" s="7" t="s">
        <v>668</v>
      </c>
      <c r="B475" s="7" t="s">
        <v>669</v>
      </c>
      <c r="C475" s="5" t="s">
        <v>670</v>
      </c>
      <c r="D475" s="52" t="s">
        <v>753</v>
      </c>
      <c r="E475" s="59" t="s">
        <v>754</v>
      </c>
      <c r="F475" s="5" t="s">
        <v>660</v>
      </c>
      <c r="G475" s="51" t="s">
        <v>755</v>
      </c>
    </row>
    <row r="476" spans="1:7" ht="25.5">
      <c r="A476" s="150" t="s">
        <v>721</v>
      </c>
      <c r="B476" s="145">
        <v>3636</v>
      </c>
      <c r="C476" s="137" t="s">
        <v>620</v>
      </c>
      <c r="D476" s="178">
        <v>2500</v>
      </c>
      <c r="E476" s="178">
        <v>2500</v>
      </c>
      <c r="F476" s="311">
        <v>244</v>
      </c>
      <c r="G476" s="180">
        <f>F476/E476*100</f>
        <v>9.76</v>
      </c>
    </row>
    <row r="477" spans="1:7" ht="26.25" customHeight="1">
      <c r="A477" s="150" t="s">
        <v>721</v>
      </c>
      <c r="B477" s="145">
        <v>6172</v>
      </c>
      <c r="C477" s="137" t="s">
        <v>512</v>
      </c>
      <c r="D477" s="178">
        <v>6250</v>
      </c>
      <c r="E477" s="178">
        <v>6250</v>
      </c>
      <c r="F477" s="311">
        <v>280</v>
      </c>
      <c r="G477" s="180">
        <f>F477/E477*100</f>
        <v>4.4799999999999995</v>
      </c>
    </row>
    <row r="478" spans="1:7" ht="12.75">
      <c r="A478" s="204"/>
      <c r="B478" s="221"/>
      <c r="C478" s="289" t="s">
        <v>53</v>
      </c>
      <c r="D478" s="287">
        <f>SUM(D476:D477)</f>
        <v>8750</v>
      </c>
      <c r="E478" s="288">
        <f>SUM(E476:E477)</f>
        <v>8750</v>
      </c>
      <c r="F478" s="288">
        <f>SUM(F476:F477)</f>
        <v>524</v>
      </c>
      <c r="G478" s="228">
        <f>F478/E478*100</f>
        <v>5.988571428571428</v>
      </c>
    </row>
    <row r="479" spans="1:22" ht="12.75">
      <c r="A479" s="16"/>
      <c r="B479" s="68"/>
      <c r="C479" s="208"/>
      <c r="D479" s="209"/>
      <c r="E479" s="210"/>
      <c r="F479" s="262"/>
      <c r="G479" s="118"/>
      <c r="V479" s="441"/>
    </row>
    <row r="480" spans="1:256" s="13" customFormat="1" ht="12.75">
      <c r="A480" s="213"/>
      <c r="B480" s="223"/>
      <c r="C480" s="222" t="s">
        <v>54</v>
      </c>
      <c r="D480" s="214">
        <f>D471+D478</f>
        <v>28200</v>
      </c>
      <c r="E480" s="215">
        <f>E471+E478</f>
        <v>28218</v>
      </c>
      <c r="F480" s="216">
        <f>F471+F478</f>
        <v>5383</v>
      </c>
      <c r="G480" s="27">
        <f>F480/E480*100</f>
        <v>19.0764760082217</v>
      </c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  <c r="DX480" s="15"/>
      <c r="DY480" s="15"/>
      <c r="DZ480" s="15"/>
      <c r="EA480" s="15"/>
      <c r="EB480" s="15"/>
      <c r="EC480" s="15"/>
      <c r="ED480" s="15"/>
      <c r="EE480" s="15"/>
      <c r="EF480" s="15"/>
      <c r="EG480" s="15"/>
      <c r="EH480" s="15"/>
      <c r="EI480" s="15"/>
      <c r="EJ480" s="15"/>
      <c r="EK480" s="15"/>
      <c r="EL480" s="15"/>
      <c r="EM480" s="15"/>
      <c r="EN480" s="15"/>
      <c r="EO480" s="15"/>
      <c r="EP480" s="15"/>
      <c r="EQ480" s="15"/>
      <c r="ER480" s="15"/>
      <c r="ES480" s="15"/>
      <c r="ET480" s="15"/>
      <c r="EU480" s="15"/>
      <c r="EV480" s="15"/>
      <c r="EW480" s="15"/>
      <c r="EX480" s="15"/>
      <c r="EY480" s="15"/>
      <c r="EZ480" s="15"/>
      <c r="FA480" s="15"/>
      <c r="FB480" s="15"/>
      <c r="FC480" s="15"/>
      <c r="FD480" s="15"/>
      <c r="FE480" s="15"/>
      <c r="FF480" s="15"/>
      <c r="FG480" s="15"/>
      <c r="FH480" s="15"/>
      <c r="FI480" s="15"/>
      <c r="FJ480" s="15"/>
      <c r="FK480" s="15"/>
      <c r="FL480" s="15"/>
      <c r="FM480" s="15"/>
      <c r="FN480" s="15"/>
      <c r="FO480" s="15"/>
      <c r="FP480" s="15"/>
      <c r="FQ480" s="15"/>
      <c r="FR480" s="15"/>
      <c r="FS480" s="15"/>
      <c r="FT480" s="15"/>
      <c r="FU480" s="15"/>
      <c r="FV480" s="15"/>
      <c r="FW480" s="15"/>
      <c r="FX480" s="15"/>
      <c r="FY480" s="15"/>
      <c r="FZ480" s="15"/>
      <c r="GA480" s="15"/>
      <c r="GB480" s="15"/>
      <c r="GC480" s="15"/>
      <c r="GD480" s="15"/>
      <c r="GE480" s="15"/>
      <c r="GF480" s="15"/>
      <c r="GG480" s="15"/>
      <c r="GH480" s="15"/>
      <c r="GI480" s="15"/>
      <c r="GJ480" s="15"/>
      <c r="GK480" s="15"/>
      <c r="GL480" s="15"/>
      <c r="GM480" s="15"/>
      <c r="GN480" s="15"/>
      <c r="GO480" s="15"/>
      <c r="GP480" s="15"/>
      <c r="GQ480" s="15"/>
      <c r="GR480" s="15"/>
      <c r="GS480" s="15"/>
      <c r="GT480" s="15"/>
      <c r="GU480" s="15"/>
      <c r="GV480" s="15"/>
      <c r="GW480" s="15"/>
      <c r="GX480" s="15"/>
      <c r="GY480" s="15"/>
      <c r="GZ480" s="15"/>
      <c r="HA480" s="15"/>
      <c r="HB480" s="15"/>
      <c r="HC480" s="15"/>
      <c r="HD480" s="15"/>
      <c r="HE480" s="15"/>
      <c r="HF480" s="15"/>
      <c r="HG480" s="15"/>
      <c r="HH480" s="15"/>
      <c r="HI480" s="15"/>
      <c r="HJ480" s="15"/>
      <c r="HK480" s="15"/>
      <c r="HL480" s="15"/>
      <c r="HM480" s="15"/>
      <c r="HN480" s="15"/>
      <c r="HO480" s="15"/>
      <c r="HP480" s="15"/>
      <c r="HQ480" s="15"/>
      <c r="HR480" s="15"/>
      <c r="HS480" s="15"/>
      <c r="HT480" s="15"/>
      <c r="HU480" s="15"/>
      <c r="HV480" s="15"/>
      <c r="HW480" s="15"/>
      <c r="HX480" s="15"/>
      <c r="HY480" s="15"/>
      <c r="HZ480" s="15"/>
      <c r="IA480" s="15"/>
      <c r="IB480" s="15"/>
      <c r="IC480" s="15"/>
      <c r="ID480" s="15"/>
      <c r="IE480" s="15"/>
      <c r="IF480" s="15"/>
      <c r="IG480" s="15"/>
      <c r="IH480" s="15"/>
      <c r="II480" s="15"/>
      <c r="IJ480" s="15"/>
      <c r="IK480" s="15"/>
      <c r="IL480" s="15"/>
      <c r="IM480" s="15"/>
      <c r="IN480" s="15"/>
      <c r="IO480" s="15"/>
      <c r="IP480" s="15"/>
      <c r="IQ480" s="15"/>
      <c r="IR480" s="15"/>
      <c r="IS480" s="15"/>
      <c r="IT480" s="15"/>
      <c r="IU480" s="15"/>
      <c r="IV480" s="15"/>
    </row>
    <row r="481" spans="1:256" s="13" customFormat="1" ht="12.75">
      <c r="A481" s="263"/>
      <c r="B481" s="264"/>
      <c r="C481" s="265"/>
      <c r="D481" s="266"/>
      <c r="E481" s="267"/>
      <c r="F481" s="262"/>
      <c r="G481" s="30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  <c r="DX481" s="15"/>
      <c r="DY481" s="15"/>
      <c r="DZ481" s="15"/>
      <c r="EA481" s="15"/>
      <c r="EB481" s="15"/>
      <c r="EC481" s="15"/>
      <c r="ED481" s="15"/>
      <c r="EE481" s="15"/>
      <c r="EF481" s="15"/>
      <c r="EG481" s="15"/>
      <c r="EH481" s="15"/>
      <c r="EI481" s="15"/>
      <c r="EJ481" s="15"/>
      <c r="EK481" s="15"/>
      <c r="EL481" s="15"/>
      <c r="EM481" s="15"/>
      <c r="EN481" s="15"/>
      <c r="EO481" s="15"/>
      <c r="EP481" s="15"/>
      <c r="EQ481" s="15"/>
      <c r="ER481" s="15"/>
      <c r="ES481" s="15"/>
      <c r="ET481" s="15"/>
      <c r="EU481" s="15"/>
      <c r="EV481" s="15"/>
      <c r="EW481" s="15"/>
      <c r="EX481" s="15"/>
      <c r="EY481" s="15"/>
      <c r="EZ481" s="15"/>
      <c r="FA481" s="15"/>
      <c r="FB481" s="15"/>
      <c r="FC481" s="15"/>
      <c r="FD481" s="15"/>
      <c r="FE481" s="15"/>
      <c r="FF481" s="15"/>
      <c r="FG481" s="15"/>
      <c r="FH481" s="15"/>
      <c r="FI481" s="15"/>
      <c r="FJ481" s="15"/>
      <c r="FK481" s="15"/>
      <c r="FL481" s="15"/>
      <c r="FM481" s="15"/>
      <c r="FN481" s="15"/>
      <c r="FO481" s="15"/>
      <c r="FP481" s="15"/>
      <c r="FQ481" s="15"/>
      <c r="FR481" s="15"/>
      <c r="FS481" s="15"/>
      <c r="FT481" s="15"/>
      <c r="FU481" s="15"/>
      <c r="FV481" s="15"/>
      <c r="FW481" s="15"/>
      <c r="FX481" s="15"/>
      <c r="FY481" s="15"/>
      <c r="FZ481" s="15"/>
      <c r="GA481" s="15"/>
      <c r="GB481" s="15"/>
      <c r="GC481" s="15"/>
      <c r="GD481" s="15"/>
      <c r="GE481" s="15"/>
      <c r="GF481" s="15"/>
      <c r="GG481" s="15"/>
      <c r="GH481" s="15"/>
      <c r="GI481" s="15"/>
      <c r="GJ481" s="15"/>
      <c r="GK481" s="15"/>
      <c r="GL481" s="15"/>
      <c r="GM481" s="15"/>
      <c r="GN481" s="15"/>
      <c r="GO481" s="15"/>
      <c r="GP481" s="15"/>
      <c r="GQ481" s="15"/>
      <c r="GR481" s="15"/>
      <c r="GS481" s="15"/>
      <c r="GT481" s="15"/>
      <c r="GU481" s="15"/>
      <c r="GV481" s="15"/>
      <c r="GW481" s="15"/>
      <c r="GX481" s="15"/>
      <c r="GY481" s="15"/>
      <c r="GZ481" s="15"/>
      <c r="HA481" s="15"/>
      <c r="HB481" s="15"/>
      <c r="HC481" s="15"/>
      <c r="HD481" s="15"/>
      <c r="HE481" s="15"/>
      <c r="HF481" s="15"/>
      <c r="HG481" s="15"/>
      <c r="HH481" s="15"/>
      <c r="HI481" s="15"/>
      <c r="HJ481" s="15"/>
      <c r="HK481" s="15"/>
      <c r="HL481" s="15"/>
      <c r="HM481" s="15"/>
      <c r="HN481" s="15"/>
      <c r="HO481" s="15"/>
      <c r="HP481" s="15"/>
      <c r="HQ481" s="15"/>
      <c r="HR481" s="15"/>
      <c r="HS481" s="15"/>
      <c r="HT481" s="15"/>
      <c r="HU481" s="15"/>
      <c r="HV481" s="15"/>
      <c r="HW481" s="15"/>
      <c r="HX481" s="15"/>
      <c r="HY481" s="15"/>
      <c r="HZ481" s="15"/>
      <c r="IA481" s="15"/>
      <c r="IB481" s="15"/>
      <c r="IC481" s="15"/>
      <c r="ID481" s="15"/>
      <c r="IE481" s="15"/>
      <c r="IF481" s="15"/>
      <c r="IG481" s="15"/>
      <c r="IH481" s="15"/>
      <c r="II481" s="15"/>
      <c r="IJ481" s="15"/>
      <c r="IK481" s="15"/>
      <c r="IL481" s="15"/>
      <c r="IM481" s="15"/>
      <c r="IN481" s="15"/>
      <c r="IO481" s="15"/>
      <c r="IP481" s="15"/>
      <c r="IQ481" s="15"/>
      <c r="IR481" s="15"/>
      <c r="IS481" s="15"/>
      <c r="IT481" s="15"/>
      <c r="IU481" s="15"/>
      <c r="IV481" s="15"/>
    </row>
    <row r="482" spans="1:256" s="13" customFormat="1" ht="12.75">
      <c r="A482" s="15"/>
      <c r="B482" s="15"/>
      <c r="C482" s="15"/>
      <c r="D482" s="15"/>
      <c r="E482" s="15"/>
      <c r="F482" s="15"/>
      <c r="G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  <c r="IT482" s="15"/>
      <c r="IU482" s="15"/>
      <c r="IV482" s="15"/>
    </row>
    <row r="483" spans="1:256" s="29" customFormat="1" ht="17.25" customHeight="1">
      <c r="A483" s="73" t="s">
        <v>722</v>
      </c>
      <c r="D483" s="83"/>
      <c r="E483" s="83"/>
      <c r="F483" s="83"/>
      <c r="O483" s="83"/>
      <c r="P483" s="15"/>
      <c r="Q483" s="15"/>
      <c r="R483" s="154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  <c r="DX483" s="15"/>
      <c r="DY483" s="15"/>
      <c r="DZ483" s="15"/>
      <c r="EA483" s="15"/>
      <c r="EB483" s="15"/>
      <c r="EC483" s="15"/>
      <c r="ED483" s="15"/>
      <c r="EE483" s="15"/>
      <c r="EF483" s="15"/>
      <c r="EG483" s="15"/>
      <c r="EH483" s="15"/>
      <c r="EI483" s="15"/>
      <c r="EJ483" s="15"/>
      <c r="EK483" s="15"/>
      <c r="EL483" s="15"/>
      <c r="EM483" s="15"/>
      <c r="EN483" s="15"/>
      <c r="EO483" s="15"/>
      <c r="EP483" s="15"/>
      <c r="EQ483" s="15"/>
      <c r="ER483" s="15"/>
      <c r="ES483" s="15"/>
      <c r="ET483" s="15"/>
      <c r="EU483" s="15"/>
      <c r="EV483" s="15"/>
      <c r="EW483" s="15"/>
      <c r="EX483" s="15"/>
      <c r="EY483" s="15"/>
      <c r="EZ483" s="15"/>
      <c r="FA483" s="15"/>
      <c r="FB483" s="15"/>
      <c r="FC483" s="15"/>
      <c r="FD483" s="15"/>
      <c r="FE483" s="15"/>
      <c r="FF483" s="15"/>
      <c r="FG483" s="15"/>
      <c r="FH483" s="15"/>
      <c r="FI483" s="15"/>
      <c r="FJ483" s="15"/>
      <c r="FK483" s="15"/>
      <c r="FL483" s="15"/>
      <c r="FM483" s="15"/>
      <c r="FN483" s="15"/>
      <c r="FO483" s="15"/>
      <c r="FP483" s="15"/>
      <c r="FQ483" s="15"/>
      <c r="FR483" s="15"/>
      <c r="FS483" s="15"/>
      <c r="FT483" s="15"/>
      <c r="FU483" s="15"/>
      <c r="FV483" s="15"/>
      <c r="FW483" s="15"/>
      <c r="FX483" s="15"/>
      <c r="FY483" s="15"/>
      <c r="FZ483" s="15"/>
      <c r="GA483" s="15"/>
      <c r="GB483" s="15"/>
      <c r="GC483" s="15"/>
      <c r="GD483" s="15"/>
      <c r="GE483" s="15"/>
      <c r="GF483" s="15"/>
      <c r="GG483" s="15"/>
      <c r="GH483" s="15"/>
      <c r="GI483" s="15"/>
      <c r="GJ483" s="15"/>
      <c r="GK483" s="15"/>
      <c r="GL483" s="15"/>
      <c r="GM483" s="15"/>
      <c r="GN483" s="15"/>
      <c r="GO483" s="15"/>
      <c r="GP483" s="15"/>
      <c r="GQ483" s="15"/>
      <c r="GR483" s="15"/>
      <c r="GS483" s="15"/>
      <c r="GT483" s="15"/>
      <c r="GU483" s="15"/>
      <c r="GV483" s="15"/>
      <c r="GW483" s="15"/>
      <c r="GX483" s="15"/>
      <c r="GY483" s="15"/>
      <c r="GZ483" s="15"/>
      <c r="HA483" s="15"/>
      <c r="HB483" s="15"/>
      <c r="HC483" s="15"/>
      <c r="HD483" s="15"/>
      <c r="HE483" s="15"/>
      <c r="HF483" s="15"/>
      <c r="HG483" s="15"/>
      <c r="HH483" s="15"/>
      <c r="HI483" s="15"/>
      <c r="HJ483" s="15"/>
      <c r="HK483" s="15"/>
      <c r="HL483" s="15"/>
      <c r="HM483" s="15"/>
      <c r="HN483" s="15"/>
      <c r="HO483" s="15"/>
      <c r="HP483" s="15"/>
      <c r="HQ483" s="15"/>
      <c r="HR483" s="15"/>
      <c r="HS483" s="15"/>
      <c r="HT483" s="15"/>
      <c r="HU483" s="15"/>
      <c r="HV483" s="15"/>
      <c r="HW483" s="15"/>
      <c r="HX483" s="15"/>
      <c r="HY483" s="15"/>
      <c r="HZ483" s="15"/>
      <c r="IA483" s="15"/>
      <c r="IB483" s="15"/>
      <c r="IC483" s="15"/>
      <c r="ID483" s="15"/>
      <c r="IE483" s="15"/>
      <c r="IF483" s="15"/>
      <c r="IG483" s="15"/>
      <c r="IH483" s="15"/>
      <c r="II483" s="15"/>
      <c r="IJ483" s="15"/>
      <c r="IK483" s="15"/>
      <c r="IL483" s="15"/>
      <c r="IM483" s="15"/>
      <c r="IN483" s="15"/>
      <c r="IO483" s="15"/>
      <c r="IP483" s="15"/>
      <c r="IQ483" s="15"/>
      <c r="IR483" s="15"/>
      <c r="IS483" s="15"/>
      <c r="IT483" s="15"/>
      <c r="IU483" s="15"/>
      <c r="IV483" s="15"/>
    </row>
    <row r="484" ht="12.75">
      <c r="R484" s="154"/>
    </row>
    <row r="485" spans="1:7" ht="25.5">
      <c r="A485" s="7" t="s">
        <v>668</v>
      </c>
      <c r="B485" s="7" t="s">
        <v>669</v>
      </c>
      <c r="C485" s="5" t="s">
        <v>670</v>
      </c>
      <c r="D485" s="52" t="s">
        <v>753</v>
      </c>
      <c r="E485" s="59" t="s">
        <v>754</v>
      </c>
      <c r="F485" s="5" t="s">
        <v>660</v>
      </c>
      <c r="G485" s="51" t="s">
        <v>755</v>
      </c>
    </row>
    <row r="486" spans="1:7" ht="25.5">
      <c r="A486" s="150" t="s">
        <v>717</v>
      </c>
      <c r="B486" s="146">
        <v>6409</v>
      </c>
      <c r="C486" s="147" t="s">
        <v>58</v>
      </c>
      <c r="D486" s="553">
        <v>100000</v>
      </c>
      <c r="E486" s="638">
        <v>98782</v>
      </c>
      <c r="F486" s="313" t="s">
        <v>51</v>
      </c>
      <c r="G486" s="313" t="s">
        <v>51</v>
      </c>
    </row>
    <row r="487" spans="1:7" ht="25.5">
      <c r="A487" s="150" t="s">
        <v>717</v>
      </c>
      <c r="B487" s="146">
        <v>6409</v>
      </c>
      <c r="C487" s="147" t="s">
        <v>59</v>
      </c>
      <c r="D487" s="553">
        <v>30000</v>
      </c>
      <c r="E487" s="638">
        <v>21767</v>
      </c>
      <c r="F487" s="313" t="s">
        <v>51</v>
      </c>
      <c r="G487" s="313" t="s">
        <v>51</v>
      </c>
    </row>
    <row r="488" spans="1:7" ht="25.5" customHeight="1">
      <c r="A488" s="150" t="s">
        <v>717</v>
      </c>
      <c r="B488" s="146">
        <v>6409</v>
      </c>
      <c r="C488" s="147" t="s">
        <v>460</v>
      </c>
      <c r="D488" s="553">
        <v>10000</v>
      </c>
      <c r="E488" s="638">
        <v>10000</v>
      </c>
      <c r="F488" s="313" t="s">
        <v>51</v>
      </c>
      <c r="G488" s="313" t="s">
        <v>51</v>
      </c>
    </row>
    <row r="489" spans="1:7" ht="12.75">
      <c r="A489" s="213"/>
      <c r="B489" s="223"/>
      <c r="C489" s="222" t="s">
        <v>54</v>
      </c>
      <c r="D489" s="214">
        <f>SUM(D486:D488)</f>
        <v>140000</v>
      </c>
      <c r="E489" s="215">
        <f>SUM(E486:E488)</f>
        <v>130549</v>
      </c>
      <c r="F489" s="216">
        <f>SUM(F486:F488)</f>
        <v>0</v>
      </c>
      <c r="G489" s="27">
        <f>F489/E489*100</f>
        <v>0</v>
      </c>
    </row>
    <row r="491" spans="1:3" ht="15.75">
      <c r="A491" s="73" t="s">
        <v>61</v>
      </c>
      <c r="B491" s="2"/>
      <c r="C491" s="2"/>
    </row>
    <row r="492" spans="1:19" ht="15.75">
      <c r="A492" s="73"/>
      <c r="B492" s="2"/>
      <c r="C492" s="2"/>
      <c r="S492" s="154"/>
    </row>
    <row r="493" spans="1:7" ht="25.5">
      <c r="A493" s="7" t="s">
        <v>668</v>
      </c>
      <c r="B493" s="7" t="s">
        <v>669</v>
      </c>
      <c r="C493" s="5" t="s">
        <v>670</v>
      </c>
      <c r="D493" s="52" t="s">
        <v>753</v>
      </c>
      <c r="E493" s="59" t="s">
        <v>754</v>
      </c>
      <c r="F493" s="5" t="s">
        <v>660</v>
      </c>
      <c r="G493" s="51" t="s">
        <v>755</v>
      </c>
    </row>
    <row r="494" spans="1:7" ht="12.75">
      <c r="A494" s="150" t="s">
        <v>468</v>
      </c>
      <c r="B494" s="146">
        <v>6402</v>
      </c>
      <c r="C494" s="147" t="s">
        <v>99</v>
      </c>
      <c r="D494" s="178">
        <v>0</v>
      </c>
      <c r="E494" s="177">
        <v>0</v>
      </c>
      <c r="F494" s="325">
        <v>18206</v>
      </c>
      <c r="G494" s="36" t="s">
        <v>51</v>
      </c>
    </row>
    <row r="496" spans="1:3" ht="12.75">
      <c r="A496" s="701"/>
      <c r="B496" s="701"/>
      <c r="C496" s="701"/>
    </row>
    <row r="497" spans="1:7" ht="12.75">
      <c r="A497" s="717" t="s">
        <v>73</v>
      </c>
      <c r="B497" s="718"/>
      <c r="C497" s="719"/>
      <c r="D497" s="215">
        <f>D25</f>
        <v>7546237</v>
      </c>
      <c r="E497" s="215">
        <f>E25</f>
        <v>7614146</v>
      </c>
      <c r="F497" s="215">
        <f>F25</f>
        <v>1591709</v>
      </c>
      <c r="G497" s="329">
        <f>G25</f>
        <v>20.904629356988952</v>
      </c>
    </row>
  </sheetData>
  <mergeCells count="59">
    <mergeCell ref="A164:D164"/>
    <mergeCell ref="A107:C107"/>
    <mergeCell ref="A162:D162"/>
    <mergeCell ref="A137:C137"/>
    <mergeCell ref="A148:C148"/>
    <mergeCell ref="A143:C143"/>
    <mergeCell ref="A135:C135"/>
    <mergeCell ref="A115:C115"/>
    <mergeCell ref="A163:D163"/>
    <mergeCell ref="A9:C9"/>
    <mergeCell ref="A11:C11"/>
    <mergeCell ref="A12:C12"/>
    <mergeCell ref="A161:D161"/>
    <mergeCell ref="A95:A106"/>
    <mergeCell ref="A92:G92"/>
    <mergeCell ref="A20:C20"/>
    <mergeCell ref="A21:C21"/>
    <mergeCell ref="A23:C23"/>
    <mergeCell ref="A74:A90"/>
    <mergeCell ref="A70:C70"/>
    <mergeCell ref="A10:C10"/>
    <mergeCell ref="A42:C42"/>
    <mergeCell ref="A13:C13"/>
    <mergeCell ref="A55:B55"/>
    <mergeCell ref="A59:A69"/>
    <mergeCell ref="A1:G1"/>
    <mergeCell ref="A22:C22"/>
    <mergeCell ref="A25:C25"/>
    <mergeCell ref="A4:C4"/>
    <mergeCell ref="A5:C5"/>
    <mergeCell ref="A6:C6"/>
    <mergeCell ref="A7:C7"/>
    <mergeCell ref="A16:C16"/>
    <mergeCell ref="A14:C14"/>
    <mergeCell ref="A17:C17"/>
    <mergeCell ref="A367:C367"/>
    <mergeCell ref="A496:C496"/>
    <mergeCell ref="A8:C8"/>
    <mergeCell ref="A130:C130"/>
    <mergeCell ref="A15:C15"/>
    <mergeCell ref="A29:B29"/>
    <mergeCell ref="A24:C24"/>
    <mergeCell ref="A91:C91"/>
    <mergeCell ref="A187:C187"/>
    <mergeCell ref="A93:G93"/>
    <mergeCell ref="A165:D165"/>
    <mergeCell ref="A178:G178"/>
    <mergeCell ref="A497:C497"/>
    <mergeCell ref="A312:C312"/>
    <mergeCell ref="A313:C313"/>
    <mergeCell ref="A366:C366"/>
    <mergeCell ref="A333:C333"/>
    <mergeCell ref="A378:E378"/>
    <mergeCell ref="A328:C328"/>
    <mergeCell ref="A384:C384"/>
    <mergeCell ref="A290:C290"/>
    <mergeCell ref="A283:C283"/>
    <mergeCell ref="A349:D349"/>
    <mergeCell ref="A311:C311"/>
  </mergeCells>
  <printOptions/>
  <pageMargins left="0.5905511811023623" right="0.3937007874015748" top="0.5905511811023623" bottom="0.5905511811023623" header="0.5118110236220472" footer="0.5118110236220472"/>
  <pageSetup firstPageNumber="6" useFirstPageNumber="1" horizontalDpi="600" verticalDpi="600" orientation="portrait" paperSize="9" scale="85" r:id="rId1"/>
  <headerFooter alignWithMargins="0">
    <oddFooter>&amp;C&amp;P</oddFooter>
  </headerFooter>
  <rowBreaks count="9" manualBreakCount="9">
    <brk id="52" max="6" man="1"/>
    <brk id="107" max="6" man="1"/>
    <brk id="167" max="6" man="1"/>
    <brk id="219" max="6" man="1"/>
    <brk id="266" max="6" man="1"/>
    <brk id="310" max="6" man="1"/>
    <brk id="356" max="6" man="1"/>
    <brk id="404" max="6" man="1"/>
    <brk id="45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L65"/>
  <sheetViews>
    <sheetView workbookViewId="0" topLeftCell="A1">
      <selection activeCell="I15" sqref="I15:I16"/>
    </sheetView>
  </sheetViews>
  <sheetFormatPr defaultColWidth="9.00390625" defaultRowHeight="12.75"/>
  <cols>
    <col min="1" max="1" width="8.125" style="0" customWidth="1"/>
    <col min="2" max="2" width="40.625" style="0" customWidth="1"/>
    <col min="3" max="4" width="10.75390625" style="0" customWidth="1"/>
    <col min="5" max="5" width="10.75390625" style="13" customWidth="1"/>
    <col min="6" max="6" width="10.875" style="101" customWidth="1"/>
    <col min="7" max="7" width="0" style="0" hidden="1" customWidth="1"/>
  </cols>
  <sheetData>
    <row r="1" spans="1:6" ht="18">
      <c r="A1" s="709" t="s">
        <v>181</v>
      </c>
      <c r="B1" s="709"/>
      <c r="C1" s="709"/>
      <c r="D1" s="709"/>
      <c r="E1" s="709"/>
      <c r="F1" s="709"/>
    </row>
    <row r="2" spans="1:6" ht="15.75">
      <c r="A2" s="73"/>
      <c r="B2" s="29"/>
      <c r="C2" s="29"/>
      <c r="D2" s="29"/>
      <c r="F2" s="119" t="s">
        <v>733</v>
      </c>
    </row>
    <row r="3" spans="1:7" ht="25.5" customHeight="1">
      <c r="A3" s="120" t="s">
        <v>779</v>
      </c>
      <c r="B3" s="120" t="s">
        <v>780</v>
      </c>
      <c r="C3" s="52" t="s">
        <v>753</v>
      </c>
      <c r="D3" s="6" t="s">
        <v>754</v>
      </c>
      <c r="E3" s="5" t="s">
        <v>660</v>
      </c>
      <c r="F3" s="51" t="s">
        <v>84</v>
      </c>
      <c r="G3" t="s">
        <v>25</v>
      </c>
    </row>
    <row r="4" spans="1:8" s="29" customFormat="1" ht="12.75">
      <c r="A4" s="34">
        <v>5011</v>
      </c>
      <c r="B4" s="34" t="s">
        <v>832</v>
      </c>
      <c r="C4" s="28">
        <v>142075</v>
      </c>
      <c r="D4" s="28">
        <v>142075</v>
      </c>
      <c r="E4" s="247">
        <v>29767</v>
      </c>
      <c r="F4" s="36">
        <f>E4/D4*100</f>
        <v>20.951610065106458</v>
      </c>
      <c r="G4" s="13"/>
      <c r="H4" s="201"/>
    </row>
    <row r="5" spans="1:8" s="29" customFormat="1" ht="12.75">
      <c r="A5" s="34">
        <v>5021</v>
      </c>
      <c r="B5" s="34" t="s">
        <v>833</v>
      </c>
      <c r="C5" s="28">
        <v>650</v>
      </c>
      <c r="D5" s="28">
        <v>650</v>
      </c>
      <c r="E5" s="247">
        <v>121</v>
      </c>
      <c r="F5" s="36">
        <f aca="true" t="shared" si="0" ref="F5:F54">E5/D5*100</f>
        <v>18.615384615384613</v>
      </c>
      <c r="G5" s="13"/>
      <c r="H5" s="201"/>
    </row>
    <row r="6" spans="1:8" s="29" customFormat="1" ht="12.75">
      <c r="A6" s="34">
        <v>5024</v>
      </c>
      <c r="B6" s="34" t="s">
        <v>166</v>
      </c>
      <c r="C6" s="28">
        <v>0</v>
      </c>
      <c r="D6" s="28">
        <v>4</v>
      </c>
      <c r="E6" s="247">
        <v>4</v>
      </c>
      <c r="F6" s="36">
        <f t="shared" si="0"/>
        <v>100</v>
      </c>
      <c r="G6" s="13"/>
      <c r="H6" s="201"/>
    </row>
    <row r="7" spans="1:8" s="29" customFormat="1" ht="12.75">
      <c r="A7" s="34">
        <v>5031</v>
      </c>
      <c r="B7" s="34" t="s">
        <v>834</v>
      </c>
      <c r="C7" s="28">
        <v>34963</v>
      </c>
      <c r="D7" s="28">
        <v>34963</v>
      </c>
      <c r="E7" s="247">
        <v>7901</v>
      </c>
      <c r="F7" s="36">
        <f t="shared" si="0"/>
        <v>22.598175213797443</v>
      </c>
      <c r="G7" s="13"/>
      <c r="H7" s="201"/>
    </row>
    <row r="8" spans="1:8" s="29" customFormat="1" ht="12.75">
      <c r="A8" s="34">
        <v>5032</v>
      </c>
      <c r="B8" s="34" t="s">
        <v>835</v>
      </c>
      <c r="C8" s="28">
        <v>13056</v>
      </c>
      <c r="D8" s="28">
        <v>13056</v>
      </c>
      <c r="E8" s="247">
        <v>2735</v>
      </c>
      <c r="F8" s="36">
        <f t="shared" si="0"/>
        <v>20.948223039215684</v>
      </c>
      <c r="G8" s="13"/>
      <c r="H8" s="25"/>
    </row>
    <row r="9" spans="1:8" s="29" customFormat="1" ht="12.75">
      <c r="A9" s="34">
        <v>5038</v>
      </c>
      <c r="B9" s="34" t="s">
        <v>836</v>
      </c>
      <c r="C9" s="28">
        <v>597</v>
      </c>
      <c r="D9" s="28">
        <v>597</v>
      </c>
      <c r="E9" s="247">
        <v>128</v>
      </c>
      <c r="F9" s="36">
        <f t="shared" si="0"/>
        <v>21.440536013400337</v>
      </c>
      <c r="G9" s="13"/>
      <c r="H9" s="83"/>
    </row>
    <row r="10" spans="1:8" ht="12.75">
      <c r="A10" s="130" t="s">
        <v>786</v>
      </c>
      <c r="B10" s="130" t="s">
        <v>787</v>
      </c>
      <c r="C10" s="114">
        <f>SUM(C4:C9)</f>
        <v>191341</v>
      </c>
      <c r="D10" s="114">
        <f>SUM(D4:D9)</f>
        <v>191345</v>
      </c>
      <c r="E10" s="114">
        <f>SUM(E4:E9)</f>
        <v>40656</v>
      </c>
      <c r="F10" s="126">
        <f t="shared" si="0"/>
        <v>21.24748490945674</v>
      </c>
      <c r="G10" s="129"/>
      <c r="H10" s="125"/>
    </row>
    <row r="11" spans="1:7" s="29" customFormat="1" ht="12.75">
      <c r="A11" s="34">
        <v>5131</v>
      </c>
      <c r="B11" s="34" t="s">
        <v>849</v>
      </c>
      <c r="C11" s="28">
        <v>90</v>
      </c>
      <c r="D11" s="28">
        <v>90</v>
      </c>
      <c r="E11" s="28">
        <v>16</v>
      </c>
      <c r="F11" s="36">
        <f t="shared" si="0"/>
        <v>17.77777777777778</v>
      </c>
      <c r="G11" s="13"/>
    </row>
    <row r="12" spans="1:7" s="29" customFormat="1" ht="12.75">
      <c r="A12" s="23">
        <v>5132</v>
      </c>
      <c r="B12" s="23" t="s">
        <v>837</v>
      </c>
      <c r="C12" s="26">
        <v>50</v>
      </c>
      <c r="D12" s="26">
        <v>75</v>
      </c>
      <c r="E12" s="26">
        <v>52</v>
      </c>
      <c r="F12" s="36">
        <f t="shared" si="0"/>
        <v>69.33333333333334</v>
      </c>
      <c r="G12" s="13"/>
    </row>
    <row r="13" spans="1:7" s="29" customFormat="1" ht="12.75">
      <c r="A13" s="23">
        <v>5134</v>
      </c>
      <c r="B13" s="23" t="s">
        <v>838</v>
      </c>
      <c r="C13" s="26">
        <v>120</v>
      </c>
      <c r="D13" s="26">
        <v>120</v>
      </c>
      <c r="E13" s="26">
        <v>12</v>
      </c>
      <c r="F13" s="36">
        <f t="shared" si="0"/>
        <v>10</v>
      </c>
      <c r="G13" s="13"/>
    </row>
    <row r="14" spans="1:7" s="29" customFormat="1" ht="12.75">
      <c r="A14" s="23">
        <v>5136</v>
      </c>
      <c r="B14" s="23" t="s">
        <v>788</v>
      </c>
      <c r="C14" s="26">
        <v>500</v>
      </c>
      <c r="D14" s="26">
        <v>500</v>
      </c>
      <c r="E14" s="26">
        <v>42</v>
      </c>
      <c r="F14" s="36">
        <f t="shared" si="0"/>
        <v>8.4</v>
      </c>
      <c r="G14" s="13"/>
    </row>
    <row r="15" spans="1:9" s="29" customFormat="1" ht="12.75">
      <c r="A15" s="23">
        <v>5137</v>
      </c>
      <c r="B15" s="23" t="s">
        <v>839</v>
      </c>
      <c r="C15" s="26">
        <v>2600</v>
      </c>
      <c r="D15" s="26">
        <v>2881</v>
      </c>
      <c r="E15" s="26">
        <v>41</v>
      </c>
      <c r="F15" s="36">
        <f t="shared" si="0"/>
        <v>1.423116973273169</v>
      </c>
      <c r="G15" s="13"/>
      <c r="I15" s="29" t="s">
        <v>776</v>
      </c>
    </row>
    <row r="16" spans="1:7" s="29" customFormat="1" ht="12.75">
      <c r="A16" s="23">
        <v>5139</v>
      </c>
      <c r="B16" s="23" t="s">
        <v>843</v>
      </c>
      <c r="C16" s="26">
        <v>3500</v>
      </c>
      <c r="D16" s="26">
        <v>3500</v>
      </c>
      <c r="E16" s="26">
        <v>389</v>
      </c>
      <c r="F16" s="36">
        <f t="shared" si="0"/>
        <v>11.114285714285714</v>
      </c>
      <c r="G16" s="13"/>
    </row>
    <row r="17" spans="1:7" s="29" customFormat="1" ht="12.75">
      <c r="A17" s="23">
        <v>5142</v>
      </c>
      <c r="B17" s="23" t="s">
        <v>791</v>
      </c>
      <c r="C17" s="26">
        <v>40</v>
      </c>
      <c r="D17" s="26">
        <v>100</v>
      </c>
      <c r="E17" s="26">
        <v>53</v>
      </c>
      <c r="F17" s="36">
        <f t="shared" si="0"/>
        <v>53</v>
      </c>
      <c r="G17" s="13"/>
    </row>
    <row r="18" spans="1:7" s="29" customFormat="1" ht="12.75">
      <c r="A18" s="34">
        <v>5151</v>
      </c>
      <c r="B18" s="34" t="s">
        <v>844</v>
      </c>
      <c r="C18" s="26">
        <v>440</v>
      </c>
      <c r="D18" s="26">
        <v>440</v>
      </c>
      <c r="E18" s="26">
        <v>152</v>
      </c>
      <c r="F18" s="36">
        <f t="shared" si="0"/>
        <v>34.54545454545455</v>
      </c>
      <c r="G18" s="13"/>
    </row>
    <row r="19" spans="1:7" s="29" customFormat="1" ht="12.75">
      <c r="A19" s="34">
        <v>5152</v>
      </c>
      <c r="B19" s="34" t="s">
        <v>845</v>
      </c>
      <c r="C19" s="26">
        <v>150</v>
      </c>
      <c r="D19" s="26">
        <v>150</v>
      </c>
      <c r="E19" s="26">
        <v>16</v>
      </c>
      <c r="F19" s="36">
        <f t="shared" si="0"/>
        <v>10.666666666666668</v>
      </c>
      <c r="G19" s="13"/>
    </row>
    <row r="20" spans="1:7" s="29" customFormat="1" ht="12.75">
      <c r="A20" s="34">
        <v>5153</v>
      </c>
      <c r="B20" s="34" t="s">
        <v>792</v>
      </c>
      <c r="C20" s="26">
        <v>2000</v>
      </c>
      <c r="D20" s="26">
        <v>2000</v>
      </c>
      <c r="E20" s="26">
        <v>630</v>
      </c>
      <c r="F20" s="36">
        <f t="shared" si="0"/>
        <v>31.5</v>
      </c>
      <c r="G20" s="13"/>
    </row>
    <row r="21" spans="1:7" s="29" customFormat="1" ht="12.75">
      <c r="A21" s="34">
        <v>5154</v>
      </c>
      <c r="B21" s="34" t="s">
        <v>846</v>
      </c>
      <c r="C21" s="26">
        <v>3900</v>
      </c>
      <c r="D21" s="26">
        <v>3900</v>
      </c>
      <c r="E21" s="26">
        <v>772</v>
      </c>
      <c r="F21" s="36">
        <f t="shared" si="0"/>
        <v>19.794871794871796</v>
      </c>
      <c r="G21" s="13"/>
    </row>
    <row r="22" spans="1:7" s="29" customFormat="1" ht="12.75">
      <c r="A22" s="34">
        <v>5156</v>
      </c>
      <c r="B22" s="34" t="s">
        <v>793</v>
      </c>
      <c r="C22" s="26">
        <v>1800</v>
      </c>
      <c r="D22" s="26">
        <v>1800</v>
      </c>
      <c r="E22" s="26">
        <v>343</v>
      </c>
      <c r="F22" s="36">
        <f t="shared" si="0"/>
        <v>19.055555555555557</v>
      </c>
      <c r="G22" s="13"/>
    </row>
    <row r="23" spans="1:7" s="29" customFormat="1" ht="12.75">
      <c r="A23" s="34">
        <v>5161</v>
      </c>
      <c r="B23" s="34" t="s">
        <v>794</v>
      </c>
      <c r="C23" s="26">
        <v>2600</v>
      </c>
      <c r="D23" s="26">
        <v>2600</v>
      </c>
      <c r="E23" s="26">
        <v>6</v>
      </c>
      <c r="F23" s="36">
        <f t="shared" si="0"/>
        <v>0.23076923076923078</v>
      </c>
      <c r="G23" s="13"/>
    </row>
    <row r="24" spans="1:7" s="29" customFormat="1" ht="12.75">
      <c r="A24" s="34">
        <v>5162</v>
      </c>
      <c r="B24" s="34" t="s">
        <v>795</v>
      </c>
      <c r="C24" s="26">
        <v>3500</v>
      </c>
      <c r="D24" s="26">
        <v>3500</v>
      </c>
      <c r="E24" s="26">
        <v>720</v>
      </c>
      <c r="F24" s="36">
        <f t="shared" si="0"/>
        <v>20.57142857142857</v>
      </c>
      <c r="G24" s="13"/>
    </row>
    <row r="25" spans="1:7" s="29" customFormat="1" ht="12.75">
      <c r="A25" s="23">
        <v>5163</v>
      </c>
      <c r="B25" s="23" t="s">
        <v>796</v>
      </c>
      <c r="C25" s="26">
        <v>1875</v>
      </c>
      <c r="D25" s="26">
        <v>1875</v>
      </c>
      <c r="E25" s="26">
        <v>992</v>
      </c>
      <c r="F25" s="36">
        <f t="shared" si="0"/>
        <v>52.906666666666666</v>
      </c>
      <c r="G25" s="13"/>
    </row>
    <row r="26" spans="1:8" s="29" customFormat="1" ht="12.75">
      <c r="A26" s="23">
        <v>5164</v>
      </c>
      <c r="B26" s="23" t="s">
        <v>797</v>
      </c>
      <c r="C26" s="26">
        <v>1300</v>
      </c>
      <c r="D26" s="26">
        <v>1300</v>
      </c>
      <c r="E26" s="26">
        <v>59</v>
      </c>
      <c r="F26" s="36">
        <f t="shared" si="0"/>
        <v>4.538461538461538</v>
      </c>
      <c r="G26" s="13"/>
      <c r="H26" s="201"/>
    </row>
    <row r="27" spans="1:7" s="29" customFormat="1" ht="12.75">
      <c r="A27" s="23">
        <v>5166</v>
      </c>
      <c r="B27" s="23" t="s">
        <v>798</v>
      </c>
      <c r="C27" s="26">
        <v>1000</v>
      </c>
      <c r="D27" s="26">
        <v>1000</v>
      </c>
      <c r="E27" s="26">
        <v>192</v>
      </c>
      <c r="F27" s="36">
        <f t="shared" si="0"/>
        <v>19.2</v>
      </c>
      <c r="G27" s="13"/>
    </row>
    <row r="28" spans="1:7" s="29" customFormat="1" ht="12.75">
      <c r="A28" s="23">
        <v>5167</v>
      </c>
      <c r="B28" s="23" t="s">
        <v>799</v>
      </c>
      <c r="C28" s="26">
        <v>4400</v>
      </c>
      <c r="D28" s="26">
        <v>4400</v>
      </c>
      <c r="E28" s="26">
        <v>832</v>
      </c>
      <c r="F28" s="36">
        <f t="shared" si="0"/>
        <v>18.90909090909091</v>
      </c>
      <c r="G28" s="13"/>
    </row>
    <row r="29" spans="1:7" s="29" customFormat="1" ht="12.75">
      <c r="A29" s="34">
        <v>5169</v>
      </c>
      <c r="B29" s="34" t="s">
        <v>800</v>
      </c>
      <c r="C29" s="26">
        <v>8860</v>
      </c>
      <c r="D29" s="26">
        <v>8775</v>
      </c>
      <c r="E29" s="26">
        <v>2209</v>
      </c>
      <c r="F29" s="36">
        <f t="shared" si="0"/>
        <v>25.173789173789174</v>
      </c>
      <c r="G29" s="13"/>
    </row>
    <row r="30" spans="1:7" s="29" customFormat="1" ht="12.75">
      <c r="A30" s="34">
        <v>5171</v>
      </c>
      <c r="B30" s="34" t="s">
        <v>801</v>
      </c>
      <c r="C30" s="26">
        <v>1000</v>
      </c>
      <c r="D30" s="26">
        <v>1034</v>
      </c>
      <c r="E30" s="26">
        <v>197</v>
      </c>
      <c r="F30" s="36">
        <f t="shared" si="0"/>
        <v>19.05222437137331</v>
      </c>
      <c r="G30" s="13"/>
    </row>
    <row r="31" spans="1:7" s="29" customFormat="1" ht="12.75">
      <c r="A31" s="23">
        <v>5173</v>
      </c>
      <c r="B31" s="23" t="s">
        <v>47</v>
      </c>
      <c r="C31" s="26">
        <v>5500</v>
      </c>
      <c r="D31" s="26">
        <v>5500</v>
      </c>
      <c r="E31" s="26">
        <v>1412</v>
      </c>
      <c r="F31" s="36">
        <f t="shared" si="0"/>
        <v>25.672727272727276</v>
      </c>
      <c r="G31" s="13"/>
    </row>
    <row r="32" spans="1:7" s="29" customFormat="1" ht="12.75">
      <c r="A32" s="23">
        <v>5175</v>
      </c>
      <c r="B32" s="23" t="s">
        <v>803</v>
      </c>
      <c r="C32" s="26">
        <v>300</v>
      </c>
      <c r="D32" s="26">
        <v>300</v>
      </c>
      <c r="E32" s="26">
        <v>117</v>
      </c>
      <c r="F32" s="36">
        <f t="shared" si="0"/>
        <v>39</v>
      </c>
      <c r="G32" s="13"/>
    </row>
    <row r="33" spans="1:7" s="29" customFormat="1" ht="12.75">
      <c r="A33" s="23">
        <v>5176</v>
      </c>
      <c r="B33" s="23" t="s">
        <v>804</v>
      </c>
      <c r="C33" s="26">
        <v>200</v>
      </c>
      <c r="D33" s="26">
        <v>200</v>
      </c>
      <c r="E33" s="26">
        <v>39</v>
      </c>
      <c r="F33" s="36">
        <f t="shared" si="0"/>
        <v>19.5</v>
      </c>
      <c r="G33" s="13"/>
    </row>
    <row r="34" spans="1:10" s="29" customFormat="1" ht="12.75">
      <c r="A34" s="23">
        <v>5179</v>
      </c>
      <c r="B34" s="23" t="s">
        <v>806</v>
      </c>
      <c r="C34" s="26">
        <v>50</v>
      </c>
      <c r="D34" s="26">
        <v>50</v>
      </c>
      <c r="E34" s="26">
        <v>5</v>
      </c>
      <c r="F34" s="36">
        <f t="shared" si="0"/>
        <v>10</v>
      </c>
      <c r="G34" s="13"/>
      <c r="H34" s="72"/>
      <c r="J34" s="193"/>
    </row>
    <row r="35" spans="1:10" s="29" customFormat="1" ht="12.75">
      <c r="A35" s="23">
        <v>5192</v>
      </c>
      <c r="B35" s="23" t="s">
        <v>79</v>
      </c>
      <c r="C35" s="26">
        <v>250</v>
      </c>
      <c r="D35" s="26">
        <v>250</v>
      </c>
      <c r="E35" s="26">
        <v>22</v>
      </c>
      <c r="F35" s="36">
        <f t="shared" si="0"/>
        <v>8.799999999999999</v>
      </c>
      <c r="G35" s="13"/>
      <c r="H35" s="72"/>
      <c r="J35" s="193"/>
    </row>
    <row r="36" spans="1:7" s="29" customFormat="1" ht="12.75">
      <c r="A36" s="23">
        <v>5194</v>
      </c>
      <c r="B36" s="23" t="s">
        <v>807</v>
      </c>
      <c r="C36" s="26">
        <v>50</v>
      </c>
      <c r="D36" s="26">
        <v>50</v>
      </c>
      <c r="E36" s="26">
        <v>0</v>
      </c>
      <c r="F36" s="36">
        <f t="shared" si="0"/>
        <v>0</v>
      </c>
      <c r="G36" s="13"/>
    </row>
    <row r="37" spans="1:7" ht="12.75">
      <c r="A37" s="113" t="s">
        <v>808</v>
      </c>
      <c r="B37" s="117" t="s">
        <v>809</v>
      </c>
      <c r="C37" s="114">
        <f>SUM(C11:C36)</f>
        <v>46075</v>
      </c>
      <c r="D37" s="114">
        <f>SUM(D11:D36)</f>
        <v>46390</v>
      </c>
      <c r="E37" s="114">
        <f>SUM(E11:E36)</f>
        <v>9320</v>
      </c>
      <c r="F37" s="115">
        <f t="shared" si="0"/>
        <v>20.090536753610692</v>
      </c>
      <c r="G37" s="13"/>
    </row>
    <row r="38" spans="1:7" s="29" customFormat="1" ht="12.75">
      <c r="A38" s="23">
        <v>5361</v>
      </c>
      <c r="B38" s="23" t="s">
        <v>813</v>
      </c>
      <c r="C38" s="26">
        <v>50</v>
      </c>
      <c r="D38" s="26">
        <v>50</v>
      </c>
      <c r="E38" s="28">
        <v>33</v>
      </c>
      <c r="F38" s="36">
        <f t="shared" si="0"/>
        <v>66</v>
      </c>
      <c r="G38" s="13"/>
    </row>
    <row r="39" spans="1:7" s="29" customFormat="1" ht="12.75">
      <c r="A39" s="23">
        <v>5362</v>
      </c>
      <c r="B39" s="23" t="s">
        <v>814</v>
      </c>
      <c r="C39" s="26">
        <v>80</v>
      </c>
      <c r="D39" s="26">
        <v>80</v>
      </c>
      <c r="E39" s="26">
        <v>0</v>
      </c>
      <c r="F39" s="36">
        <f>E39/D39*100</f>
        <v>0</v>
      </c>
      <c r="G39" s="13"/>
    </row>
    <row r="40" spans="1:7" s="29" customFormat="1" ht="12.75">
      <c r="A40" s="113" t="s">
        <v>815</v>
      </c>
      <c r="B40" s="113" t="s">
        <v>847</v>
      </c>
      <c r="C40" s="114">
        <f>SUM(C38:C39)</f>
        <v>130</v>
      </c>
      <c r="D40" s="114">
        <f>SUM(D38:D39)</f>
        <v>130</v>
      </c>
      <c r="E40" s="114">
        <f>SUM(E38:E39)</f>
        <v>33</v>
      </c>
      <c r="F40" s="115">
        <f t="shared" si="0"/>
        <v>25.384615384615383</v>
      </c>
      <c r="G40" s="13"/>
    </row>
    <row r="41" spans="1:7" s="29" customFormat="1" ht="12.75">
      <c r="A41" s="371">
        <v>5424</v>
      </c>
      <c r="B41" s="371" t="s">
        <v>112</v>
      </c>
      <c r="C41" s="372">
        <v>4000</v>
      </c>
      <c r="D41" s="372">
        <v>4000</v>
      </c>
      <c r="E41" s="114">
        <v>0</v>
      </c>
      <c r="F41" s="36">
        <f t="shared" si="0"/>
        <v>0</v>
      </c>
      <c r="G41" s="13"/>
    </row>
    <row r="42" spans="1:7" s="29" customFormat="1" ht="12.75">
      <c r="A42" s="113" t="s">
        <v>111</v>
      </c>
      <c r="B42" s="113" t="s">
        <v>113</v>
      </c>
      <c r="C42" s="114">
        <f>SUM(C41)</f>
        <v>4000</v>
      </c>
      <c r="D42" s="114">
        <f>SUM(D41)</f>
        <v>4000</v>
      </c>
      <c r="E42" s="114">
        <f>SUM(E41)</f>
        <v>0</v>
      </c>
      <c r="F42" s="36">
        <f t="shared" si="0"/>
        <v>0</v>
      </c>
      <c r="G42" s="13"/>
    </row>
    <row r="43" spans="1:7" s="29" customFormat="1" ht="12.75">
      <c r="A43" s="34">
        <v>5901</v>
      </c>
      <c r="B43" s="34" t="s">
        <v>817</v>
      </c>
      <c r="C43" s="298">
        <v>18170</v>
      </c>
      <c r="D43" s="298">
        <v>18166</v>
      </c>
      <c r="E43" s="61">
        <v>0</v>
      </c>
      <c r="F43" s="36">
        <f t="shared" si="0"/>
        <v>0</v>
      </c>
      <c r="G43" s="13"/>
    </row>
    <row r="44" spans="1:7" s="29" customFormat="1" ht="12.75">
      <c r="A44" s="34">
        <v>5909</v>
      </c>
      <c r="B44" s="34" t="s">
        <v>461</v>
      </c>
      <c r="C44" s="298">
        <v>0</v>
      </c>
      <c r="D44" s="298">
        <v>0</v>
      </c>
      <c r="E44" s="61">
        <v>-72</v>
      </c>
      <c r="F44" s="36" t="s">
        <v>51</v>
      </c>
      <c r="G44" s="13"/>
    </row>
    <row r="45" spans="1:12" s="29" customFormat="1" ht="12.75">
      <c r="A45" s="113" t="s">
        <v>818</v>
      </c>
      <c r="B45" s="113" t="s">
        <v>819</v>
      </c>
      <c r="C45" s="63">
        <f>C43+C44</f>
        <v>18170</v>
      </c>
      <c r="D45" s="63">
        <f>D43+D44</f>
        <v>18166</v>
      </c>
      <c r="E45" s="63">
        <f>E43+E44</f>
        <v>-72</v>
      </c>
      <c r="F45" s="115" t="s">
        <v>51</v>
      </c>
      <c r="G45" s="13"/>
      <c r="L45" s="192"/>
    </row>
    <row r="46" spans="1:12" s="29" customFormat="1" ht="12.75">
      <c r="A46" s="282"/>
      <c r="B46" s="283"/>
      <c r="C46" s="63"/>
      <c r="D46" s="63"/>
      <c r="E46" s="63"/>
      <c r="F46" s="115"/>
      <c r="G46" s="13"/>
      <c r="L46" s="192"/>
    </row>
    <row r="47" spans="1:7" s="29" customFormat="1" ht="12.75">
      <c r="A47" s="687" t="s">
        <v>820</v>
      </c>
      <c r="B47" s="689"/>
      <c r="C47" s="114">
        <f>C10+C37+C40+C42+C45</f>
        <v>259716</v>
      </c>
      <c r="D47" s="114">
        <f>D10+D37+D40+D42+D45</f>
        <v>260031</v>
      </c>
      <c r="E47" s="114">
        <f>E37+E40+E45+E10</f>
        <v>49937</v>
      </c>
      <c r="F47" s="115">
        <f>E47/D47*100</f>
        <v>19.204248724190577</v>
      </c>
      <c r="G47" s="13"/>
    </row>
    <row r="48" spans="1:7" s="29" customFormat="1" ht="12.75">
      <c r="A48" s="280"/>
      <c r="B48" s="281"/>
      <c r="C48" s="114"/>
      <c r="D48" s="114"/>
      <c r="E48" s="114"/>
      <c r="F48" s="115"/>
      <c r="G48" s="13"/>
    </row>
    <row r="49" spans="1:7" s="29" customFormat="1" ht="12" customHeight="1">
      <c r="A49" s="23">
        <v>6121</v>
      </c>
      <c r="B49" s="23" t="s">
        <v>848</v>
      </c>
      <c r="C49" s="26">
        <v>500</v>
      </c>
      <c r="D49" s="26">
        <v>500</v>
      </c>
      <c r="E49" s="26">
        <v>15</v>
      </c>
      <c r="F49" s="36">
        <f>E49/D49*100</f>
        <v>3</v>
      </c>
      <c r="G49" s="13"/>
    </row>
    <row r="50" spans="1:7" s="29" customFormat="1" ht="12" customHeight="1">
      <c r="A50" s="23">
        <v>6122</v>
      </c>
      <c r="B50" s="23" t="s">
        <v>466</v>
      </c>
      <c r="C50" s="26">
        <v>500</v>
      </c>
      <c r="D50" s="26">
        <v>500</v>
      </c>
      <c r="E50" s="26">
        <v>0</v>
      </c>
      <c r="F50" s="36">
        <f>E50/D50*100</f>
        <v>0</v>
      </c>
      <c r="G50" s="13"/>
    </row>
    <row r="51" spans="1:7" s="29" customFormat="1" ht="12.75">
      <c r="A51" s="23">
        <v>6123</v>
      </c>
      <c r="B51" s="23" t="s">
        <v>821</v>
      </c>
      <c r="C51" s="26">
        <v>2000</v>
      </c>
      <c r="D51" s="26">
        <v>2000</v>
      </c>
      <c r="E51" s="26">
        <v>1032</v>
      </c>
      <c r="F51" s="36">
        <f>E51/D51*100</f>
        <v>51.6</v>
      </c>
      <c r="G51" s="13"/>
    </row>
    <row r="52" spans="1:7" s="29" customFormat="1" ht="12.75">
      <c r="A52" s="113" t="s">
        <v>823</v>
      </c>
      <c r="B52" s="113" t="s">
        <v>824</v>
      </c>
      <c r="C52" s="114">
        <f>SUM(C49:C51)</f>
        <v>3000</v>
      </c>
      <c r="D52" s="114">
        <f>SUM(D49:D51)</f>
        <v>3000</v>
      </c>
      <c r="E52" s="114">
        <f>SUM(E49:E51)</f>
        <v>1047</v>
      </c>
      <c r="F52" s="115">
        <f t="shared" si="0"/>
        <v>34.9</v>
      </c>
      <c r="G52" s="13"/>
    </row>
    <row r="53" spans="1:7" s="29" customFormat="1" ht="12.75">
      <c r="A53" s="282"/>
      <c r="B53" s="283"/>
      <c r="C53" s="114"/>
      <c r="D53" s="114"/>
      <c r="E53" s="114"/>
      <c r="F53" s="115"/>
      <c r="G53" s="13"/>
    </row>
    <row r="54" spans="1:7" ht="12.75">
      <c r="A54" s="737" t="s">
        <v>825</v>
      </c>
      <c r="B54" s="738"/>
      <c r="C54" s="9">
        <f>C47+C52</f>
        <v>262716</v>
      </c>
      <c r="D54" s="9">
        <f>D47+D52</f>
        <v>263031</v>
      </c>
      <c r="E54" s="9">
        <f>E47+E52</f>
        <v>50984</v>
      </c>
      <c r="F54" s="27">
        <f t="shared" si="0"/>
        <v>19.383266611159904</v>
      </c>
      <c r="G54" s="13"/>
    </row>
    <row r="55" spans="1:8" ht="12.75">
      <c r="A55" s="121"/>
      <c r="B55" s="13"/>
      <c r="C55" s="25"/>
      <c r="D55" s="25"/>
      <c r="E55" s="25"/>
      <c r="F55" s="72"/>
      <c r="G55" s="13"/>
      <c r="H55" s="29"/>
    </row>
    <row r="56" spans="1:6" ht="30" customHeight="1">
      <c r="A56" s="722" t="s">
        <v>826</v>
      </c>
      <c r="B56" s="724"/>
      <c r="C56" s="6" t="s">
        <v>753</v>
      </c>
      <c r="D56" s="6" t="s">
        <v>754</v>
      </c>
      <c r="E56" s="5" t="s">
        <v>660</v>
      </c>
      <c r="F56" s="51" t="s">
        <v>84</v>
      </c>
    </row>
    <row r="57" spans="1:6" ht="12.75">
      <c r="A57" s="739" t="s">
        <v>827</v>
      </c>
      <c r="B57" s="739"/>
      <c r="C57" s="26">
        <f>SUM(C4:C9)</f>
        <v>191341</v>
      </c>
      <c r="D57" s="26">
        <f>SUM(D4:D9)</f>
        <v>191345</v>
      </c>
      <c r="E57" s="26">
        <f>SUM(E4:E9)</f>
        <v>40656</v>
      </c>
      <c r="F57" s="36">
        <f>E57/D57*100</f>
        <v>21.24748490945674</v>
      </c>
    </row>
    <row r="58" spans="1:6" ht="12.75">
      <c r="A58" s="690" t="s">
        <v>828</v>
      </c>
      <c r="B58" s="692"/>
      <c r="C58" s="26">
        <f>C37+C40+C45+C41-C59</f>
        <v>46140</v>
      </c>
      <c r="D58" s="26">
        <f>D37+D40+D45+D41-D59</f>
        <v>46536</v>
      </c>
      <c r="E58" s="26">
        <f>E37+E40+E45+E41-E59</f>
        <v>4330</v>
      </c>
      <c r="F58" s="36">
        <f>E58/D58*100</f>
        <v>9.304624376826542</v>
      </c>
    </row>
    <row r="59" spans="1:6" ht="12.75">
      <c r="A59" s="690" t="s">
        <v>829</v>
      </c>
      <c r="B59" s="692"/>
      <c r="C59" s="26">
        <f>C23+C24+C25+C27+C28+C29</f>
        <v>22235</v>
      </c>
      <c r="D59" s="26">
        <f>D23+D24+D25+D27+D28+D29</f>
        <v>22150</v>
      </c>
      <c r="E59" s="26">
        <f>E23+E24+E25+E27+E28+E29</f>
        <v>4951</v>
      </c>
      <c r="F59" s="36">
        <f>E59/D59*100</f>
        <v>22.35214446952596</v>
      </c>
    </row>
    <row r="60" spans="1:6" ht="12.75">
      <c r="A60" s="690" t="s">
        <v>830</v>
      </c>
      <c r="B60" s="692"/>
      <c r="C60" s="26">
        <f>C52</f>
        <v>3000</v>
      </c>
      <c r="D60" s="26">
        <f>D52</f>
        <v>3000</v>
      </c>
      <c r="E60" s="26">
        <f>E52</f>
        <v>1047</v>
      </c>
      <c r="F60" s="36">
        <f>E60/D60*100</f>
        <v>34.9</v>
      </c>
    </row>
    <row r="61" spans="1:7" ht="12.75">
      <c r="A61" s="687" t="s">
        <v>831</v>
      </c>
      <c r="B61" s="689"/>
      <c r="C61" s="114">
        <f>SUM(C57:C60)</f>
        <v>262716</v>
      </c>
      <c r="D61" s="312">
        <f>SUM(D57:D60)</f>
        <v>263031</v>
      </c>
      <c r="E61" s="114">
        <f>SUM(E57:E60)</f>
        <v>50984</v>
      </c>
      <c r="F61" s="115">
        <f>E61/D61*100</f>
        <v>19.383266611159904</v>
      </c>
      <c r="G61" s="29"/>
    </row>
    <row r="62" spans="1:7" ht="12.75">
      <c r="A62" s="20"/>
      <c r="B62" s="20"/>
      <c r="C62" s="18"/>
      <c r="D62" s="18"/>
      <c r="E62" s="18"/>
      <c r="F62" s="118"/>
      <c r="G62" s="29"/>
    </row>
    <row r="63" spans="1:7" ht="12.75">
      <c r="A63" s="20"/>
      <c r="B63" s="20"/>
      <c r="C63" s="18"/>
      <c r="D63" s="18"/>
      <c r="E63" s="18"/>
      <c r="F63" s="118"/>
      <c r="G63" s="29"/>
    </row>
    <row r="64" spans="1:7" ht="12.75">
      <c r="A64" s="20"/>
      <c r="B64" s="20"/>
      <c r="C64" s="18"/>
      <c r="D64" s="18"/>
      <c r="E64" s="18"/>
      <c r="F64" s="118"/>
      <c r="G64" s="29"/>
    </row>
    <row r="65" spans="1:7" ht="12.75">
      <c r="A65" s="20"/>
      <c r="B65" s="20"/>
      <c r="C65" s="18"/>
      <c r="D65" s="18"/>
      <c r="E65" s="18"/>
      <c r="F65" s="118"/>
      <c r="G65" s="29"/>
    </row>
  </sheetData>
  <mergeCells count="9">
    <mergeCell ref="A61:B61"/>
    <mergeCell ref="A56:B56"/>
    <mergeCell ref="A57:B57"/>
    <mergeCell ref="A58:B58"/>
    <mergeCell ref="A59:B59"/>
    <mergeCell ref="A1:F1"/>
    <mergeCell ref="A60:B60"/>
    <mergeCell ref="A47:B47"/>
    <mergeCell ref="A54:B54"/>
  </mergeCells>
  <printOptions/>
  <pageMargins left="0.9" right="0.75" top="0.79" bottom="1.27" header="0.4921259845" footer="0.4921259845"/>
  <pageSetup firstPageNumber="16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K60"/>
  <sheetViews>
    <sheetView workbookViewId="0" topLeftCell="A1">
      <selection activeCell="I13" sqref="I13"/>
    </sheetView>
  </sheetViews>
  <sheetFormatPr defaultColWidth="9.00390625" defaultRowHeight="12.75"/>
  <cols>
    <col min="1" max="1" width="8.125" style="0" customWidth="1"/>
    <col min="2" max="2" width="42.75390625" style="0" customWidth="1"/>
    <col min="3" max="4" width="10.75390625" style="0" customWidth="1"/>
    <col min="5" max="5" width="10.75390625" style="13" customWidth="1"/>
    <col min="6" max="6" width="12.125" style="15" customWidth="1"/>
    <col min="7" max="7" width="0" style="101" hidden="1" customWidth="1"/>
    <col min="8" max="8" width="15.375" style="102" customWidth="1"/>
    <col min="9" max="9" width="9.125" style="103" customWidth="1"/>
  </cols>
  <sheetData>
    <row r="1" spans="1:6" ht="18">
      <c r="A1" s="709" t="s">
        <v>182</v>
      </c>
      <c r="B1" s="709"/>
      <c r="C1" s="709"/>
      <c r="D1" s="709"/>
      <c r="E1" s="709"/>
      <c r="F1" s="709"/>
    </row>
    <row r="2" spans="1:6" ht="16.5">
      <c r="A2" s="104"/>
      <c r="F2" s="105" t="s">
        <v>733</v>
      </c>
    </row>
    <row r="3" spans="1:9" ht="26.25" customHeight="1">
      <c r="A3" s="106" t="s">
        <v>779</v>
      </c>
      <c r="B3" s="106" t="s">
        <v>780</v>
      </c>
      <c r="C3" s="107" t="s">
        <v>753</v>
      </c>
      <c r="D3" s="108" t="s">
        <v>754</v>
      </c>
      <c r="E3" s="80" t="s">
        <v>660</v>
      </c>
      <c r="F3" s="109" t="s">
        <v>755</v>
      </c>
      <c r="G3" s="110" t="s">
        <v>26</v>
      </c>
      <c r="H3" s="111"/>
      <c r="I3" s="102"/>
    </row>
    <row r="4" spans="1:11" s="29" customFormat="1" ht="12.75">
      <c r="A4" s="44">
        <v>5021</v>
      </c>
      <c r="B4" s="23" t="s">
        <v>781</v>
      </c>
      <c r="C4" s="28">
        <v>1895</v>
      </c>
      <c r="D4" s="28">
        <v>1895</v>
      </c>
      <c r="E4" s="247">
        <v>45</v>
      </c>
      <c r="F4" s="62">
        <f aca="true" t="shared" si="0" ref="F4:F51">E4/D4*100</f>
        <v>2.3746701846965697</v>
      </c>
      <c r="G4" s="131"/>
      <c r="H4" s="131"/>
      <c r="I4" s="132"/>
      <c r="K4" s="133"/>
    </row>
    <row r="5" spans="1:11" s="29" customFormat="1" ht="12.75">
      <c r="A5" s="44">
        <v>5023</v>
      </c>
      <c r="B5" s="23" t="s">
        <v>782</v>
      </c>
      <c r="C5" s="28">
        <v>9000</v>
      </c>
      <c r="D5" s="28">
        <v>9000</v>
      </c>
      <c r="E5" s="247">
        <v>2227</v>
      </c>
      <c r="F5" s="62">
        <f t="shared" si="0"/>
        <v>24.744444444444444</v>
      </c>
      <c r="G5" s="131"/>
      <c r="H5" s="131"/>
      <c r="I5" s="132"/>
      <c r="K5" s="133"/>
    </row>
    <row r="6" spans="1:11" s="29" customFormat="1" ht="12.75">
      <c r="A6" s="44">
        <v>5029</v>
      </c>
      <c r="B6" s="23" t="s">
        <v>783</v>
      </c>
      <c r="C6" s="28">
        <v>500</v>
      </c>
      <c r="D6" s="28">
        <v>500</v>
      </c>
      <c r="E6" s="26">
        <v>38</v>
      </c>
      <c r="F6" s="62">
        <f t="shared" si="0"/>
        <v>7.6</v>
      </c>
      <c r="G6" s="131"/>
      <c r="H6" s="131"/>
      <c r="I6" s="132"/>
      <c r="K6" s="133"/>
    </row>
    <row r="7" spans="1:11" s="29" customFormat="1" ht="12.75">
      <c r="A7" s="44">
        <v>5031</v>
      </c>
      <c r="B7" s="23" t="s">
        <v>784</v>
      </c>
      <c r="C7" s="28">
        <v>1690</v>
      </c>
      <c r="D7" s="28">
        <v>1690</v>
      </c>
      <c r="E7" s="26">
        <v>435</v>
      </c>
      <c r="F7" s="62">
        <f t="shared" si="0"/>
        <v>25.7396449704142</v>
      </c>
      <c r="G7" s="131"/>
      <c r="H7" s="131"/>
      <c r="I7" s="132"/>
      <c r="K7" s="133"/>
    </row>
    <row r="8" spans="1:11" s="29" customFormat="1" ht="12.75">
      <c r="A8" s="44">
        <v>5032</v>
      </c>
      <c r="B8" s="23" t="s">
        <v>785</v>
      </c>
      <c r="C8" s="28">
        <v>585</v>
      </c>
      <c r="D8" s="28">
        <v>585</v>
      </c>
      <c r="E8" s="26">
        <v>150</v>
      </c>
      <c r="F8" s="62">
        <f t="shared" si="0"/>
        <v>25.64102564102564</v>
      </c>
      <c r="G8" s="131"/>
      <c r="H8" s="131"/>
      <c r="I8" s="132"/>
      <c r="K8" s="133"/>
    </row>
    <row r="9" spans="1:11" s="29" customFormat="1" ht="12.75">
      <c r="A9" s="44">
        <v>5038</v>
      </c>
      <c r="B9" s="23" t="s">
        <v>48</v>
      </c>
      <c r="C9" s="28">
        <v>30</v>
      </c>
      <c r="D9" s="28">
        <v>30</v>
      </c>
      <c r="E9" s="26">
        <v>7</v>
      </c>
      <c r="F9" s="62">
        <f t="shared" si="0"/>
        <v>23.333333333333332</v>
      </c>
      <c r="G9" s="131"/>
      <c r="H9" s="131"/>
      <c r="I9" s="132"/>
      <c r="K9" s="133"/>
    </row>
    <row r="10" spans="1:11" s="29" customFormat="1" ht="12.75">
      <c r="A10" s="44">
        <v>5039</v>
      </c>
      <c r="B10" s="23" t="s">
        <v>68</v>
      </c>
      <c r="C10" s="28">
        <v>100</v>
      </c>
      <c r="D10" s="28">
        <v>100</v>
      </c>
      <c r="E10" s="26">
        <v>8</v>
      </c>
      <c r="F10" s="62">
        <f t="shared" si="0"/>
        <v>8</v>
      </c>
      <c r="G10" s="131"/>
      <c r="H10" s="131"/>
      <c r="I10" s="132"/>
      <c r="K10" s="133" t="s">
        <v>776</v>
      </c>
    </row>
    <row r="11" spans="1:11" s="29" customFormat="1" ht="12.75">
      <c r="A11" s="112" t="s">
        <v>583</v>
      </c>
      <c r="B11" s="113" t="s">
        <v>787</v>
      </c>
      <c r="C11" s="114">
        <f>SUM(C4:C10)</f>
        <v>13800</v>
      </c>
      <c r="D11" s="114">
        <f>SUM(D4:D10)</f>
        <v>13800</v>
      </c>
      <c r="E11" s="114">
        <f>SUM(E4:E10)</f>
        <v>2910</v>
      </c>
      <c r="F11" s="115">
        <f t="shared" si="0"/>
        <v>21.086956521739133</v>
      </c>
      <c r="G11" s="131"/>
      <c r="H11" s="131"/>
      <c r="I11" s="132"/>
      <c r="K11" s="133"/>
    </row>
    <row r="12" spans="1:11" s="29" customFormat="1" ht="12.75">
      <c r="A12" s="44">
        <v>5136</v>
      </c>
      <c r="B12" s="23" t="s">
        <v>788</v>
      </c>
      <c r="C12" s="28">
        <v>50</v>
      </c>
      <c r="D12" s="28">
        <v>50</v>
      </c>
      <c r="E12" s="26">
        <v>9</v>
      </c>
      <c r="F12" s="62">
        <f t="shared" si="0"/>
        <v>18</v>
      </c>
      <c r="G12" s="131"/>
      <c r="H12" s="134"/>
      <c r="I12" s="133"/>
      <c r="K12" s="133"/>
    </row>
    <row r="13" spans="1:11" s="29" customFormat="1" ht="12.75">
      <c r="A13" s="33">
        <v>5137</v>
      </c>
      <c r="B13" s="34" t="s">
        <v>789</v>
      </c>
      <c r="C13" s="28">
        <v>200</v>
      </c>
      <c r="D13" s="28">
        <v>200</v>
      </c>
      <c r="E13" s="28">
        <v>0</v>
      </c>
      <c r="F13" s="62">
        <f t="shared" si="0"/>
        <v>0</v>
      </c>
      <c r="G13" s="131"/>
      <c r="H13" s="134"/>
      <c r="I13" s="133"/>
      <c r="K13" s="133"/>
    </row>
    <row r="14" spans="1:11" s="29" customFormat="1" ht="12.75">
      <c r="A14" s="44">
        <v>5139</v>
      </c>
      <c r="B14" s="23" t="s">
        <v>790</v>
      </c>
      <c r="C14" s="28">
        <v>1600</v>
      </c>
      <c r="D14" s="28">
        <v>1600</v>
      </c>
      <c r="E14" s="26">
        <v>323</v>
      </c>
      <c r="F14" s="62">
        <f t="shared" si="0"/>
        <v>20.1875</v>
      </c>
      <c r="G14" s="131"/>
      <c r="H14" s="134"/>
      <c r="I14" s="133"/>
      <c r="K14" s="133"/>
    </row>
    <row r="15" spans="1:11" s="29" customFormat="1" ht="12.75">
      <c r="A15" s="44">
        <v>5142</v>
      </c>
      <c r="B15" s="23" t="s">
        <v>791</v>
      </c>
      <c r="C15" s="28">
        <v>5</v>
      </c>
      <c r="D15" s="28">
        <v>5</v>
      </c>
      <c r="E15" s="26">
        <v>0</v>
      </c>
      <c r="F15" s="62">
        <f t="shared" si="0"/>
        <v>0</v>
      </c>
      <c r="G15" s="131"/>
      <c r="H15" s="134"/>
      <c r="I15" s="133"/>
      <c r="K15" s="133"/>
    </row>
    <row r="16" spans="1:11" s="29" customFormat="1" ht="12.75">
      <c r="A16" s="44">
        <v>5153</v>
      </c>
      <c r="B16" s="23" t="s">
        <v>792</v>
      </c>
      <c r="C16" s="28">
        <v>5</v>
      </c>
      <c r="D16" s="28">
        <v>5</v>
      </c>
      <c r="E16" s="26">
        <v>0</v>
      </c>
      <c r="F16" s="62">
        <f t="shared" si="0"/>
        <v>0</v>
      </c>
      <c r="G16" s="131"/>
      <c r="H16" s="134"/>
      <c r="I16" s="133"/>
      <c r="K16" s="133"/>
    </row>
    <row r="17" spans="1:11" s="29" customFormat="1" ht="12.75">
      <c r="A17" s="44">
        <v>5156</v>
      </c>
      <c r="B17" s="23" t="s">
        <v>793</v>
      </c>
      <c r="C17" s="28">
        <v>800</v>
      </c>
      <c r="D17" s="28">
        <v>800</v>
      </c>
      <c r="E17" s="26">
        <v>111</v>
      </c>
      <c r="F17" s="62">
        <f t="shared" si="0"/>
        <v>13.875000000000002</v>
      </c>
      <c r="G17" s="131"/>
      <c r="H17" s="134"/>
      <c r="I17" s="133"/>
      <c r="K17" s="133"/>
    </row>
    <row r="18" spans="1:11" s="29" customFormat="1" ht="12.75">
      <c r="A18" s="44">
        <v>5161</v>
      </c>
      <c r="B18" s="23" t="s">
        <v>794</v>
      </c>
      <c r="C18" s="28">
        <v>300</v>
      </c>
      <c r="D18" s="28">
        <v>300</v>
      </c>
      <c r="E18" s="26">
        <v>11</v>
      </c>
      <c r="F18" s="62">
        <f t="shared" si="0"/>
        <v>3.6666666666666665</v>
      </c>
      <c r="G18" s="131"/>
      <c r="H18" s="131"/>
      <c r="I18" s="133"/>
      <c r="K18" s="133"/>
    </row>
    <row r="19" spans="1:11" s="29" customFormat="1" ht="12.75">
      <c r="A19" s="44">
        <v>5162</v>
      </c>
      <c r="B19" s="23" t="s">
        <v>795</v>
      </c>
      <c r="C19" s="28">
        <v>550</v>
      </c>
      <c r="D19" s="28">
        <v>550</v>
      </c>
      <c r="E19" s="26">
        <v>67</v>
      </c>
      <c r="F19" s="62">
        <f t="shared" si="0"/>
        <v>12.181818181818182</v>
      </c>
      <c r="G19" s="131"/>
      <c r="H19" s="134"/>
      <c r="I19" s="133"/>
      <c r="K19" s="133"/>
    </row>
    <row r="20" spans="1:11" s="29" customFormat="1" ht="12.75">
      <c r="A20" s="44">
        <v>5163</v>
      </c>
      <c r="B20" s="23" t="s">
        <v>796</v>
      </c>
      <c r="C20" s="28">
        <v>50</v>
      </c>
      <c r="D20" s="28">
        <v>50</v>
      </c>
      <c r="E20" s="26">
        <v>0</v>
      </c>
      <c r="F20" s="62">
        <f t="shared" si="0"/>
        <v>0</v>
      </c>
      <c r="G20" s="131"/>
      <c r="H20" s="134"/>
      <c r="I20" s="133"/>
      <c r="K20" s="133"/>
    </row>
    <row r="21" spans="1:11" s="29" customFormat="1" ht="12.75">
      <c r="A21" s="44">
        <v>5164</v>
      </c>
      <c r="B21" s="23" t="s">
        <v>797</v>
      </c>
      <c r="C21" s="28">
        <v>100</v>
      </c>
      <c r="D21" s="28">
        <v>100</v>
      </c>
      <c r="E21" s="26">
        <v>16</v>
      </c>
      <c r="F21" s="62">
        <f t="shared" si="0"/>
        <v>16</v>
      </c>
      <c r="G21" s="131"/>
      <c r="H21" s="134"/>
      <c r="I21" s="133"/>
      <c r="K21" s="133"/>
    </row>
    <row r="22" spans="1:11" s="29" customFormat="1" ht="12.75">
      <c r="A22" s="44">
        <v>5166</v>
      </c>
      <c r="B22" s="23" t="s">
        <v>798</v>
      </c>
      <c r="C22" s="28">
        <v>10</v>
      </c>
      <c r="D22" s="28">
        <v>10</v>
      </c>
      <c r="E22" s="26">
        <v>0</v>
      </c>
      <c r="F22" s="62">
        <f t="shared" si="0"/>
        <v>0</v>
      </c>
      <c r="G22" s="131"/>
      <c r="H22" s="134"/>
      <c r="I22" s="133"/>
      <c r="K22" s="133"/>
    </row>
    <row r="23" spans="1:11" s="29" customFormat="1" ht="12.75">
      <c r="A23" s="44">
        <v>5167</v>
      </c>
      <c r="B23" s="23" t="s">
        <v>799</v>
      </c>
      <c r="C23" s="28">
        <v>50</v>
      </c>
      <c r="D23" s="28">
        <v>50</v>
      </c>
      <c r="E23" s="26">
        <v>27</v>
      </c>
      <c r="F23" s="62">
        <f t="shared" si="0"/>
        <v>54</v>
      </c>
      <c r="G23" s="131"/>
      <c r="H23" s="134"/>
      <c r="I23" s="133"/>
      <c r="K23" s="133"/>
    </row>
    <row r="24" spans="1:11" s="29" customFormat="1" ht="12.75">
      <c r="A24" s="44">
        <v>5169</v>
      </c>
      <c r="B24" s="23" t="s">
        <v>800</v>
      </c>
      <c r="C24" s="28">
        <v>8620</v>
      </c>
      <c r="D24" s="28">
        <v>8595</v>
      </c>
      <c r="E24" s="26">
        <v>1437</v>
      </c>
      <c r="F24" s="62">
        <f t="shared" si="0"/>
        <v>16.719022687609076</v>
      </c>
      <c r="G24" s="131"/>
      <c r="H24" s="134"/>
      <c r="I24" s="133"/>
      <c r="K24" s="133"/>
    </row>
    <row r="25" spans="1:11" s="29" customFormat="1" ht="12.75">
      <c r="A25" s="44">
        <v>5171</v>
      </c>
      <c r="B25" s="23" t="s">
        <v>801</v>
      </c>
      <c r="C25" s="28">
        <v>300</v>
      </c>
      <c r="D25" s="28">
        <v>300</v>
      </c>
      <c r="E25" s="26">
        <v>118</v>
      </c>
      <c r="F25" s="62">
        <f t="shared" si="0"/>
        <v>39.33333333333333</v>
      </c>
      <c r="G25" s="131"/>
      <c r="H25" s="134"/>
      <c r="I25" s="133"/>
      <c r="K25" s="133"/>
    </row>
    <row r="26" spans="1:11" s="29" customFormat="1" ht="12.75">
      <c r="A26" s="44">
        <v>5172</v>
      </c>
      <c r="B26" s="23" t="s">
        <v>802</v>
      </c>
      <c r="C26" s="28">
        <v>50</v>
      </c>
      <c r="D26" s="28">
        <v>50</v>
      </c>
      <c r="E26" s="26">
        <v>0</v>
      </c>
      <c r="F26" s="62">
        <f t="shared" si="0"/>
        <v>0</v>
      </c>
      <c r="G26" s="131"/>
      <c r="H26" s="134"/>
      <c r="I26" s="133"/>
      <c r="K26" s="133"/>
    </row>
    <row r="27" spans="1:11" s="29" customFormat="1" ht="12.75">
      <c r="A27" s="44">
        <v>5173</v>
      </c>
      <c r="B27" s="23" t="s">
        <v>49</v>
      </c>
      <c r="C27" s="28">
        <v>750</v>
      </c>
      <c r="D27" s="28">
        <v>750</v>
      </c>
      <c r="E27" s="26">
        <v>20</v>
      </c>
      <c r="F27" s="62">
        <f t="shared" si="0"/>
        <v>2.666666666666667</v>
      </c>
      <c r="G27" s="131"/>
      <c r="H27" s="134"/>
      <c r="I27" s="133"/>
      <c r="K27" s="133"/>
    </row>
    <row r="28" spans="1:11" s="29" customFormat="1" ht="13.5" customHeight="1">
      <c r="A28" s="44">
        <v>5175</v>
      </c>
      <c r="B28" s="23" t="s">
        <v>803</v>
      </c>
      <c r="C28" s="28">
        <v>1000</v>
      </c>
      <c r="D28" s="28">
        <v>1000</v>
      </c>
      <c r="E28" s="26">
        <v>345</v>
      </c>
      <c r="F28" s="62">
        <f t="shared" si="0"/>
        <v>34.5</v>
      </c>
      <c r="G28" s="131"/>
      <c r="H28" s="134"/>
      <c r="I28" s="133"/>
      <c r="K28" s="133"/>
    </row>
    <row r="29" spans="1:11" s="29" customFormat="1" ht="13.5" customHeight="1">
      <c r="A29" s="44">
        <v>5176</v>
      </c>
      <c r="B29" s="23" t="s">
        <v>804</v>
      </c>
      <c r="C29" s="28">
        <v>30</v>
      </c>
      <c r="D29" s="28">
        <v>30</v>
      </c>
      <c r="E29" s="26">
        <v>6</v>
      </c>
      <c r="F29" s="62">
        <f t="shared" si="0"/>
        <v>20</v>
      </c>
      <c r="G29" s="131"/>
      <c r="H29" s="134"/>
      <c r="I29" s="133"/>
      <c r="K29" s="133"/>
    </row>
    <row r="30" spans="1:11" s="29" customFormat="1" ht="12.75">
      <c r="A30" s="44">
        <v>5178</v>
      </c>
      <c r="B30" s="23" t="s">
        <v>805</v>
      </c>
      <c r="C30" s="28">
        <v>250</v>
      </c>
      <c r="D30" s="28">
        <v>250</v>
      </c>
      <c r="E30" s="26">
        <v>50</v>
      </c>
      <c r="F30" s="62">
        <f t="shared" si="0"/>
        <v>20</v>
      </c>
      <c r="G30" s="131"/>
      <c r="H30" s="134"/>
      <c r="I30" s="133"/>
      <c r="K30" s="133"/>
    </row>
    <row r="31" spans="1:11" s="29" customFormat="1" ht="12.75">
      <c r="A31" s="44">
        <v>5179</v>
      </c>
      <c r="B31" s="23" t="s">
        <v>806</v>
      </c>
      <c r="C31" s="28">
        <v>700</v>
      </c>
      <c r="D31" s="28">
        <v>700</v>
      </c>
      <c r="E31" s="26">
        <v>171</v>
      </c>
      <c r="F31" s="62">
        <f t="shared" si="0"/>
        <v>24.428571428571427</v>
      </c>
      <c r="G31" s="131"/>
      <c r="H31" s="134"/>
      <c r="I31" s="133"/>
      <c r="K31" s="133"/>
    </row>
    <row r="32" spans="1:11" s="29" customFormat="1" ht="12.75">
      <c r="A32" s="44">
        <v>5194</v>
      </c>
      <c r="B32" s="23" t="s">
        <v>807</v>
      </c>
      <c r="C32" s="28">
        <v>500</v>
      </c>
      <c r="D32" s="28">
        <v>500</v>
      </c>
      <c r="E32" s="26">
        <v>0</v>
      </c>
      <c r="F32" s="62">
        <f t="shared" si="0"/>
        <v>0</v>
      </c>
      <c r="G32" s="131"/>
      <c r="H32" s="134"/>
      <c r="I32" s="133"/>
      <c r="K32" s="133"/>
    </row>
    <row r="33" spans="1:11" s="29" customFormat="1" ht="12.75">
      <c r="A33" s="112" t="s">
        <v>808</v>
      </c>
      <c r="B33" s="113" t="s">
        <v>809</v>
      </c>
      <c r="C33" s="114">
        <f>SUM(C12:C32)</f>
        <v>15920</v>
      </c>
      <c r="D33" s="114">
        <f>SUM(D12:D32)</f>
        <v>15895</v>
      </c>
      <c r="E33" s="114">
        <f>SUM(E12:E32)</f>
        <v>2711</v>
      </c>
      <c r="F33" s="115">
        <f t="shared" si="0"/>
        <v>17.05567788612771</v>
      </c>
      <c r="G33" s="131"/>
      <c r="H33" s="134"/>
      <c r="I33" s="133"/>
      <c r="K33" s="133"/>
    </row>
    <row r="34" spans="1:11" s="29" customFormat="1" ht="12.75">
      <c r="A34" s="512">
        <v>5222</v>
      </c>
      <c r="B34" s="371" t="s">
        <v>114</v>
      </c>
      <c r="C34" s="372">
        <v>0</v>
      </c>
      <c r="D34" s="372">
        <v>80</v>
      </c>
      <c r="E34" s="372">
        <v>80</v>
      </c>
      <c r="F34" s="62">
        <f t="shared" si="0"/>
        <v>100</v>
      </c>
      <c r="G34" s="131"/>
      <c r="H34" s="134"/>
      <c r="I34" s="133"/>
      <c r="K34" s="133"/>
    </row>
    <row r="35" spans="1:11" s="29" customFormat="1" ht="12.75">
      <c r="A35" s="44">
        <v>5229</v>
      </c>
      <c r="B35" s="23" t="s">
        <v>810</v>
      </c>
      <c r="C35" s="28">
        <v>400</v>
      </c>
      <c r="D35" s="28">
        <v>700</v>
      </c>
      <c r="E35" s="26">
        <v>0</v>
      </c>
      <c r="F35" s="62">
        <f t="shared" si="0"/>
        <v>0</v>
      </c>
      <c r="G35" s="131"/>
      <c r="H35" s="134"/>
      <c r="I35" s="133"/>
      <c r="K35" s="133"/>
    </row>
    <row r="36" spans="1:9" s="29" customFormat="1" ht="12.75">
      <c r="A36" s="112" t="s">
        <v>811</v>
      </c>
      <c r="B36" s="113" t="s">
        <v>812</v>
      </c>
      <c r="C36" s="114">
        <f>C35</f>
        <v>400</v>
      </c>
      <c r="D36" s="114">
        <f>D35+D34</f>
        <v>780</v>
      </c>
      <c r="E36" s="114">
        <f>SUM(E34:E35)</f>
        <v>80</v>
      </c>
      <c r="F36" s="115">
        <f t="shared" si="0"/>
        <v>10.256410256410255</v>
      </c>
      <c r="G36" s="131"/>
      <c r="H36" s="134"/>
      <c r="I36" s="133"/>
    </row>
    <row r="37" spans="1:9" s="29" customFormat="1" ht="12.75">
      <c r="A37" s="44">
        <v>5361</v>
      </c>
      <c r="B37" s="23" t="s">
        <v>813</v>
      </c>
      <c r="C37" s="28">
        <v>10</v>
      </c>
      <c r="D37" s="28">
        <v>10</v>
      </c>
      <c r="E37" s="26">
        <v>0</v>
      </c>
      <c r="F37" s="62">
        <f t="shared" si="0"/>
        <v>0</v>
      </c>
      <c r="G37" s="131"/>
      <c r="H37" s="134"/>
      <c r="I37" s="133"/>
    </row>
    <row r="38" spans="1:9" s="29" customFormat="1" ht="12.75">
      <c r="A38" s="44">
        <v>5362</v>
      </c>
      <c r="B38" s="23" t="s">
        <v>814</v>
      </c>
      <c r="C38" s="28">
        <v>20</v>
      </c>
      <c r="D38" s="28">
        <v>20</v>
      </c>
      <c r="E38" s="28">
        <v>18</v>
      </c>
      <c r="F38" s="62">
        <f t="shared" si="0"/>
        <v>90</v>
      </c>
      <c r="G38" s="131"/>
      <c r="H38" s="134"/>
      <c r="I38" s="133"/>
    </row>
    <row r="39" spans="1:9" s="29" customFormat="1" ht="12.75">
      <c r="A39" s="112" t="s">
        <v>815</v>
      </c>
      <c r="B39" s="113" t="s">
        <v>816</v>
      </c>
      <c r="C39" s="207">
        <f>SUM(C37:C38)</f>
        <v>30</v>
      </c>
      <c r="D39" s="207">
        <f>SUM(D37:D38)</f>
        <v>30</v>
      </c>
      <c r="E39" s="207">
        <f>SUM(E37:E38)</f>
        <v>18</v>
      </c>
      <c r="F39" s="475">
        <f t="shared" si="0"/>
        <v>60</v>
      </c>
      <c r="G39" s="131"/>
      <c r="H39" s="134"/>
      <c r="I39" s="133"/>
    </row>
    <row r="40" spans="1:9" s="29" customFormat="1" ht="12.75">
      <c r="A40" s="44">
        <v>5492</v>
      </c>
      <c r="B40" s="23" t="s">
        <v>69</v>
      </c>
      <c r="C40" s="28">
        <v>20</v>
      </c>
      <c r="D40" s="28">
        <v>20</v>
      </c>
      <c r="E40" s="28">
        <v>10</v>
      </c>
      <c r="F40" s="62">
        <f t="shared" si="0"/>
        <v>50</v>
      </c>
      <c r="G40" s="131"/>
      <c r="H40" s="134"/>
      <c r="I40" s="133"/>
    </row>
    <row r="41" spans="1:9" s="29" customFormat="1" ht="12.75">
      <c r="A41" s="44">
        <v>5494</v>
      </c>
      <c r="B41" s="371" t="s">
        <v>112</v>
      </c>
      <c r="C41" s="28">
        <v>0</v>
      </c>
      <c r="D41" s="28">
        <v>25</v>
      </c>
      <c r="E41" s="28">
        <v>25</v>
      </c>
      <c r="F41" s="62">
        <f t="shared" si="0"/>
        <v>100</v>
      </c>
      <c r="G41" s="131"/>
      <c r="H41" s="134"/>
      <c r="I41" s="133"/>
    </row>
    <row r="42" spans="1:9" s="29" customFormat="1" ht="12.75">
      <c r="A42" s="113" t="s">
        <v>111</v>
      </c>
      <c r="B42" s="113" t="s">
        <v>113</v>
      </c>
      <c r="C42" s="114">
        <f>SUM(C40:C41)</f>
        <v>20</v>
      </c>
      <c r="D42" s="114">
        <f>SUM(D40:D41)</f>
        <v>45</v>
      </c>
      <c r="E42" s="114">
        <f>SUM(E40:E41)</f>
        <v>35</v>
      </c>
      <c r="F42" s="115">
        <f t="shared" si="0"/>
        <v>77.77777777777779</v>
      </c>
      <c r="G42" s="131"/>
      <c r="H42" s="134"/>
      <c r="I42" s="133"/>
    </row>
    <row r="43" spans="1:9" s="29" customFormat="1" ht="12.75">
      <c r="A43" s="33">
        <v>5901</v>
      </c>
      <c r="B43" s="34" t="s">
        <v>817</v>
      </c>
      <c r="C43" s="298">
        <v>2000</v>
      </c>
      <c r="D43" s="298">
        <v>2000</v>
      </c>
      <c r="E43" s="298">
        <v>0</v>
      </c>
      <c r="F43" s="62">
        <v>0</v>
      </c>
      <c r="G43" s="131"/>
      <c r="H43" s="134"/>
      <c r="I43" s="133"/>
    </row>
    <row r="44" spans="1:9" s="29" customFormat="1" ht="12.75">
      <c r="A44" s="112" t="s">
        <v>818</v>
      </c>
      <c r="B44" s="113" t="s">
        <v>819</v>
      </c>
      <c r="C44" s="63">
        <f>SUM(C43:C43)</f>
        <v>2000</v>
      </c>
      <c r="D44" s="63">
        <f>SUM(D43:D43)</f>
        <v>2000</v>
      </c>
      <c r="E44" s="63">
        <f>SUM(E43)</f>
        <v>0</v>
      </c>
      <c r="F44" s="115">
        <v>0</v>
      </c>
      <c r="G44" s="131"/>
      <c r="H44" s="134"/>
      <c r="I44" s="133"/>
    </row>
    <row r="45" spans="1:9" s="29" customFormat="1" ht="12.75">
      <c r="A45" s="112"/>
      <c r="B45" s="113"/>
      <c r="C45" s="114"/>
      <c r="D45" s="114"/>
      <c r="E45" s="26"/>
      <c r="F45" s="62"/>
      <c r="G45" s="131"/>
      <c r="H45" s="134"/>
      <c r="I45" s="133"/>
    </row>
    <row r="46" spans="1:9" s="29" customFormat="1" ht="12.75">
      <c r="A46" s="687" t="s">
        <v>820</v>
      </c>
      <c r="B46" s="689"/>
      <c r="C46" s="114">
        <f>C33+C36+C42+C44+C11+C39</f>
        <v>32170</v>
      </c>
      <c r="D46" s="114">
        <f>D33+D36+D42+D44+D11+D39</f>
        <v>32550</v>
      </c>
      <c r="E46" s="114">
        <f>E11+E33+E36+E39+E42+E44</f>
        <v>5754</v>
      </c>
      <c r="F46" s="115">
        <f t="shared" si="0"/>
        <v>17.67741935483871</v>
      </c>
      <c r="G46" s="131"/>
      <c r="H46" s="134"/>
      <c r="I46" s="133"/>
    </row>
    <row r="47" spans="1:9" s="29" customFormat="1" ht="12.75">
      <c r="A47" s="44"/>
      <c r="B47" s="23"/>
      <c r="C47" s="28"/>
      <c r="D47" s="23"/>
      <c r="E47" s="26"/>
      <c r="F47" s="62"/>
      <c r="G47" s="131"/>
      <c r="H47" s="134"/>
      <c r="I47" s="133"/>
    </row>
    <row r="48" spans="1:9" s="29" customFormat="1" ht="12.75">
      <c r="A48" s="44">
        <v>6127</v>
      </c>
      <c r="B48" s="23" t="s">
        <v>822</v>
      </c>
      <c r="C48" s="28">
        <v>100</v>
      </c>
      <c r="D48" s="28">
        <v>100</v>
      </c>
      <c r="E48" s="23">
        <v>0</v>
      </c>
      <c r="F48" s="62">
        <f t="shared" si="0"/>
        <v>0</v>
      </c>
      <c r="G48" s="131"/>
      <c r="H48" s="134"/>
      <c r="I48" s="133"/>
    </row>
    <row r="49" spans="1:9" s="29" customFormat="1" ht="12.75">
      <c r="A49" s="112" t="s">
        <v>823</v>
      </c>
      <c r="B49" s="113" t="s">
        <v>824</v>
      </c>
      <c r="C49" s="114">
        <f>SUM(C48:C48)</f>
        <v>100</v>
      </c>
      <c r="D49" s="114">
        <f>SUM(D48:D48)</f>
        <v>100</v>
      </c>
      <c r="E49" s="114">
        <f>SUM(E48)</f>
        <v>0</v>
      </c>
      <c r="F49" s="115">
        <f t="shared" si="0"/>
        <v>0</v>
      </c>
      <c r="G49" s="131"/>
      <c r="H49" s="134"/>
      <c r="I49" s="133"/>
    </row>
    <row r="50" spans="1:9" s="29" customFormat="1" ht="12.75">
      <c r="A50" s="112"/>
      <c r="B50" s="113"/>
      <c r="C50" s="114"/>
      <c r="D50" s="114"/>
      <c r="E50" s="114"/>
      <c r="F50" s="115"/>
      <c r="G50" s="131"/>
      <c r="H50" s="134"/>
      <c r="I50" s="133"/>
    </row>
    <row r="51" spans="1:8" ht="12.75">
      <c r="A51" s="737" t="s">
        <v>825</v>
      </c>
      <c r="B51" s="738"/>
      <c r="C51" s="9">
        <f>C46+C49</f>
        <v>32270</v>
      </c>
      <c r="D51" s="9">
        <f>D46+D49</f>
        <v>32650</v>
      </c>
      <c r="E51" s="9">
        <f>E46+E49</f>
        <v>5754</v>
      </c>
      <c r="F51" s="27">
        <f t="shared" si="0"/>
        <v>17.623277182235835</v>
      </c>
      <c r="G51" s="111"/>
      <c r="H51" s="116"/>
    </row>
    <row r="52" spans="1:8" ht="12.75">
      <c r="A52" s="20"/>
      <c r="B52" s="20"/>
      <c r="C52" s="18"/>
      <c r="D52" s="18"/>
      <c r="E52" s="18"/>
      <c r="F52" s="118"/>
      <c r="G52" s="111"/>
      <c r="H52" s="116"/>
    </row>
    <row r="53" spans="1:8" ht="12.75">
      <c r="A53" s="20"/>
      <c r="B53" s="20"/>
      <c r="C53" s="18"/>
      <c r="D53" s="18"/>
      <c r="E53" s="18"/>
      <c r="F53" s="118"/>
      <c r="G53" s="111"/>
      <c r="H53" s="116"/>
    </row>
    <row r="55" spans="1:6" ht="25.5" customHeight="1">
      <c r="A55" s="722" t="s">
        <v>826</v>
      </c>
      <c r="B55" s="724"/>
      <c r="C55" s="52" t="s">
        <v>753</v>
      </c>
      <c r="D55" s="6" t="s">
        <v>754</v>
      </c>
      <c r="E55" s="5" t="s">
        <v>660</v>
      </c>
      <c r="F55" s="51" t="s">
        <v>755</v>
      </c>
    </row>
    <row r="56" spans="1:6" ht="12.75">
      <c r="A56" s="739" t="s">
        <v>827</v>
      </c>
      <c r="B56" s="739"/>
      <c r="C56" s="26">
        <f>C11</f>
        <v>13800</v>
      </c>
      <c r="D56" s="26">
        <f>D11</f>
        <v>13800</v>
      </c>
      <c r="E56" s="26">
        <f>E11</f>
        <v>2910</v>
      </c>
      <c r="F56" s="36">
        <f>E56/D56*100</f>
        <v>21.086956521739133</v>
      </c>
    </row>
    <row r="57" spans="1:6" ht="12.75">
      <c r="A57" s="690" t="s">
        <v>828</v>
      </c>
      <c r="B57" s="692"/>
      <c r="C57" s="26">
        <f>C33+C36+C42+C44-C58+C39</f>
        <v>8790</v>
      </c>
      <c r="D57" s="26">
        <f>D33+D36+D42+D44-D58+D39</f>
        <v>9195</v>
      </c>
      <c r="E57" s="26">
        <f>E33+E36+E42+E44-E58+E39</f>
        <v>1302</v>
      </c>
      <c r="F57" s="36">
        <f>E57/D57*100</f>
        <v>14.159869494290374</v>
      </c>
    </row>
    <row r="58" spans="1:6" ht="12.75">
      <c r="A58" s="690" t="s">
        <v>829</v>
      </c>
      <c r="B58" s="692"/>
      <c r="C58" s="26">
        <f>C18+C19+C20+C22+C23+C24</f>
        <v>9580</v>
      </c>
      <c r="D58" s="26">
        <f>D18+D19+D20+D22+D23+D24</f>
        <v>9555</v>
      </c>
      <c r="E58" s="26">
        <f>E18+E19+E20+E22+E23+E24</f>
        <v>1542</v>
      </c>
      <c r="F58" s="36">
        <f>E58/D58*100</f>
        <v>16.138147566718995</v>
      </c>
    </row>
    <row r="59" spans="1:6" ht="12.75">
      <c r="A59" s="690" t="s">
        <v>830</v>
      </c>
      <c r="B59" s="692"/>
      <c r="C59" s="26">
        <f>C49</f>
        <v>100</v>
      </c>
      <c r="D59" s="26">
        <f>D49</f>
        <v>100</v>
      </c>
      <c r="E59" s="26">
        <f>E49</f>
        <v>0</v>
      </c>
      <c r="F59" s="36">
        <f>E59/D59*100</f>
        <v>0</v>
      </c>
    </row>
    <row r="60" spans="1:6" ht="12.75">
      <c r="A60" s="687" t="s">
        <v>831</v>
      </c>
      <c r="B60" s="689"/>
      <c r="C60" s="114">
        <f>SUM(C56:C59)</f>
        <v>32270</v>
      </c>
      <c r="D60" s="312">
        <f>SUM(D56:D59)</f>
        <v>32650</v>
      </c>
      <c r="E60" s="114">
        <f>SUM(E56:E59)</f>
        <v>5754</v>
      </c>
      <c r="F60" s="115">
        <f>E60/D60*100</f>
        <v>17.623277182235835</v>
      </c>
    </row>
  </sheetData>
  <mergeCells count="9">
    <mergeCell ref="A60:B60"/>
    <mergeCell ref="A56:B56"/>
    <mergeCell ref="A57:B57"/>
    <mergeCell ref="A58:B58"/>
    <mergeCell ref="A59:B59"/>
    <mergeCell ref="A1:F1"/>
    <mergeCell ref="A46:B46"/>
    <mergeCell ref="A51:B51"/>
    <mergeCell ref="A55:B55"/>
  </mergeCells>
  <printOptions/>
  <pageMargins left="0.75" right="0.54" top="0.78" bottom="0.69" header="0.4921259845" footer="0.4921259845"/>
  <pageSetup firstPageNumber="18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1:R58"/>
  <sheetViews>
    <sheetView workbookViewId="0" topLeftCell="A1">
      <selection activeCell="I21" sqref="I21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49" t="s">
        <v>183</v>
      </c>
      <c r="B1" s="249"/>
      <c r="C1" s="249"/>
      <c r="D1" s="249"/>
      <c r="E1" s="249"/>
      <c r="F1" s="249"/>
      <c r="G1" s="249"/>
      <c r="H1" s="24"/>
      <c r="Q1" s="77"/>
      <c r="R1" s="77"/>
    </row>
    <row r="2" spans="1:18" ht="18">
      <c r="A2" s="249"/>
      <c r="B2" s="249"/>
      <c r="C2" s="249"/>
      <c r="D2" s="249"/>
      <c r="E2" s="249"/>
      <c r="F2" s="249"/>
      <c r="G2" s="249"/>
      <c r="H2" s="24"/>
      <c r="Q2" s="77"/>
      <c r="R2" s="77"/>
    </row>
    <row r="3" spans="1:2" ht="15.75">
      <c r="A3" s="1"/>
      <c r="B3" s="1"/>
    </row>
    <row r="4" spans="1:5" ht="15.75">
      <c r="A4" s="1" t="s">
        <v>481</v>
      </c>
      <c r="B4" s="1"/>
      <c r="D4" s="331">
        <v>775424.27</v>
      </c>
      <c r="E4" s="2" t="s">
        <v>723</v>
      </c>
    </row>
    <row r="5" spans="1:2" ht="15.75">
      <c r="A5" s="1"/>
      <c r="B5" s="1"/>
    </row>
    <row r="6" spans="1:8" ht="15.75">
      <c r="A6" s="1" t="s">
        <v>724</v>
      </c>
      <c r="B6" s="1"/>
      <c r="H6" s="2"/>
    </row>
    <row r="7" spans="1:6" ht="25.5" customHeight="1">
      <c r="A7" s="80"/>
      <c r="B7" s="52" t="s">
        <v>753</v>
      </c>
      <c r="C7" s="6" t="s">
        <v>754</v>
      </c>
      <c r="D7" s="5" t="s">
        <v>660</v>
      </c>
      <c r="E7" s="51" t="s">
        <v>755</v>
      </c>
      <c r="F7" t="s">
        <v>31</v>
      </c>
    </row>
    <row r="8" spans="1:5" ht="12.75">
      <c r="A8" s="34" t="s">
        <v>74</v>
      </c>
      <c r="B8" s="28">
        <v>4262000</v>
      </c>
      <c r="C8" s="28">
        <v>4262000</v>
      </c>
      <c r="D8" s="28">
        <v>1065500</v>
      </c>
      <c r="E8" s="36">
        <f>D8/C8*100</f>
        <v>25</v>
      </c>
    </row>
    <row r="9" spans="1:5" ht="12.75">
      <c r="A9" s="34" t="s">
        <v>75</v>
      </c>
      <c r="B9" s="28">
        <v>190000</v>
      </c>
      <c r="C9" s="28">
        <v>190000</v>
      </c>
      <c r="D9" s="28">
        <v>47500</v>
      </c>
      <c r="E9" s="36">
        <f>D9/C9*100</f>
        <v>25</v>
      </c>
    </row>
    <row r="10" spans="1:5" ht="25.5">
      <c r="A10" s="556" t="s">
        <v>155</v>
      </c>
      <c r="B10" s="297">
        <v>0</v>
      </c>
      <c r="C10" s="297">
        <v>0</v>
      </c>
      <c r="D10" s="297">
        <v>21347</v>
      </c>
      <c r="E10" s="180" t="s">
        <v>51</v>
      </c>
    </row>
    <row r="11" spans="1:5" ht="12.75">
      <c r="A11" s="3" t="s">
        <v>70</v>
      </c>
      <c r="B11" s="9">
        <f>SUM(B8:B10)</f>
        <v>4452000</v>
      </c>
      <c r="C11" s="9">
        <f>SUM(C8:C10)</f>
        <v>4452000</v>
      </c>
      <c r="D11" s="9">
        <f>SUM(D8:D10)</f>
        <v>1134347</v>
      </c>
      <c r="E11" s="27">
        <f>D11/C11*100</f>
        <v>25.47949236298293</v>
      </c>
    </row>
    <row r="12" spans="1:5" s="246" customFormat="1" ht="12.75">
      <c r="A12"/>
      <c r="B12"/>
      <c r="C12"/>
      <c r="D12"/>
      <c r="E12"/>
    </row>
    <row r="15" ht="17.25" customHeight="1"/>
    <row r="16" spans="1:4" ht="15.75">
      <c r="A16" s="1" t="s">
        <v>725</v>
      </c>
      <c r="B16" s="1"/>
      <c r="D16" s="29"/>
    </row>
    <row r="17" spans="1:18" ht="25.5">
      <c r="A17" s="3"/>
      <c r="B17" s="52" t="s">
        <v>753</v>
      </c>
      <c r="C17" s="6" t="s">
        <v>754</v>
      </c>
      <c r="D17" s="244" t="s">
        <v>660</v>
      </c>
      <c r="E17" s="51" t="s">
        <v>755</v>
      </c>
      <c r="F17" s="11" t="s">
        <v>30</v>
      </c>
      <c r="G17" s="12"/>
      <c r="H17" s="12"/>
      <c r="Q17" s="11"/>
      <c r="R17" s="12"/>
    </row>
    <row r="18" spans="1:18" ht="12.75">
      <c r="A18" s="34" t="s">
        <v>726</v>
      </c>
      <c r="B18" s="28">
        <v>1300000</v>
      </c>
      <c r="C18" s="28">
        <v>1300000</v>
      </c>
      <c r="D18" s="26">
        <v>408300</v>
      </c>
      <c r="E18" s="245">
        <f aca="true" t="shared" si="0" ref="E18:E23">D18/C18*100</f>
        <v>31.407692307692308</v>
      </c>
      <c r="F18" s="25" t="s">
        <v>27</v>
      </c>
      <c r="G18" s="58"/>
      <c r="H18" s="58"/>
      <c r="Q18" s="25"/>
      <c r="R18" s="58"/>
    </row>
    <row r="19" spans="1:18" ht="12.75">
      <c r="A19" s="34" t="s">
        <v>727</v>
      </c>
      <c r="B19" s="28">
        <v>3100000</v>
      </c>
      <c r="C19" s="28">
        <v>3100000</v>
      </c>
      <c r="D19" s="26">
        <v>658680</v>
      </c>
      <c r="E19" s="245">
        <f t="shared" si="0"/>
        <v>21.247741935483873</v>
      </c>
      <c r="F19" s="25">
        <v>5179</v>
      </c>
      <c r="G19" s="58"/>
      <c r="H19" s="58"/>
      <c r="Q19" s="25"/>
      <c r="R19" s="58"/>
    </row>
    <row r="20" spans="1:18" ht="12.75">
      <c r="A20" s="34" t="s">
        <v>807</v>
      </c>
      <c r="B20" s="28">
        <v>52000</v>
      </c>
      <c r="C20" s="28">
        <v>52000</v>
      </c>
      <c r="D20" s="26">
        <v>12000</v>
      </c>
      <c r="E20" s="181">
        <f t="shared" si="0"/>
        <v>23.076923076923077</v>
      </c>
      <c r="F20" s="25">
        <v>5194</v>
      </c>
      <c r="G20" s="58"/>
      <c r="H20" s="58"/>
      <c r="Q20" s="25"/>
      <c r="R20" s="58"/>
    </row>
    <row r="21" spans="1:18" ht="12.75">
      <c r="A21" s="34" t="s">
        <v>265</v>
      </c>
      <c r="B21" s="28">
        <v>0</v>
      </c>
      <c r="C21" s="28">
        <v>150000</v>
      </c>
      <c r="D21" s="26">
        <v>112350</v>
      </c>
      <c r="E21" s="181">
        <f t="shared" si="0"/>
        <v>74.9</v>
      </c>
      <c r="F21" s="25"/>
      <c r="G21" s="58"/>
      <c r="H21" s="58"/>
      <c r="Q21" s="25"/>
      <c r="R21" s="58"/>
    </row>
    <row r="22" spans="1:18" ht="12.75">
      <c r="A22" s="34" t="s">
        <v>266</v>
      </c>
      <c r="B22" s="28">
        <v>0</v>
      </c>
      <c r="C22" s="28">
        <v>625420</v>
      </c>
      <c r="D22" s="26">
        <v>0</v>
      </c>
      <c r="E22" s="181">
        <f t="shared" si="0"/>
        <v>0</v>
      </c>
      <c r="F22" s="25"/>
      <c r="G22" s="58"/>
      <c r="H22" s="58"/>
      <c r="Q22" s="25"/>
      <c r="R22" s="58"/>
    </row>
    <row r="23" spans="1:18" ht="12.75">
      <c r="A23" s="3" t="s">
        <v>71</v>
      </c>
      <c r="B23" s="9">
        <f>SUM(B18:B22)</f>
        <v>4452000</v>
      </c>
      <c r="C23" s="9">
        <f>SUM(C18:C22)</f>
        <v>5227420</v>
      </c>
      <c r="D23" s="9">
        <f>SUM(D18:D22)</f>
        <v>1191330</v>
      </c>
      <c r="E23" s="10">
        <f t="shared" si="0"/>
        <v>22.790018785557695</v>
      </c>
      <c r="F23" s="18"/>
      <c r="G23" s="31"/>
      <c r="H23" s="31"/>
      <c r="Q23" s="18"/>
      <c r="R23" s="31"/>
    </row>
    <row r="26" spans="1:7" ht="15.75">
      <c r="A26" s="1" t="s">
        <v>191</v>
      </c>
      <c r="B26" s="1"/>
      <c r="D26" s="523">
        <v>718441</v>
      </c>
      <c r="E26" s="302" t="s">
        <v>723</v>
      </c>
      <c r="G26" t="s">
        <v>776</v>
      </c>
    </row>
    <row r="28" spans="1:4" ht="18.75">
      <c r="A28" s="157"/>
      <c r="D28" s="331"/>
    </row>
    <row r="29" spans="1:4" ht="18.75">
      <c r="A29" s="157"/>
      <c r="D29" s="331"/>
    </row>
    <row r="30" ht="18.75">
      <c r="A30" s="159"/>
    </row>
    <row r="31" ht="18.75">
      <c r="A31" s="159"/>
    </row>
    <row r="32" ht="15.75">
      <c r="A32" s="161"/>
    </row>
    <row r="33" ht="18.75">
      <c r="A33" s="159"/>
    </row>
    <row r="34" ht="18.75">
      <c r="A34" s="159"/>
    </row>
    <row r="35" ht="18.75">
      <c r="A35" s="159"/>
    </row>
    <row r="36" ht="18.75">
      <c r="A36" s="163"/>
    </row>
    <row r="37" ht="18.75">
      <c r="A37" s="163"/>
    </row>
    <row r="38" ht="18.75">
      <c r="A38" s="163"/>
    </row>
    <row r="39" ht="18.75">
      <c r="A39" s="159"/>
    </row>
    <row r="40" ht="18.75">
      <c r="A40" s="159"/>
    </row>
    <row r="41" ht="15.75">
      <c r="A41" s="162"/>
    </row>
    <row r="42" ht="18.75">
      <c r="A42" s="160"/>
    </row>
    <row r="43" ht="18.75">
      <c r="A43" s="160"/>
    </row>
    <row r="44" ht="18.75">
      <c r="A44" s="160"/>
    </row>
    <row r="45" ht="18.75">
      <c r="A45" s="158"/>
    </row>
    <row r="46" ht="18.75">
      <c r="A46" s="160"/>
    </row>
    <row r="47" ht="18.75">
      <c r="A47" s="160"/>
    </row>
    <row r="48" ht="18.75">
      <c r="A48" s="160"/>
    </row>
    <row r="49" ht="15.75">
      <c r="A49" s="161"/>
    </row>
    <row r="50" ht="18.75">
      <c r="A50" s="160"/>
    </row>
    <row r="51" ht="15.75">
      <c r="A51" s="162"/>
    </row>
    <row r="52" ht="18.75">
      <c r="A52" s="158"/>
    </row>
    <row r="53" ht="15.75">
      <c r="A53" s="161"/>
    </row>
    <row r="54" ht="15.75">
      <c r="A54" s="162"/>
    </row>
    <row r="55" ht="15.75">
      <c r="A55" s="162"/>
    </row>
    <row r="56" ht="18.75">
      <c r="A56" s="160"/>
    </row>
    <row r="57" spans="1:2" ht="18.75">
      <c r="A57" s="160"/>
      <c r="B57" s="158"/>
    </row>
    <row r="58" ht="18.75">
      <c r="A58" s="160"/>
    </row>
  </sheetData>
  <printOptions/>
  <pageMargins left="0.5905511811023623" right="0.3937007874015748" top="0.984251968503937" bottom="0.5905511811023623" header="0.5118110236220472" footer="0.5118110236220472"/>
  <pageSetup firstPageNumber="20" useFirstPageNumber="1" horizontalDpi="600" verticalDpi="600" orientation="portrait" paperSize="9" scale="9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A1:J30"/>
  <sheetViews>
    <sheetView workbookViewId="0" topLeftCell="A1">
      <selection activeCell="G11" sqref="G11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</cols>
  <sheetData>
    <row r="1" spans="1:5" ht="17.25" customHeight="1">
      <c r="A1" s="249" t="s">
        <v>184</v>
      </c>
      <c r="B1" s="249"/>
      <c r="C1" s="249"/>
      <c r="D1" s="249"/>
      <c r="E1" s="249"/>
    </row>
    <row r="2" spans="1:5" ht="17.25" customHeight="1">
      <c r="A2" s="249"/>
      <c r="B2" s="249"/>
      <c r="C2" s="249"/>
      <c r="D2" s="249"/>
      <c r="E2" s="249"/>
    </row>
    <row r="3" spans="1:2" ht="15.75">
      <c r="A3" s="1"/>
      <c r="B3" s="1"/>
    </row>
    <row r="4" spans="1:5" ht="15.75">
      <c r="A4" s="1" t="s">
        <v>481</v>
      </c>
      <c r="B4" s="1" t="s">
        <v>776</v>
      </c>
      <c r="D4" s="301">
        <v>31207896.2</v>
      </c>
      <c r="E4" s="2" t="s">
        <v>723</v>
      </c>
    </row>
    <row r="5" spans="1:2" ht="15.75">
      <c r="A5" s="1"/>
      <c r="B5" s="1"/>
    </row>
    <row r="6" spans="1:2" ht="15.75">
      <c r="A6" s="1" t="s">
        <v>406</v>
      </c>
      <c r="B6" s="1"/>
    </row>
    <row r="7" spans="1:5" ht="26.25" customHeight="1">
      <c r="A7" s="80"/>
      <c r="B7" s="52" t="s">
        <v>753</v>
      </c>
      <c r="C7" s="6" t="s">
        <v>754</v>
      </c>
      <c r="D7" s="5" t="s">
        <v>660</v>
      </c>
      <c r="E7" s="51" t="s">
        <v>755</v>
      </c>
    </row>
    <row r="8" spans="1:5" ht="25.5" customHeight="1">
      <c r="A8" s="556" t="s">
        <v>560</v>
      </c>
      <c r="B8" s="297">
        <v>0</v>
      </c>
      <c r="C8" s="297">
        <v>0</v>
      </c>
      <c r="D8" s="297">
        <v>95426</v>
      </c>
      <c r="E8" s="245" t="s">
        <v>51</v>
      </c>
    </row>
    <row r="9" spans="1:5" ht="12.75">
      <c r="A9" s="556" t="s">
        <v>195</v>
      </c>
      <c r="B9" s="28">
        <v>0</v>
      </c>
      <c r="C9" s="28">
        <v>0</v>
      </c>
      <c r="D9" s="28">
        <v>104578</v>
      </c>
      <c r="E9" s="245" t="s">
        <v>51</v>
      </c>
    </row>
    <row r="10" spans="1:5" ht="28.5" customHeight="1">
      <c r="A10" s="556" t="s">
        <v>416</v>
      </c>
      <c r="B10" s="297">
        <v>0</v>
      </c>
      <c r="C10" s="297">
        <v>0</v>
      </c>
      <c r="D10" s="297">
        <v>53200000</v>
      </c>
      <c r="E10" s="180" t="s">
        <v>51</v>
      </c>
    </row>
    <row r="11" spans="1:5" ht="25.5">
      <c r="A11" s="556" t="s">
        <v>115</v>
      </c>
      <c r="B11" s="297">
        <v>0</v>
      </c>
      <c r="C11" s="297">
        <v>2350000</v>
      </c>
      <c r="D11" s="297">
        <v>2350000</v>
      </c>
      <c r="E11" s="180">
        <f>D11/C11*100</f>
        <v>100</v>
      </c>
    </row>
    <row r="12" spans="1:5" ht="12.75">
      <c r="A12" s="536" t="s">
        <v>177</v>
      </c>
      <c r="B12" s="333">
        <v>0</v>
      </c>
      <c r="C12" s="28">
        <v>0</v>
      </c>
      <c r="D12" s="28">
        <v>40000000</v>
      </c>
      <c r="E12" s="245" t="s">
        <v>51</v>
      </c>
    </row>
    <row r="13" spans="1:5" ht="12.75">
      <c r="A13" s="3" t="s">
        <v>70</v>
      </c>
      <c r="B13" s="9">
        <f>SUM(B8)</f>
        <v>0</v>
      </c>
      <c r="C13" s="9">
        <f>SUM(C8:C12)</f>
        <v>2350000</v>
      </c>
      <c r="D13" s="9">
        <f>SUM(D8:D12)</f>
        <v>95750004</v>
      </c>
      <c r="E13" s="335" t="s">
        <v>51</v>
      </c>
    </row>
    <row r="14" ht="14.25" customHeight="1">
      <c r="A14" s="316"/>
    </row>
    <row r="15" ht="14.25" customHeight="1">
      <c r="A15" s="17"/>
    </row>
    <row r="16" spans="1:8" ht="15.75" customHeight="1">
      <c r="A16" s="1" t="s">
        <v>408</v>
      </c>
      <c r="B16" s="1"/>
      <c r="D16" s="572">
        <v>126957900.2</v>
      </c>
      <c r="E16" s="573" t="s">
        <v>723</v>
      </c>
      <c r="H16" s="125"/>
    </row>
    <row r="17" ht="12" customHeight="1"/>
    <row r="19" spans="1:2" ht="15.75">
      <c r="A19" s="1" t="s">
        <v>725</v>
      </c>
      <c r="B19" s="1"/>
    </row>
    <row r="20" spans="1:5" ht="26.25" customHeight="1">
      <c r="A20" s="3"/>
      <c r="B20" s="52" t="s">
        <v>753</v>
      </c>
      <c r="C20" s="6" t="s">
        <v>754</v>
      </c>
      <c r="D20" s="244" t="s">
        <v>660</v>
      </c>
      <c r="E20" s="51" t="s">
        <v>755</v>
      </c>
    </row>
    <row r="21" spans="1:5" ht="14.25" customHeight="1">
      <c r="A21" s="34" t="s">
        <v>72</v>
      </c>
      <c r="B21" s="28">
        <v>0</v>
      </c>
      <c r="C21" s="28">
        <v>0</v>
      </c>
      <c r="D21" s="26">
        <v>12366089</v>
      </c>
      <c r="E21" s="36" t="s">
        <v>51</v>
      </c>
    </row>
    <row r="22" spans="1:10" ht="12.75">
      <c r="A22" s="3" t="s">
        <v>71</v>
      </c>
      <c r="B22" s="9">
        <f>SUM(B21:B21)</f>
        <v>0</v>
      </c>
      <c r="C22" s="9">
        <f>SUM(C21)</f>
        <v>0</v>
      </c>
      <c r="D22" s="9">
        <f>SUM(D21:D21)</f>
        <v>12366089</v>
      </c>
      <c r="E22" s="335" t="s">
        <v>51</v>
      </c>
      <c r="H22" s="740"/>
      <c r="I22" s="740"/>
      <c r="J22" s="741"/>
    </row>
    <row r="23" ht="12" customHeight="1">
      <c r="C23" s="15"/>
    </row>
    <row r="25" spans="1:5" ht="12.75">
      <c r="A25" t="s">
        <v>95</v>
      </c>
      <c r="D25" s="521" t="s">
        <v>299</v>
      </c>
      <c r="E25" t="s">
        <v>723</v>
      </c>
    </row>
    <row r="26" spans="7:9" ht="12.75">
      <c r="G26" s="740"/>
      <c r="H26" s="740"/>
      <c r="I26" s="741"/>
    </row>
    <row r="27" spans="7:9" ht="12.75">
      <c r="G27" s="105"/>
      <c r="H27" s="105"/>
      <c r="I27" s="24"/>
    </row>
    <row r="28" spans="1:5" ht="15.75">
      <c r="A28" s="1" t="s">
        <v>190</v>
      </c>
      <c r="D28" s="522">
        <v>38046054</v>
      </c>
      <c r="E28" s="2" t="s">
        <v>723</v>
      </c>
    </row>
    <row r="30" ht="12.75">
      <c r="D30" s="15"/>
    </row>
  </sheetData>
  <mergeCells count="2">
    <mergeCell ref="H22:J22"/>
    <mergeCell ref="G26:I26"/>
  </mergeCells>
  <printOptions/>
  <pageMargins left="0.7874015748031497" right="0.7874015748031497" top="0.984251968503937" bottom="0.984251968503937" header="0.5118110236220472" footer="0.5118110236220472"/>
  <pageSetup firstPageNumber="21" useFirstPageNumber="1" horizontalDpi="600" verticalDpi="600" orientation="portrait" paperSize="9" scale="9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A1:R2464"/>
  <sheetViews>
    <sheetView workbookViewId="0" topLeftCell="A1">
      <selection activeCell="I111" sqref="I111"/>
    </sheetView>
  </sheetViews>
  <sheetFormatPr defaultColWidth="9.125" defaultRowHeight="12.75"/>
  <cols>
    <col min="1" max="1" width="5.25390625" style="0" customWidth="1"/>
    <col min="2" max="2" width="35.625" style="0" customWidth="1"/>
    <col min="3" max="3" width="12.25390625" style="0" customWidth="1"/>
    <col min="4" max="4" width="12.75390625" style="0" customWidth="1"/>
    <col min="5" max="5" width="12.125" style="0" customWidth="1"/>
    <col min="6" max="6" width="11.375" style="0" customWidth="1"/>
    <col min="7" max="7" width="12.00390625" style="0" customWidth="1"/>
    <col min="8" max="8" width="13.875" style="431" customWidth="1"/>
    <col min="9" max="9" width="13.00390625" style="0" customWidth="1"/>
    <col min="10" max="10" width="12.00390625" style="0" customWidth="1"/>
    <col min="11" max="11" width="11.625" style="0" customWidth="1"/>
  </cols>
  <sheetData>
    <row r="1" spans="1:9" ht="16.5" thickBot="1">
      <c r="A1" s="748" t="s">
        <v>185</v>
      </c>
      <c r="B1" s="748"/>
      <c r="C1" s="748"/>
      <c r="D1" s="748"/>
      <c r="E1" s="748"/>
      <c r="F1" s="748"/>
      <c r="G1" s="748"/>
      <c r="H1" s="748"/>
      <c r="I1" s="748"/>
    </row>
    <row r="2" spans="1:8" ht="57">
      <c r="A2" s="576" t="s">
        <v>196</v>
      </c>
      <c r="B2" s="577" t="s">
        <v>197</v>
      </c>
      <c r="C2" s="578" t="s">
        <v>198</v>
      </c>
      <c r="D2" s="578" t="s">
        <v>199</v>
      </c>
      <c r="E2" s="578" t="s">
        <v>200</v>
      </c>
      <c r="F2" s="578" t="s">
        <v>201</v>
      </c>
      <c r="G2" s="579" t="s">
        <v>598</v>
      </c>
      <c r="H2"/>
    </row>
    <row r="3" spans="1:9" ht="14.25">
      <c r="A3" s="742" t="s">
        <v>202</v>
      </c>
      <c r="B3" s="743"/>
      <c r="C3" s="743"/>
      <c r="D3" s="743"/>
      <c r="E3" s="743"/>
      <c r="F3" s="743"/>
      <c r="G3" s="744"/>
      <c r="H3"/>
      <c r="I3" s="431"/>
    </row>
    <row r="4" spans="1:9" ht="15">
      <c r="A4" s="580">
        <v>98</v>
      </c>
      <c r="B4" s="581" t="s">
        <v>203</v>
      </c>
      <c r="C4" s="582">
        <v>4987462</v>
      </c>
      <c r="D4" s="583">
        <v>213600</v>
      </c>
      <c r="E4" s="583">
        <v>3684918</v>
      </c>
      <c r="F4" s="584"/>
      <c r="G4" s="585">
        <v>3898518</v>
      </c>
      <c r="H4"/>
      <c r="I4" s="431"/>
    </row>
    <row r="5" spans="1:9" ht="15">
      <c r="A5" s="580">
        <v>99</v>
      </c>
      <c r="B5" s="581" t="s">
        <v>204</v>
      </c>
      <c r="C5" s="582">
        <v>2792756</v>
      </c>
      <c r="D5" s="583">
        <v>1477038</v>
      </c>
      <c r="E5" s="583">
        <v>1194945</v>
      </c>
      <c r="F5" s="584"/>
      <c r="G5" s="585">
        <v>2671983</v>
      </c>
      <c r="H5"/>
      <c r="I5" s="431"/>
    </row>
    <row r="6" spans="1:9" ht="15">
      <c r="A6" s="580">
        <v>100</v>
      </c>
      <c r="B6" s="581" t="s">
        <v>205</v>
      </c>
      <c r="C6" s="582">
        <v>988200</v>
      </c>
      <c r="D6" s="583">
        <v>988200</v>
      </c>
      <c r="E6" s="583"/>
      <c r="F6" s="584"/>
      <c r="G6" s="585">
        <v>988200</v>
      </c>
      <c r="H6"/>
      <c r="I6" s="431"/>
    </row>
    <row r="7" spans="1:9" ht="15">
      <c r="A7" s="580">
        <v>101</v>
      </c>
      <c r="B7" s="581" t="s">
        <v>206</v>
      </c>
      <c r="C7" s="582">
        <v>3582195</v>
      </c>
      <c r="D7" s="583">
        <v>3504074</v>
      </c>
      <c r="E7" s="583"/>
      <c r="F7" s="584"/>
      <c r="G7" s="585">
        <v>3504074</v>
      </c>
      <c r="H7"/>
      <c r="I7" s="431"/>
    </row>
    <row r="8" spans="1:9" ht="15">
      <c r="A8" s="580">
        <v>102</v>
      </c>
      <c r="B8" s="581" t="s">
        <v>207</v>
      </c>
      <c r="C8" s="582">
        <v>1350262</v>
      </c>
      <c r="D8" s="583">
        <v>1141967</v>
      </c>
      <c r="E8" s="583">
        <v>81516</v>
      </c>
      <c r="F8" s="584"/>
      <c r="G8" s="585">
        <v>1223483</v>
      </c>
      <c r="H8"/>
      <c r="I8" s="431"/>
    </row>
    <row r="9" spans="1:9" ht="15">
      <c r="A9" s="580">
        <v>103</v>
      </c>
      <c r="B9" s="581" t="s">
        <v>208</v>
      </c>
      <c r="C9" s="582">
        <v>1397929</v>
      </c>
      <c r="D9" s="583">
        <v>1359943</v>
      </c>
      <c r="E9" s="583"/>
      <c r="F9" s="584"/>
      <c r="G9" s="585">
        <v>1359943</v>
      </c>
      <c r="H9"/>
      <c r="I9" s="431"/>
    </row>
    <row r="10" spans="1:9" ht="15">
      <c r="A10" s="580">
        <v>104</v>
      </c>
      <c r="B10" s="581" t="s">
        <v>209</v>
      </c>
      <c r="C10" s="582">
        <v>2000000</v>
      </c>
      <c r="D10" s="583">
        <v>1313678</v>
      </c>
      <c r="E10" s="583">
        <v>539298</v>
      </c>
      <c r="F10" s="584"/>
      <c r="G10" s="585">
        <v>1852976</v>
      </c>
      <c r="H10"/>
      <c r="I10" s="431"/>
    </row>
    <row r="11" spans="1:9" ht="15">
      <c r="A11" s="580">
        <v>105</v>
      </c>
      <c r="B11" s="581" t="s">
        <v>210</v>
      </c>
      <c r="C11" s="582">
        <v>1497700</v>
      </c>
      <c r="D11" s="583"/>
      <c r="E11" s="583">
        <v>746880</v>
      </c>
      <c r="F11" s="584"/>
      <c r="G11" s="585">
        <v>746880</v>
      </c>
      <c r="H11"/>
      <c r="I11" s="431"/>
    </row>
    <row r="12" spans="1:9" ht="14.25">
      <c r="A12" s="580">
        <v>106</v>
      </c>
      <c r="B12" s="586" t="s">
        <v>211</v>
      </c>
      <c r="C12" s="582">
        <v>2490186</v>
      </c>
      <c r="D12" s="583">
        <v>220000</v>
      </c>
      <c r="E12" s="583">
        <v>2054862</v>
      </c>
      <c r="F12" s="584"/>
      <c r="G12" s="585">
        <v>2274862</v>
      </c>
      <c r="H12"/>
      <c r="I12" s="431"/>
    </row>
    <row r="13" spans="1:9" ht="14.25">
      <c r="A13" s="580">
        <v>107</v>
      </c>
      <c r="B13" s="586" t="s">
        <v>212</v>
      </c>
      <c r="C13" s="582">
        <v>3621035</v>
      </c>
      <c r="D13" s="583">
        <v>159600</v>
      </c>
      <c r="E13" s="583">
        <v>2574306</v>
      </c>
      <c r="F13" s="584"/>
      <c r="G13" s="585">
        <v>2733906</v>
      </c>
      <c r="H13"/>
      <c r="I13" s="431"/>
    </row>
    <row r="14" spans="1:9" ht="14.25">
      <c r="A14" s="580">
        <v>108</v>
      </c>
      <c r="B14" s="586" t="s">
        <v>213</v>
      </c>
      <c r="C14" s="582">
        <v>1500000</v>
      </c>
      <c r="D14" s="583">
        <v>78483</v>
      </c>
      <c r="E14" s="583">
        <v>246594</v>
      </c>
      <c r="F14" s="584">
        <v>283250</v>
      </c>
      <c r="G14" s="585">
        <v>608327</v>
      </c>
      <c r="H14"/>
      <c r="I14" s="431"/>
    </row>
    <row r="15" spans="1:9" ht="15">
      <c r="A15" s="580">
        <v>109</v>
      </c>
      <c r="B15" s="581" t="s">
        <v>214</v>
      </c>
      <c r="C15" s="582">
        <v>851799</v>
      </c>
      <c r="D15" s="583">
        <v>342668.5</v>
      </c>
      <c r="E15" s="583">
        <v>270837</v>
      </c>
      <c r="F15" s="584"/>
      <c r="G15" s="585">
        <v>613505.5</v>
      </c>
      <c r="H15"/>
      <c r="I15" s="431"/>
    </row>
    <row r="16" spans="1:9" ht="15">
      <c r="A16" s="580">
        <v>110</v>
      </c>
      <c r="B16" s="581" t="s">
        <v>215</v>
      </c>
      <c r="C16" s="582">
        <v>1734079</v>
      </c>
      <c r="D16" s="583">
        <v>992825</v>
      </c>
      <c r="E16" s="583">
        <v>583982</v>
      </c>
      <c r="F16" s="584"/>
      <c r="G16" s="585">
        <v>1576807</v>
      </c>
      <c r="H16"/>
      <c r="I16" s="431"/>
    </row>
    <row r="17" spans="1:9" ht="15">
      <c r="A17" s="580">
        <v>111</v>
      </c>
      <c r="B17" s="581" t="s">
        <v>216</v>
      </c>
      <c r="C17" s="582">
        <v>1408980</v>
      </c>
      <c r="D17" s="583">
        <v>78000</v>
      </c>
      <c r="E17" s="583">
        <v>1155623</v>
      </c>
      <c r="F17" s="584"/>
      <c r="G17" s="585">
        <v>1233623</v>
      </c>
      <c r="H17"/>
      <c r="I17" s="431"/>
    </row>
    <row r="18" spans="1:9" ht="14.25">
      <c r="A18" s="580">
        <v>112</v>
      </c>
      <c r="B18" s="586" t="s">
        <v>217</v>
      </c>
      <c r="C18" s="582">
        <v>1799144</v>
      </c>
      <c r="D18" s="583"/>
      <c r="E18" s="583">
        <v>1322538.6</v>
      </c>
      <c r="F18" s="584"/>
      <c r="G18" s="585">
        <v>1322538.6</v>
      </c>
      <c r="H18"/>
      <c r="I18" s="431"/>
    </row>
    <row r="19" spans="1:9" ht="15">
      <c r="A19" s="580">
        <v>113</v>
      </c>
      <c r="B19" s="581" t="s">
        <v>218</v>
      </c>
      <c r="C19" s="582">
        <v>1786000</v>
      </c>
      <c r="D19" s="583">
        <v>535800</v>
      </c>
      <c r="E19" s="583">
        <v>885192</v>
      </c>
      <c r="F19" s="584">
        <v>337408</v>
      </c>
      <c r="G19" s="585">
        <v>1758400</v>
      </c>
      <c r="H19"/>
      <c r="I19" s="431"/>
    </row>
    <row r="20" spans="1:9" ht="14.25">
      <c r="A20" s="580">
        <v>114</v>
      </c>
      <c r="B20" s="586" t="s">
        <v>219</v>
      </c>
      <c r="C20" s="582">
        <v>1882748</v>
      </c>
      <c r="D20" s="583"/>
      <c r="E20" s="583">
        <v>1353014.8</v>
      </c>
      <c r="F20" s="584">
        <v>100000</v>
      </c>
      <c r="G20" s="585">
        <v>1453014.8</v>
      </c>
      <c r="H20"/>
      <c r="I20" s="431"/>
    </row>
    <row r="21" spans="1:9" ht="15">
      <c r="A21" s="580">
        <v>115</v>
      </c>
      <c r="B21" s="581" t="s">
        <v>221</v>
      </c>
      <c r="C21" s="582">
        <v>2000000</v>
      </c>
      <c r="D21" s="583">
        <v>57544</v>
      </c>
      <c r="E21" s="583">
        <v>1872295</v>
      </c>
      <c r="F21" s="584"/>
      <c r="G21" s="585">
        <v>1929839</v>
      </c>
      <c r="H21"/>
      <c r="I21" s="431"/>
    </row>
    <row r="22" spans="1:9" ht="15">
      <c r="A22" s="580">
        <v>116</v>
      </c>
      <c r="B22" s="581" t="s">
        <v>222</v>
      </c>
      <c r="C22" s="582">
        <v>916997</v>
      </c>
      <c r="D22" s="583">
        <v>873967</v>
      </c>
      <c r="E22" s="583"/>
      <c r="F22" s="584"/>
      <c r="G22" s="585">
        <v>873967</v>
      </c>
      <c r="H22"/>
      <c r="I22" s="431"/>
    </row>
    <row r="23" spans="1:9" ht="15">
      <c r="A23" s="580">
        <v>117</v>
      </c>
      <c r="B23" s="581" t="s">
        <v>223</v>
      </c>
      <c r="C23" s="582">
        <v>4004669</v>
      </c>
      <c r="D23" s="583">
        <v>150000</v>
      </c>
      <c r="E23" s="583">
        <v>3394761</v>
      </c>
      <c r="F23" s="584"/>
      <c r="G23" s="585">
        <v>3544761</v>
      </c>
      <c r="H23"/>
      <c r="I23" s="431"/>
    </row>
    <row r="24" spans="1:9" ht="14.25">
      <c r="A24" s="580">
        <v>118</v>
      </c>
      <c r="B24" s="586" t="s">
        <v>224</v>
      </c>
      <c r="C24" s="582">
        <v>1921491</v>
      </c>
      <c r="D24" s="583">
        <v>100000</v>
      </c>
      <c r="E24" s="583">
        <v>1069085</v>
      </c>
      <c r="F24" s="584">
        <v>55305</v>
      </c>
      <c r="G24" s="585">
        <v>1224390</v>
      </c>
      <c r="H24"/>
      <c r="I24" s="431"/>
    </row>
    <row r="25" spans="1:9" ht="15">
      <c r="A25" s="580">
        <v>119</v>
      </c>
      <c r="B25" s="581" t="s">
        <v>225</v>
      </c>
      <c r="C25" s="582">
        <v>1498830</v>
      </c>
      <c r="D25" s="583">
        <v>1498830</v>
      </c>
      <c r="E25" s="583"/>
      <c r="F25" s="584"/>
      <c r="G25" s="585">
        <v>1498830</v>
      </c>
      <c r="H25"/>
      <c r="I25" s="431"/>
    </row>
    <row r="26" spans="1:9" ht="15">
      <c r="A26" s="580">
        <v>120</v>
      </c>
      <c r="B26" s="581" t="s">
        <v>226</v>
      </c>
      <c r="C26" s="582">
        <v>1200000</v>
      </c>
      <c r="D26" s="583">
        <v>76850</v>
      </c>
      <c r="E26" s="583">
        <v>824185.2</v>
      </c>
      <c r="F26" s="584"/>
      <c r="G26" s="585">
        <v>901035.2</v>
      </c>
      <c r="H26"/>
      <c r="I26" s="431"/>
    </row>
    <row r="27" spans="1:9" ht="14.25">
      <c r="A27" s="580">
        <v>121</v>
      </c>
      <c r="B27" s="586" t="s">
        <v>227</v>
      </c>
      <c r="C27" s="582">
        <v>5000000</v>
      </c>
      <c r="D27" s="583"/>
      <c r="E27" s="583">
        <v>4750999</v>
      </c>
      <c r="F27" s="584">
        <v>60000</v>
      </c>
      <c r="G27" s="585">
        <v>4810999</v>
      </c>
      <c r="H27"/>
      <c r="I27" s="431"/>
    </row>
    <row r="28" spans="1:9" ht="14.25">
      <c r="A28" s="580">
        <v>122</v>
      </c>
      <c r="B28" s="586" t="s">
        <v>228</v>
      </c>
      <c r="C28" s="582">
        <v>1199738</v>
      </c>
      <c r="D28" s="583"/>
      <c r="E28" s="583">
        <v>947602</v>
      </c>
      <c r="F28" s="584">
        <v>97770</v>
      </c>
      <c r="G28" s="585">
        <v>1045372</v>
      </c>
      <c r="H28"/>
      <c r="I28" s="431"/>
    </row>
    <row r="29" spans="1:9" ht="14.25">
      <c r="A29" s="580">
        <v>123</v>
      </c>
      <c r="B29" s="587" t="s">
        <v>229</v>
      </c>
      <c r="C29" s="582">
        <v>2000000</v>
      </c>
      <c r="D29" s="583"/>
      <c r="E29" s="583">
        <v>577102</v>
      </c>
      <c r="F29" s="584">
        <v>188000</v>
      </c>
      <c r="G29" s="585">
        <v>765102</v>
      </c>
      <c r="H29"/>
      <c r="I29" s="431"/>
    </row>
    <row r="30" spans="1:9" ht="15">
      <c r="A30" s="580">
        <v>124</v>
      </c>
      <c r="B30" s="581" t="s">
        <v>230</v>
      </c>
      <c r="C30" s="582">
        <v>2900000</v>
      </c>
      <c r="D30" s="583"/>
      <c r="E30" s="583">
        <v>2828800</v>
      </c>
      <c r="F30" s="584"/>
      <c r="G30" s="585">
        <v>2828800</v>
      </c>
      <c r="H30"/>
      <c r="I30" s="431"/>
    </row>
    <row r="31" spans="1:9" ht="15">
      <c r="A31" s="580">
        <v>125</v>
      </c>
      <c r="B31" s="581" t="s">
        <v>231</v>
      </c>
      <c r="C31" s="588">
        <v>2900000</v>
      </c>
      <c r="D31" s="583"/>
      <c r="E31" s="583">
        <v>2900000</v>
      </c>
      <c r="F31" s="584"/>
      <c r="G31" s="585">
        <v>2900000</v>
      </c>
      <c r="H31"/>
      <c r="I31" s="431"/>
    </row>
    <row r="32" spans="1:9" ht="15">
      <c r="A32" s="589">
        <v>126</v>
      </c>
      <c r="B32" s="590" t="s">
        <v>232</v>
      </c>
      <c r="C32" s="591">
        <v>500000</v>
      </c>
      <c r="D32" s="583">
        <v>42473</v>
      </c>
      <c r="E32" s="583">
        <v>394620.6</v>
      </c>
      <c r="F32" s="584"/>
      <c r="G32" s="585">
        <v>437093.6</v>
      </c>
      <c r="H32"/>
      <c r="I32" s="431"/>
    </row>
    <row r="33" spans="1:9" ht="15">
      <c r="A33" s="589">
        <v>127</v>
      </c>
      <c r="B33" s="581" t="s">
        <v>233</v>
      </c>
      <c r="C33" s="591">
        <v>478294</v>
      </c>
      <c r="D33" s="583"/>
      <c r="E33" s="583">
        <v>471581</v>
      </c>
      <c r="F33" s="584"/>
      <c r="G33" s="585">
        <v>471581</v>
      </c>
      <c r="H33"/>
      <c r="I33" s="431"/>
    </row>
    <row r="34" spans="1:9" ht="15">
      <c r="A34" s="589">
        <v>128</v>
      </c>
      <c r="B34" s="581" t="s">
        <v>234</v>
      </c>
      <c r="C34" s="591">
        <v>1007000</v>
      </c>
      <c r="D34" s="583"/>
      <c r="E34" s="583">
        <v>1007000</v>
      </c>
      <c r="F34" s="584"/>
      <c r="G34" s="585">
        <v>1007000</v>
      </c>
      <c r="H34"/>
      <c r="I34" s="431"/>
    </row>
    <row r="35" spans="1:9" ht="14.25">
      <c r="A35" s="589">
        <v>129</v>
      </c>
      <c r="B35" s="586" t="s">
        <v>235</v>
      </c>
      <c r="C35" s="591">
        <v>1092280</v>
      </c>
      <c r="D35" s="583"/>
      <c r="E35" s="583">
        <v>868526</v>
      </c>
      <c r="F35" s="584"/>
      <c r="G35" s="585">
        <v>868526</v>
      </c>
      <c r="H35"/>
      <c r="I35" s="431"/>
    </row>
    <row r="36" spans="1:9" ht="14.25">
      <c r="A36" s="589">
        <v>130</v>
      </c>
      <c r="B36" s="586" t="s">
        <v>236</v>
      </c>
      <c r="C36" s="591">
        <v>1999270</v>
      </c>
      <c r="D36" s="583"/>
      <c r="E36" s="583">
        <v>946941</v>
      </c>
      <c r="F36" s="584">
        <v>408789</v>
      </c>
      <c r="G36" s="585">
        <v>1355730</v>
      </c>
      <c r="H36"/>
      <c r="I36" s="431"/>
    </row>
    <row r="37" spans="1:9" ht="15">
      <c r="A37" s="589">
        <v>131</v>
      </c>
      <c r="B37" s="581" t="s">
        <v>237</v>
      </c>
      <c r="C37" s="591">
        <v>948423</v>
      </c>
      <c r="D37" s="583"/>
      <c r="E37" s="583">
        <v>818006.5</v>
      </c>
      <c r="F37" s="584"/>
      <c r="G37" s="585">
        <v>818006.5</v>
      </c>
      <c r="H37"/>
      <c r="I37" s="431"/>
    </row>
    <row r="38" spans="1:9" ht="14.25">
      <c r="A38" s="589">
        <v>132</v>
      </c>
      <c r="B38" s="586" t="s">
        <v>238</v>
      </c>
      <c r="C38" s="591">
        <v>1000000</v>
      </c>
      <c r="D38" s="583"/>
      <c r="E38" s="583">
        <v>328800</v>
      </c>
      <c r="F38" s="584">
        <v>471200</v>
      </c>
      <c r="G38" s="585">
        <v>800000</v>
      </c>
      <c r="H38"/>
      <c r="I38" s="431"/>
    </row>
    <row r="39" spans="1:9" ht="14.25">
      <c r="A39" s="589">
        <v>133</v>
      </c>
      <c r="B39" s="586" t="s">
        <v>239</v>
      </c>
      <c r="C39" s="591">
        <v>1075900</v>
      </c>
      <c r="D39" s="583"/>
      <c r="E39" s="583">
        <v>313900</v>
      </c>
      <c r="F39" s="584">
        <v>140000</v>
      </c>
      <c r="G39" s="585">
        <v>453900</v>
      </c>
      <c r="H39"/>
      <c r="I39" s="431"/>
    </row>
    <row r="40" spans="1:9" ht="14.25">
      <c r="A40" s="742" t="s">
        <v>240</v>
      </c>
      <c r="B40" s="743"/>
      <c r="C40" s="743"/>
      <c r="D40" s="743"/>
      <c r="E40" s="743"/>
      <c r="F40" s="743"/>
      <c r="G40" s="744"/>
      <c r="H40"/>
      <c r="I40" s="431"/>
    </row>
    <row r="41" spans="1:9" ht="15">
      <c r="A41" s="589">
        <v>134</v>
      </c>
      <c r="B41" s="581" t="s">
        <v>241</v>
      </c>
      <c r="C41" s="591">
        <v>2200000</v>
      </c>
      <c r="D41" s="583"/>
      <c r="E41" s="583">
        <v>2134643</v>
      </c>
      <c r="F41" s="584"/>
      <c r="G41" s="585">
        <v>2134643</v>
      </c>
      <c r="H41"/>
      <c r="I41" s="431"/>
    </row>
    <row r="42" spans="1:9" ht="14.25">
      <c r="A42" s="589">
        <v>135</v>
      </c>
      <c r="B42" s="586" t="s">
        <v>242</v>
      </c>
      <c r="C42" s="591">
        <v>2999999</v>
      </c>
      <c r="D42" s="583"/>
      <c r="E42" s="583">
        <v>901310</v>
      </c>
      <c r="F42" s="584">
        <v>1844444</v>
      </c>
      <c r="G42" s="585">
        <v>2745754</v>
      </c>
      <c r="H42"/>
      <c r="I42" s="431"/>
    </row>
    <row r="43" spans="1:9" ht="15">
      <c r="A43" s="589">
        <v>136</v>
      </c>
      <c r="B43" s="581" t="s">
        <v>243</v>
      </c>
      <c r="C43" s="591">
        <v>999746</v>
      </c>
      <c r="D43" s="583"/>
      <c r="E43" s="583">
        <v>999746</v>
      </c>
      <c r="F43" s="584"/>
      <c r="G43" s="585">
        <v>999746</v>
      </c>
      <c r="H43"/>
      <c r="I43" s="431"/>
    </row>
    <row r="44" spans="1:9" ht="14.25">
      <c r="A44" s="589">
        <v>137</v>
      </c>
      <c r="B44" s="586" t="s">
        <v>244</v>
      </c>
      <c r="C44" s="591">
        <v>1534864</v>
      </c>
      <c r="D44" s="583"/>
      <c r="E44" s="583">
        <v>1116397</v>
      </c>
      <c r="F44" s="584">
        <v>259550</v>
      </c>
      <c r="G44" s="585">
        <v>1375947</v>
      </c>
      <c r="H44"/>
      <c r="I44" s="431"/>
    </row>
    <row r="45" spans="1:9" ht="14.25">
      <c r="A45" s="589">
        <v>138</v>
      </c>
      <c r="B45" s="586" t="s">
        <v>245</v>
      </c>
      <c r="C45" s="591">
        <v>2119000</v>
      </c>
      <c r="D45" s="583"/>
      <c r="E45" s="583">
        <v>1730846</v>
      </c>
      <c r="F45" s="584">
        <v>295500</v>
      </c>
      <c r="G45" s="585">
        <v>2026346</v>
      </c>
      <c r="H45"/>
      <c r="I45" s="431"/>
    </row>
    <row r="46" spans="1:9" ht="14.25">
      <c r="A46" s="589">
        <v>139</v>
      </c>
      <c r="B46" s="586" t="s">
        <v>246</v>
      </c>
      <c r="C46" s="591">
        <v>6500000</v>
      </c>
      <c r="D46" s="583"/>
      <c r="E46" s="583">
        <v>1508110.5</v>
      </c>
      <c r="F46" s="584">
        <v>927773</v>
      </c>
      <c r="G46" s="585">
        <v>2435883.5</v>
      </c>
      <c r="H46"/>
      <c r="I46" s="431"/>
    </row>
    <row r="47" spans="1:9" ht="14.25">
      <c r="A47" s="589">
        <v>140</v>
      </c>
      <c r="B47" s="587" t="s">
        <v>247</v>
      </c>
      <c r="C47" s="591">
        <v>3624930</v>
      </c>
      <c r="D47" s="583"/>
      <c r="E47" s="583"/>
      <c r="F47" s="584">
        <v>625209</v>
      </c>
      <c r="G47" s="585">
        <v>625209</v>
      </c>
      <c r="H47"/>
      <c r="I47" s="431"/>
    </row>
    <row r="48" spans="1:9" ht="14.25">
      <c r="A48" s="589">
        <v>141</v>
      </c>
      <c r="B48" s="587" t="s">
        <v>248</v>
      </c>
      <c r="C48" s="591">
        <v>2000000</v>
      </c>
      <c r="D48" s="583"/>
      <c r="E48" s="583">
        <v>641061</v>
      </c>
      <c r="F48" s="584"/>
      <c r="G48" s="585">
        <v>641061</v>
      </c>
      <c r="H48"/>
      <c r="I48" s="431"/>
    </row>
    <row r="49" spans="1:9" ht="14.25">
      <c r="A49" s="580">
        <v>142</v>
      </c>
      <c r="B49" s="586" t="s">
        <v>249</v>
      </c>
      <c r="C49" s="591">
        <v>1500000</v>
      </c>
      <c r="D49" s="583"/>
      <c r="E49" s="583">
        <v>567357</v>
      </c>
      <c r="F49" s="584">
        <v>133606</v>
      </c>
      <c r="G49" s="585">
        <v>700963</v>
      </c>
      <c r="H49"/>
      <c r="I49" s="431"/>
    </row>
    <row r="50" spans="1:9" ht="14.25">
      <c r="A50" s="589">
        <v>143</v>
      </c>
      <c r="B50" s="586" t="s">
        <v>250</v>
      </c>
      <c r="C50" s="591">
        <v>5499252</v>
      </c>
      <c r="D50" s="583"/>
      <c r="E50" s="583">
        <v>795216</v>
      </c>
      <c r="F50" s="584">
        <v>1787740.5</v>
      </c>
      <c r="G50" s="585">
        <v>2582956.5</v>
      </c>
      <c r="H50"/>
      <c r="I50" s="431"/>
    </row>
    <row r="51" spans="1:9" ht="14.25">
      <c r="A51" s="589">
        <v>144</v>
      </c>
      <c r="B51" s="586" t="s">
        <v>251</v>
      </c>
      <c r="C51" s="591">
        <v>1241378</v>
      </c>
      <c r="D51" s="583"/>
      <c r="E51" s="583">
        <v>272867</v>
      </c>
      <c r="F51" s="584">
        <v>912700</v>
      </c>
      <c r="G51" s="585">
        <v>1185567</v>
      </c>
      <c r="H51"/>
      <c r="I51" s="431"/>
    </row>
    <row r="52" spans="1:9" ht="14.25">
      <c r="A52" s="589">
        <v>145</v>
      </c>
      <c r="B52" s="586" t="s">
        <v>252</v>
      </c>
      <c r="C52" s="591">
        <v>5497642</v>
      </c>
      <c r="D52" s="583"/>
      <c r="E52" s="583">
        <v>300000</v>
      </c>
      <c r="F52" s="584">
        <v>1755365</v>
      </c>
      <c r="G52" s="585">
        <v>2055365</v>
      </c>
      <c r="H52"/>
      <c r="I52" s="431"/>
    </row>
    <row r="53" spans="1:9" ht="14.25">
      <c r="A53" s="589">
        <v>146</v>
      </c>
      <c r="B53" s="592" t="s">
        <v>253</v>
      </c>
      <c r="C53" s="591">
        <v>2500000</v>
      </c>
      <c r="D53" s="583"/>
      <c r="E53" s="583">
        <v>371288</v>
      </c>
      <c r="F53" s="584">
        <v>339525</v>
      </c>
      <c r="G53" s="585">
        <v>710813</v>
      </c>
      <c r="H53"/>
      <c r="I53" s="431"/>
    </row>
    <row r="54" spans="1:9" ht="14.25">
      <c r="A54" s="589">
        <v>147</v>
      </c>
      <c r="B54" s="592" t="s">
        <v>254</v>
      </c>
      <c r="C54" s="591">
        <v>1566600</v>
      </c>
      <c r="D54" s="583"/>
      <c r="E54" s="583">
        <v>469980</v>
      </c>
      <c r="F54" s="584"/>
      <c r="G54" s="585">
        <v>469980</v>
      </c>
      <c r="H54"/>
      <c r="I54" s="431"/>
    </row>
    <row r="55" spans="1:9" ht="15">
      <c r="A55" s="589">
        <v>148</v>
      </c>
      <c r="B55" s="593" t="s">
        <v>255</v>
      </c>
      <c r="C55" s="591">
        <v>1022600</v>
      </c>
      <c r="D55" s="583"/>
      <c r="E55" s="583">
        <v>1022600</v>
      </c>
      <c r="F55" s="584"/>
      <c r="G55" s="585">
        <v>1022600</v>
      </c>
      <c r="H55"/>
      <c r="I55" s="431"/>
    </row>
    <row r="56" spans="1:9" ht="14.25">
      <c r="A56" s="589">
        <v>149</v>
      </c>
      <c r="B56" s="592" t="s">
        <v>256</v>
      </c>
      <c r="C56" s="591">
        <v>1964451</v>
      </c>
      <c r="D56" s="583"/>
      <c r="E56" s="583">
        <v>52500</v>
      </c>
      <c r="F56" s="584">
        <v>339500</v>
      </c>
      <c r="G56" s="585">
        <v>392000</v>
      </c>
      <c r="H56"/>
      <c r="I56" s="431"/>
    </row>
    <row r="57" spans="1:9" ht="14.25">
      <c r="A57" s="589">
        <v>150</v>
      </c>
      <c r="B57" s="592" t="s">
        <v>257</v>
      </c>
      <c r="C57" s="591">
        <v>703725</v>
      </c>
      <c r="D57" s="583"/>
      <c r="E57" s="583">
        <v>112626</v>
      </c>
      <c r="F57" s="584"/>
      <c r="G57" s="585">
        <v>112626</v>
      </c>
      <c r="H57"/>
      <c r="I57" s="431"/>
    </row>
    <row r="58" spans="1:9" ht="14.25">
      <c r="A58" s="589">
        <v>151</v>
      </c>
      <c r="B58" s="592" t="s">
        <v>258</v>
      </c>
      <c r="C58" s="591">
        <v>1327704</v>
      </c>
      <c r="D58" s="583"/>
      <c r="E58" s="583"/>
      <c r="F58" s="584"/>
      <c r="G58" s="585">
        <v>0</v>
      </c>
      <c r="H58"/>
      <c r="I58" s="431"/>
    </row>
    <row r="59" spans="1:9" ht="14.25">
      <c r="A59" s="589">
        <v>152</v>
      </c>
      <c r="B59" s="594" t="s">
        <v>259</v>
      </c>
      <c r="C59" s="591">
        <v>1173481</v>
      </c>
      <c r="D59" s="583"/>
      <c r="E59" s="583"/>
      <c r="F59" s="584"/>
      <c r="G59" s="585">
        <v>0</v>
      </c>
      <c r="H59"/>
      <c r="I59" s="431"/>
    </row>
    <row r="60" spans="1:9" ht="14.25">
      <c r="A60" s="589">
        <v>153</v>
      </c>
      <c r="B60" s="595" t="s">
        <v>260</v>
      </c>
      <c r="C60" s="596">
        <v>1602896</v>
      </c>
      <c r="D60" s="583"/>
      <c r="E60" s="583">
        <v>31200</v>
      </c>
      <c r="F60" s="584">
        <v>93820</v>
      </c>
      <c r="G60" s="585">
        <v>125020</v>
      </c>
      <c r="H60"/>
      <c r="I60" s="431"/>
    </row>
    <row r="61" spans="1:9" ht="14.25">
      <c r="A61" s="589">
        <v>154</v>
      </c>
      <c r="B61" s="595" t="s">
        <v>261</v>
      </c>
      <c r="C61" s="596">
        <v>1609762</v>
      </c>
      <c r="D61" s="583"/>
      <c r="E61" s="583"/>
      <c r="F61" s="584"/>
      <c r="G61" s="585">
        <v>0</v>
      </c>
      <c r="H61"/>
      <c r="I61" s="431"/>
    </row>
    <row r="62" spans="1:9" ht="14.25">
      <c r="A62" s="589">
        <v>155</v>
      </c>
      <c r="B62" s="597" t="s">
        <v>262</v>
      </c>
      <c r="C62" s="596">
        <v>2500000</v>
      </c>
      <c r="D62" s="583"/>
      <c r="E62" s="583"/>
      <c r="F62" s="584"/>
      <c r="G62" s="585">
        <v>0</v>
      </c>
      <c r="H62"/>
      <c r="I62" s="431"/>
    </row>
    <row r="63" spans="1:9" ht="14.25">
      <c r="A63" s="580">
        <v>156</v>
      </c>
      <c r="B63" s="597" t="s">
        <v>263</v>
      </c>
      <c r="C63" s="596">
        <v>1195364</v>
      </c>
      <c r="D63" s="583"/>
      <c r="E63" s="583"/>
      <c r="F63" s="584">
        <v>55310</v>
      </c>
      <c r="G63" s="585">
        <v>55310</v>
      </c>
      <c r="H63"/>
      <c r="I63" s="431"/>
    </row>
    <row r="64" spans="1:9" ht="14.25">
      <c r="A64" s="589">
        <v>157</v>
      </c>
      <c r="B64" s="595" t="s">
        <v>267</v>
      </c>
      <c r="C64" s="596">
        <v>926898</v>
      </c>
      <c r="D64" s="583"/>
      <c r="E64" s="583"/>
      <c r="F64" s="584">
        <v>82931</v>
      </c>
      <c r="G64" s="585">
        <v>82931</v>
      </c>
      <c r="H64"/>
      <c r="I64" s="431"/>
    </row>
    <row r="65" spans="1:9" ht="14.25">
      <c r="A65" s="589">
        <v>158</v>
      </c>
      <c r="B65" s="595" t="s">
        <v>268</v>
      </c>
      <c r="C65" s="596">
        <v>997010</v>
      </c>
      <c r="D65" s="583"/>
      <c r="E65" s="583"/>
      <c r="F65" s="584">
        <v>127795</v>
      </c>
      <c r="G65" s="585">
        <v>127795</v>
      </c>
      <c r="H65"/>
      <c r="I65" s="431"/>
    </row>
    <row r="66" spans="1:9" ht="14.25">
      <c r="A66" s="589">
        <v>159</v>
      </c>
      <c r="B66" s="595" t="s">
        <v>269</v>
      </c>
      <c r="C66" s="596">
        <v>487764</v>
      </c>
      <c r="D66" s="583"/>
      <c r="E66" s="583"/>
      <c r="F66" s="584">
        <v>73269.8</v>
      </c>
      <c r="G66" s="585">
        <v>73269.8</v>
      </c>
      <c r="H66"/>
      <c r="I66" s="431"/>
    </row>
    <row r="67" spans="1:9" ht="14.25">
      <c r="A67" s="589">
        <v>160</v>
      </c>
      <c r="B67" s="595" t="s">
        <v>270</v>
      </c>
      <c r="C67" s="596">
        <v>1476772</v>
      </c>
      <c r="D67" s="583"/>
      <c r="E67" s="583"/>
      <c r="F67" s="584"/>
      <c r="G67" s="585">
        <v>0</v>
      </c>
      <c r="H67"/>
      <c r="I67" s="431"/>
    </row>
    <row r="68" spans="1:9" ht="14.25">
      <c r="A68" s="589">
        <v>161</v>
      </c>
      <c r="B68" s="598" t="s">
        <v>271</v>
      </c>
      <c r="C68" s="599">
        <v>1998550</v>
      </c>
      <c r="D68" s="600"/>
      <c r="E68" s="583"/>
      <c r="F68" s="584"/>
      <c r="G68" s="585">
        <v>0</v>
      </c>
      <c r="H68"/>
      <c r="I68" s="431"/>
    </row>
    <row r="69" spans="1:9" ht="14.25">
      <c r="A69" s="589">
        <v>162</v>
      </c>
      <c r="B69" s="598" t="s">
        <v>272</v>
      </c>
      <c r="C69" s="599">
        <v>299555</v>
      </c>
      <c r="D69" s="600"/>
      <c r="E69" s="583"/>
      <c r="F69" s="584">
        <v>34327</v>
      </c>
      <c r="G69" s="585">
        <v>34327</v>
      </c>
      <c r="H69"/>
      <c r="I69" s="431"/>
    </row>
    <row r="70" spans="1:9" ht="14.25">
      <c r="A70" s="589">
        <v>163</v>
      </c>
      <c r="B70" s="598" t="s">
        <v>273</v>
      </c>
      <c r="C70" s="599">
        <v>1250000</v>
      </c>
      <c r="D70" s="600"/>
      <c r="E70" s="583"/>
      <c r="F70" s="584"/>
      <c r="G70" s="585">
        <v>0</v>
      </c>
      <c r="H70"/>
      <c r="I70" s="431"/>
    </row>
    <row r="71" spans="1:9" ht="14.25">
      <c r="A71" s="589">
        <v>164</v>
      </c>
      <c r="B71" s="598" t="s">
        <v>274</v>
      </c>
      <c r="C71" s="599">
        <v>2500560</v>
      </c>
      <c r="D71" s="600"/>
      <c r="E71" s="583"/>
      <c r="F71" s="601">
        <v>536000</v>
      </c>
      <c r="G71" s="585">
        <v>536000</v>
      </c>
      <c r="H71"/>
      <c r="I71" s="431"/>
    </row>
    <row r="72" spans="1:9" ht="14.25">
      <c r="A72" s="589"/>
      <c r="B72" s="602" t="s">
        <v>275</v>
      </c>
      <c r="C72" s="599"/>
      <c r="D72" s="600"/>
      <c r="E72" s="603"/>
      <c r="F72" s="604">
        <v>2</v>
      </c>
      <c r="G72" s="605"/>
      <c r="H72" s="606"/>
      <c r="I72" s="607"/>
    </row>
    <row r="73" spans="1:9" ht="14.25">
      <c r="A73" s="745" t="s">
        <v>276</v>
      </c>
      <c r="B73" s="746"/>
      <c r="C73" s="746"/>
      <c r="D73" s="746"/>
      <c r="E73" s="746"/>
      <c r="F73" s="746"/>
      <c r="G73" s="747"/>
      <c r="H73"/>
      <c r="I73" s="431"/>
    </row>
    <row r="74" spans="1:9" ht="14.25">
      <c r="A74" s="608">
        <v>165</v>
      </c>
      <c r="B74" s="609" t="s">
        <v>277</v>
      </c>
      <c r="C74" s="610">
        <v>1000000</v>
      </c>
      <c r="D74" s="610"/>
      <c r="E74" s="610"/>
      <c r="F74" s="610"/>
      <c r="G74" s="585">
        <v>0</v>
      </c>
      <c r="H74"/>
      <c r="I74" s="431"/>
    </row>
    <row r="75" spans="1:9" ht="28.5">
      <c r="A75" s="608">
        <v>166</v>
      </c>
      <c r="B75" s="611" t="s">
        <v>278</v>
      </c>
      <c r="C75" s="610">
        <v>4500000</v>
      </c>
      <c r="D75" s="610"/>
      <c r="E75" s="610"/>
      <c r="F75" s="610"/>
      <c r="G75" s="585">
        <v>0</v>
      </c>
      <c r="H75"/>
      <c r="I75" s="431"/>
    </row>
    <row r="76" spans="1:9" ht="14.25">
      <c r="A76" s="608">
        <v>167</v>
      </c>
      <c r="B76" s="609" t="s">
        <v>279</v>
      </c>
      <c r="C76" s="610">
        <v>1500000</v>
      </c>
      <c r="D76" s="610"/>
      <c r="E76" s="610"/>
      <c r="F76" s="610"/>
      <c r="G76" s="585">
        <v>0</v>
      </c>
      <c r="H76"/>
      <c r="I76" s="431"/>
    </row>
    <row r="77" spans="1:9" ht="14.25">
      <c r="A77" s="608">
        <v>168</v>
      </c>
      <c r="B77" s="609" t="s">
        <v>280</v>
      </c>
      <c r="C77" s="610">
        <v>3000000</v>
      </c>
      <c r="D77" s="610"/>
      <c r="E77" s="610"/>
      <c r="F77" s="610"/>
      <c r="G77" s="585">
        <v>0</v>
      </c>
      <c r="H77"/>
      <c r="I77" s="431"/>
    </row>
    <row r="78" spans="1:9" ht="14.25">
      <c r="A78" s="608">
        <v>169</v>
      </c>
      <c r="B78" s="609" t="s">
        <v>281</v>
      </c>
      <c r="C78" s="610">
        <v>500000</v>
      </c>
      <c r="D78" s="610"/>
      <c r="E78" s="610"/>
      <c r="F78" s="610"/>
      <c r="G78" s="585">
        <v>0</v>
      </c>
      <c r="H78"/>
      <c r="I78" s="431"/>
    </row>
    <row r="79" spans="1:9" ht="14.25">
      <c r="A79" s="608">
        <v>170</v>
      </c>
      <c r="B79" s="609" t="s">
        <v>282</v>
      </c>
      <c r="C79" s="610">
        <v>2500000</v>
      </c>
      <c r="D79" s="610"/>
      <c r="E79" s="610"/>
      <c r="F79" s="610"/>
      <c r="G79" s="585">
        <v>0</v>
      </c>
      <c r="H79"/>
      <c r="I79" s="431"/>
    </row>
    <row r="80" spans="1:9" ht="14.25">
      <c r="A80" s="608">
        <v>171</v>
      </c>
      <c r="B80" s="612" t="s">
        <v>283</v>
      </c>
      <c r="C80" s="610">
        <v>2350000</v>
      </c>
      <c r="D80" s="610"/>
      <c r="E80" s="610"/>
      <c r="F80" s="610"/>
      <c r="G80" s="585">
        <v>0</v>
      </c>
      <c r="H80"/>
      <c r="I80" s="431"/>
    </row>
    <row r="81" spans="1:9" ht="14.25">
      <c r="A81" s="608">
        <v>172</v>
      </c>
      <c r="B81" s="609" t="s">
        <v>284</v>
      </c>
      <c r="C81" s="610">
        <v>6500000</v>
      </c>
      <c r="D81" s="610"/>
      <c r="E81" s="610"/>
      <c r="F81" s="610"/>
      <c r="G81" s="585">
        <v>0</v>
      </c>
      <c r="H81"/>
      <c r="I81" s="431"/>
    </row>
    <row r="82" spans="1:9" ht="14.25">
      <c r="A82" s="608">
        <v>173</v>
      </c>
      <c r="B82" s="609" t="s">
        <v>285</v>
      </c>
      <c r="C82" s="610">
        <v>1000000</v>
      </c>
      <c r="D82" s="610"/>
      <c r="E82" s="610"/>
      <c r="F82" s="610"/>
      <c r="G82" s="585">
        <v>0</v>
      </c>
      <c r="H82"/>
      <c r="I82" s="431"/>
    </row>
    <row r="83" spans="1:9" ht="14.25">
      <c r="A83" s="608">
        <v>174</v>
      </c>
      <c r="B83" s="612" t="s">
        <v>286</v>
      </c>
      <c r="C83" s="610">
        <v>3000000</v>
      </c>
      <c r="D83" s="610"/>
      <c r="E83" s="610"/>
      <c r="F83" s="610"/>
      <c r="G83" s="585">
        <v>0</v>
      </c>
      <c r="H83"/>
      <c r="I83" s="431"/>
    </row>
    <row r="84" spans="1:9" ht="14.25">
      <c r="A84" s="608">
        <v>175</v>
      </c>
      <c r="B84" s="612" t="s">
        <v>287</v>
      </c>
      <c r="C84" s="610">
        <v>3000000</v>
      </c>
      <c r="D84" s="610"/>
      <c r="E84" s="610"/>
      <c r="F84" s="610"/>
      <c r="G84" s="585">
        <v>0</v>
      </c>
      <c r="H84"/>
      <c r="I84" s="431"/>
    </row>
    <row r="85" spans="1:9" ht="14.25">
      <c r="A85" s="608">
        <v>176</v>
      </c>
      <c r="B85" s="609" t="s">
        <v>288</v>
      </c>
      <c r="C85" s="610">
        <v>1300000</v>
      </c>
      <c r="D85" s="610"/>
      <c r="E85" s="610"/>
      <c r="F85" s="610"/>
      <c r="G85" s="585">
        <v>0</v>
      </c>
      <c r="H85"/>
      <c r="I85" s="431"/>
    </row>
    <row r="86" spans="1:8" ht="15.75" thickBot="1">
      <c r="A86" s="749" t="s">
        <v>289</v>
      </c>
      <c r="B86" s="750"/>
      <c r="C86" s="613">
        <v>132133870</v>
      </c>
      <c r="D86" s="613">
        <v>15205540.5</v>
      </c>
      <c r="E86" s="613">
        <v>54036458.199999996</v>
      </c>
      <c r="F86" s="613">
        <v>12366089.3</v>
      </c>
      <c r="G86" s="614">
        <v>81608086.00000001</v>
      </c>
      <c r="H86" s="118"/>
    </row>
    <row r="87" spans="1:18" ht="15" thickBot="1">
      <c r="A87" s="515"/>
      <c r="B87" s="515"/>
      <c r="C87" s="516"/>
      <c r="D87" s="615"/>
      <c r="E87" s="615"/>
      <c r="F87" s="615"/>
      <c r="G87" s="615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</row>
    <row r="88" spans="1:8" ht="15">
      <c r="A88" s="751" t="s">
        <v>290</v>
      </c>
      <c r="B88" s="752"/>
      <c r="C88" s="752"/>
      <c r="D88" s="752"/>
      <c r="E88" s="752"/>
      <c r="F88" s="753"/>
      <c r="G88" s="754"/>
      <c r="H88"/>
    </row>
    <row r="89" spans="1:8" ht="90">
      <c r="A89" s="616" t="s">
        <v>291</v>
      </c>
      <c r="B89" s="617" t="s">
        <v>197</v>
      </c>
      <c r="C89" s="583"/>
      <c r="D89" s="618"/>
      <c r="E89" s="618" t="s">
        <v>292</v>
      </c>
      <c r="F89" s="619"/>
      <c r="G89" s="620" t="s">
        <v>598</v>
      </c>
      <c r="H89"/>
    </row>
    <row r="90" spans="1:8" ht="14.25">
      <c r="A90" s="580">
        <v>97</v>
      </c>
      <c r="B90" s="586" t="s">
        <v>293</v>
      </c>
      <c r="C90" s="583"/>
      <c r="D90" s="583"/>
      <c r="E90" s="583">
        <v>171</v>
      </c>
      <c r="F90" s="584"/>
      <c r="G90" s="585">
        <v>171</v>
      </c>
      <c r="H90"/>
    </row>
    <row r="91" spans="1:8" ht="14.25">
      <c r="A91" s="580">
        <v>124</v>
      </c>
      <c r="B91" s="586" t="s">
        <v>230</v>
      </c>
      <c r="C91" s="583"/>
      <c r="D91" s="583"/>
      <c r="E91" s="583">
        <v>21556</v>
      </c>
      <c r="F91" s="584"/>
      <c r="G91" s="585">
        <v>21556</v>
      </c>
      <c r="H91"/>
    </row>
    <row r="92" spans="1:8" ht="14.25">
      <c r="A92" s="580">
        <v>125</v>
      </c>
      <c r="B92" s="586" t="s">
        <v>231</v>
      </c>
      <c r="C92" s="583"/>
      <c r="D92" s="583"/>
      <c r="E92" s="583">
        <v>58164</v>
      </c>
      <c r="F92" s="584"/>
      <c r="G92" s="585">
        <v>58164</v>
      </c>
      <c r="H92"/>
    </row>
    <row r="93" spans="1:8" ht="14.25">
      <c r="A93" s="580">
        <v>139</v>
      </c>
      <c r="B93" s="594" t="s">
        <v>246</v>
      </c>
      <c r="C93" s="583"/>
      <c r="D93" s="583"/>
      <c r="E93" s="583">
        <v>15535</v>
      </c>
      <c r="F93" s="584"/>
      <c r="G93" s="585">
        <v>15535</v>
      </c>
      <c r="H93"/>
    </row>
    <row r="94" spans="1:8" ht="14.25">
      <c r="A94" s="580"/>
      <c r="B94" s="586"/>
      <c r="C94" s="583"/>
      <c r="D94" s="583"/>
      <c r="E94" s="583"/>
      <c r="F94" s="584"/>
      <c r="G94" s="585"/>
      <c r="H94"/>
    </row>
    <row r="95" spans="1:8" ht="14.25">
      <c r="A95" s="580"/>
      <c r="B95" s="586"/>
      <c r="C95" s="583"/>
      <c r="D95" s="583"/>
      <c r="E95" s="583"/>
      <c r="F95" s="584"/>
      <c r="G95" s="621"/>
      <c r="H95"/>
    </row>
    <row r="96" spans="1:8" ht="14.25">
      <c r="A96" s="580"/>
      <c r="B96" s="586"/>
      <c r="C96" s="583"/>
      <c r="D96" s="583"/>
      <c r="E96" s="583"/>
      <c r="F96" s="584"/>
      <c r="G96" s="621"/>
      <c r="H96"/>
    </row>
    <row r="97" spans="1:8" ht="14.25">
      <c r="A97" s="580"/>
      <c r="B97" s="586"/>
      <c r="C97" s="583"/>
      <c r="D97" s="583"/>
      <c r="E97" s="583"/>
      <c r="F97" s="584"/>
      <c r="G97" s="585"/>
      <c r="H97"/>
    </row>
    <row r="98" spans="1:8" ht="15">
      <c r="A98" s="755" t="s">
        <v>714</v>
      </c>
      <c r="B98" s="756"/>
      <c r="C98" s="583"/>
      <c r="D98" s="622"/>
      <c r="E98" s="622"/>
      <c r="F98" s="623"/>
      <c r="G98" s="624">
        <v>95426</v>
      </c>
      <c r="H98"/>
    </row>
    <row r="99" spans="1:8" ht="15">
      <c r="A99" s="757" t="s">
        <v>294</v>
      </c>
      <c r="B99" s="758"/>
      <c r="C99" s="583"/>
      <c r="D99" s="622"/>
      <c r="E99" s="622"/>
      <c r="F99" s="623"/>
      <c r="G99" s="624">
        <v>2350000</v>
      </c>
      <c r="H99"/>
    </row>
    <row r="100" spans="1:8" ht="15">
      <c r="A100" s="757" t="s">
        <v>295</v>
      </c>
      <c r="B100" s="758"/>
      <c r="C100" s="583"/>
      <c r="D100" s="622"/>
      <c r="E100" s="622"/>
      <c r="F100" s="623"/>
      <c r="G100" s="624">
        <v>53200000</v>
      </c>
      <c r="H100"/>
    </row>
    <row r="101" spans="1:8" ht="15">
      <c r="A101" s="757" t="s">
        <v>296</v>
      </c>
      <c r="B101" s="758"/>
      <c r="C101" s="583"/>
      <c r="D101" s="622"/>
      <c r="E101" s="622"/>
      <c r="F101" s="625"/>
      <c r="G101" s="626">
        <v>0</v>
      </c>
      <c r="H101"/>
    </row>
    <row r="102" spans="1:8" ht="15">
      <c r="A102" s="674" t="s">
        <v>297</v>
      </c>
      <c r="B102" s="675"/>
      <c r="C102" s="583"/>
      <c r="D102" s="583"/>
      <c r="E102" s="583"/>
      <c r="F102" s="584"/>
      <c r="G102" s="624">
        <v>104577.62</v>
      </c>
      <c r="H102"/>
    </row>
    <row r="103" spans="1:8" ht="15">
      <c r="A103" s="757" t="s">
        <v>177</v>
      </c>
      <c r="B103" s="761"/>
      <c r="C103" s="600"/>
      <c r="D103" s="600"/>
      <c r="E103" s="600"/>
      <c r="F103" s="601"/>
      <c r="G103" s="676">
        <v>40000000</v>
      </c>
      <c r="H103"/>
    </row>
    <row r="104" spans="1:8" ht="15.75" thickBot="1">
      <c r="A104" s="759" t="s">
        <v>298</v>
      </c>
      <c r="B104" s="760"/>
      <c r="C104" s="627"/>
      <c r="D104" s="627"/>
      <c r="E104" s="627"/>
      <c r="F104" s="628"/>
      <c r="G104" s="629">
        <f>SUM(G98:G103)</f>
        <v>95750003.62</v>
      </c>
      <c r="H104"/>
    </row>
    <row r="105" spans="1:8" ht="14.25">
      <c r="A105" s="515"/>
      <c r="B105" s="515"/>
      <c r="C105" s="516"/>
      <c r="D105" s="516"/>
      <c r="E105" s="516"/>
      <c r="F105" s="516"/>
      <c r="G105" s="516"/>
      <c r="H105"/>
    </row>
    <row r="106" spans="1:8" ht="15">
      <c r="A106" s="704"/>
      <c r="B106" s="704"/>
      <c r="C106" s="704"/>
      <c r="D106" s="762"/>
      <c r="E106" s="762"/>
      <c r="F106" s="762"/>
      <c r="G106" s="762"/>
      <c r="H106"/>
    </row>
    <row r="107" spans="1:8" ht="14.25">
      <c r="A107" s="515"/>
      <c r="B107" s="515"/>
      <c r="C107" s="516"/>
      <c r="D107" s="516"/>
      <c r="E107" s="516"/>
      <c r="F107" s="516"/>
      <c r="G107" s="516"/>
      <c r="H107"/>
    </row>
    <row r="108" spans="1:8" ht="15">
      <c r="A108" s="704"/>
      <c r="B108" s="763"/>
      <c r="C108" s="763"/>
      <c r="D108" s="764"/>
      <c r="E108" s="764"/>
      <c r="F108" s="764"/>
      <c r="G108" s="764"/>
      <c r="H108"/>
    </row>
    <row r="109" spans="1:8" ht="15">
      <c r="A109" s="514"/>
      <c r="B109" s="517"/>
      <c r="C109" s="519"/>
      <c r="D109" s="518"/>
      <c r="E109" s="518"/>
      <c r="F109" s="518"/>
      <c r="G109" s="518"/>
      <c r="H109"/>
    </row>
    <row r="110" spans="1:8" ht="15">
      <c r="A110" s="704"/>
      <c r="B110" s="763"/>
      <c r="C110" s="763"/>
      <c r="D110" s="764"/>
      <c r="E110" s="764"/>
      <c r="F110" s="764"/>
      <c r="G110" s="764"/>
      <c r="H110"/>
    </row>
    <row r="111" spans="1:8" ht="15">
      <c r="A111" s="514"/>
      <c r="B111" s="517"/>
      <c r="C111" s="519"/>
      <c r="D111" s="764"/>
      <c r="E111" s="764"/>
      <c r="F111" s="764"/>
      <c r="G111" s="764"/>
      <c r="H111"/>
    </row>
    <row r="112" spans="1:8" ht="15">
      <c r="A112" s="704"/>
      <c r="B112" s="763"/>
      <c r="C112" s="763"/>
      <c r="D112" s="764" t="s">
        <v>377</v>
      </c>
      <c r="E112" s="764"/>
      <c r="F112" s="764"/>
      <c r="G112" s="764"/>
      <c r="H112"/>
    </row>
    <row r="113" s="166" customFormat="1" ht="12.75">
      <c r="H113" s="505"/>
    </row>
    <row r="114" s="166" customFormat="1" ht="12.75">
      <c r="H114" s="505"/>
    </row>
    <row r="115" s="166" customFormat="1" ht="12.75">
      <c r="H115" s="505"/>
    </row>
    <row r="116" s="166" customFormat="1" ht="12.75">
      <c r="H116" s="505"/>
    </row>
    <row r="117" s="166" customFormat="1" ht="12.75">
      <c r="H117" s="505"/>
    </row>
    <row r="118" s="166" customFormat="1" ht="12.75">
      <c r="H118" s="505"/>
    </row>
    <row r="119" s="166" customFormat="1" ht="12.75">
      <c r="H119" s="505"/>
    </row>
    <row r="120" s="166" customFormat="1" ht="12.75">
      <c r="H120" s="505"/>
    </row>
    <row r="121" s="166" customFormat="1" ht="12.75">
      <c r="H121" s="505"/>
    </row>
    <row r="122" s="166" customFormat="1" ht="12.75">
      <c r="H122" s="505"/>
    </row>
    <row r="123" s="166" customFormat="1" ht="12.75">
      <c r="H123" s="505"/>
    </row>
    <row r="124" s="166" customFormat="1" ht="12.75">
      <c r="H124" s="505"/>
    </row>
    <row r="125" s="166" customFormat="1" ht="12.75">
      <c r="H125" s="505"/>
    </row>
    <row r="126" s="166" customFormat="1" ht="12.75">
      <c r="H126" s="505"/>
    </row>
    <row r="127" s="166" customFormat="1" ht="12.75">
      <c r="H127" s="505"/>
    </row>
    <row r="128" s="166" customFormat="1" ht="12.75">
      <c r="H128" s="505"/>
    </row>
    <row r="129" s="166" customFormat="1" ht="12.75">
      <c r="H129" s="505"/>
    </row>
    <row r="130" s="166" customFormat="1" ht="12.75">
      <c r="H130" s="505"/>
    </row>
    <row r="131" s="166" customFormat="1" ht="12.75">
      <c r="H131" s="505"/>
    </row>
    <row r="132" s="166" customFormat="1" ht="12.75">
      <c r="H132" s="505"/>
    </row>
    <row r="133" s="166" customFormat="1" ht="12.75">
      <c r="H133" s="505"/>
    </row>
    <row r="134" s="166" customFormat="1" ht="12.75">
      <c r="H134" s="505"/>
    </row>
    <row r="135" s="166" customFormat="1" ht="12.75">
      <c r="H135" s="505"/>
    </row>
    <row r="136" s="166" customFormat="1" ht="12.75">
      <c r="H136" s="505"/>
    </row>
    <row r="137" s="166" customFormat="1" ht="12.75">
      <c r="H137" s="505"/>
    </row>
    <row r="138" s="166" customFormat="1" ht="12.75">
      <c r="H138" s="505"/>
    </row>
    <row r="139" s="166" customFormat="1" ht="12.75">
      <c r="H139" s="505"/>
    </row>
    <row r="140" s="166" customFormat="1" ht="12.75">
      <c r="H140" s="505"/>
    </row>
    <row r="141" s="166" customFormat="1" ht="12.75">
      <c r="H141" s="505"/>
    </row>
    <row r="142" s="166" customFormat="1" ht="12.75">
      <c r="H142" s="505"/>
    </row>
    <row r="143" s="166" customFormat="1" ht="12.75">
      <c r="H143" s="505"/>
    </row>
    <row r="144" s="166" customFormat="1" ht="12.75">
      <c r="H144" s="505"/>
    </row>
    <row r="145" s="166" customFormat="1" ht="12.75">
      <c r="H145" s="505"/>
    </row>
    <row r="146" s="166" customFormat="1" ht="12.75">
      <c r="H146" s="505"/>
    </row>
    <row r="147" s="166" customFormat="1" ht="12.75">
      <c r="H147" s="505"/>
    </row>
    <row r="148" s="166" customFormat="1" ht="12.75">
      <c r="H148" s="505"/>
    </row>
    <row r="149" s="166" customFormat="1" ht="12.75">
      <c r="H149" s="505"/>
    </row>
    <row r="150" s="166" customFormat="1" ht="12.75">
      <c r="H150" s="505"/>
    </row>
    <row r="151" s="166" customFormat="1" ht="12.75">
      <c r="H151" s="505"/>
    </row>
    <row r="152" s="166" customFormat="1" ht="12.75">
      <c r="H152" s="505"/>
    </row>
    <row r="153" s="166" customFormat="1" ht="12.75">
      <c r="H153" s="505"/>
    </row>
    <row r="154" s="166" customFormat="1" ht="12.75">
      <c r="H154" s="505"/>
    </row>
    <row r="155" s="166" customFormat="1" ht="12.75">
      <c r="H155" s="505"/>
    </row>
    <row r="156" s="166" customFormat="1" ht="12.75">
      <c r="H156" s="505"/>
    </row>
    <row r="157" s="166" customFormat="1" ht="12.75">
      <c r="H157" s="505"/>
    </row>
    <row r="158" s="166" customFormat="1" ht="12.75">
      <c r="H158" s="505"/>
    </row>
    <row r="159" s="166" customFormat="1" ht="12.75">
      <c r="H159" s="505"/>
    </row>
    <row r="160" s="166" customFormat="1" ht="12.75">
      <c r="H160" s="505"/>
    </row>
    <row r="161" s="166" customFormat="1" ht="12.75">
      <c r="H161" s="505"/>
    </row>
    <row r="162" s="166" customFormat="1" ht="12.75">
      <c r="H162" s="505"/>
    </row>
    <row r="163" s="166" customFormat="1" ht="12.75">
      <c r="H163" s="505"/>
    </row>
    <row r="164" s="166" customFormat="1" ht="12.75">
      <c r="H164" s="505"/>
    </row>
    <row r="165" s="166" customFormat="1" ht="12.75">
      <c r="H165" s="505"/>
    </row>
    <row r="166" s="166" customFormat="1" ht="12.75">
      <c r="H166" s="505"/>
    </row>
    <row r="167" s="166" customFormat="1" ht="12.75">
      <c r="H167" s="505"/>
    </row>
    <row r="168" s="166" customFormat="1" ht="12.75">
      <c r="H168" s="505"/>
    </row>
    <row r="169" s="166" customFormat="1" ht="12.75">
      <c r="H169" s="505"/>
    </row>
    <row r="170" s="166" customFormat="1" ht="12.75">
      <c r="H170" s="505"/>
    </row>
    <row r="171" s="166" customFormat="1" ht="12.75">
      <c r="H171" s="505"/>
    </row>
    <row r="172" s="166" customFormat="1" ht="12.75">
      <c r="H172" s="505"/>
    </row>
    <row r="173" s="166" customFormat="1" ht="12.75">
      <c r="H173" s="505"/>
    </row>
    <row r="174" s="166" customFormat="1" ht="12.75">
      <c r="H174" s="505"/>
    </row>
    <row r="175" s="166" customFormat="1" ht="12.75">
      <c r="H175" s="505"/>
    </row>
    <row r="176" s="166" customFormat="1" ht="12.75">
      <c r="H176" s="505"/>
    </row>
    <row r="177" s="166" customFormat="1" ht="12.75">
      <c r="H177" s="505"/>
    </row>
    <row r="178" s="166" customFormat="1" ht="12.75">
      <c r="H178" s="505"/>
    </row>
    <row r="179" s="166" customFormat="1" ht="12.75">
      <c r="H179" s="505"/>
    </row>
    <row r="180" s="166" customFormat="1" ht="12.75">
      <c r="H180" s="505"/>
    </row>
    <row r="181" s="166" customFormat="1" ht="12.75">
      <c r="H181" s="505"/>
    </row>
    <row r="182" s="166" customFormat="1" ht="12.75">
      <c r="H182" s="505"/>
    </row>
    <row r="183" s="166" customFormat="1" ht="12.75">
      <c r="H183" s="505"/>
    </row>
    <row r="184" s="166" customFormat="1" ht="12.75">
      <c r="H184" s="505"/>
    </row>
    <row r="185" s="166" customFormat="1" ht="12.75">
      <c r="H185" s="505"/>
    </row>
    <row r="186" s="166" customFormat="1" ht="12.75">
      <c r="H186" s="505"/>
    </row>
    <row r="187" s="166" customFormat="1" ht="12.75">
      <c r="H187" s="505"/>
    </row>
    <row r="188" s="166" customFormat="1" ht="12.75">
      <c r="H188" s="505"/>
    </row>
    <row r="189" s="166" customFormat="1" ht="12.75">
      <c r="H189" s="505"/>
    </row>
    <row r="190" s="166" customFormat="1" ht="12.75">
      <c r="H190" s="505"/>
    </row>
    <row r="191" s="166" customFormat="1" ht="12.75">
      <c r="H191" s="505"/>
    </row>
    <row r="192" s="166" customFormat="1" ht="12.75">
      <c r="H192" s="505"/>
    </row>
    <row r="193" s="166" customFormat="1" ht="12.75">
      <c r="H193" s="505"/>
    </row>
    <row r="194" s="166" customFormat="1" ht="12.75">
      <c r="H194" s="505"/>
    </row>
    <row r="195" s="166" customFormat="1" ht="12.75">
      <c r="H195" s="505"/>
    </row>
    <row r="196" s="166" customFormat="1" ht="12.75">
      <c r="H196" s="505"/>
    </row>
    <row r="197" s="166" customFormat="1" ht="12.75">
      <c r="H197" s="505"/>
    </row>
    <row r="198" s="166" customFormat="1" ht="12.75">
      <c r="H198" s="505"/>
    </row>
    <row r="199" s="166" customFormat="1" ht="12.75">
      <c r="H199" s="505"/>
    </row>
    <row r="200" s="166" customFormat="1" ht="12.75">
      <c r="H200" s="505"/>
    </row>
    <row r="201" s="166" customFormat="1" ht="12.75">
      <c r="H201" s="505"/>
    </row>
    <row r="202" s="166" customFormat="1" ht="12.75">
      <c r="H202" s="505"/>
    </row>
    <row r="203" s="166" customFormat="1" ht="12.75">
      <c r="H203" s="505"/>
    </row>
    <row r="204" s="166" customFormat="1" ht="12.75">
      <c r="H204" s="505"/>
    </row>
    <row r="205" s="166" customFormat="1" ht="12.75">
      <c r="H205" s="505"/>
    </row>
    <row r="206" s="166" customFormat="1" ht="12.75">
      <c r="H206" s="505"/>
    </row>
    <row r="207" s="166" customFormat="1" ht="12.75">
      <c r="H207" s="505"/>
    </row>
    <row r="208" s="166" customFormat="1" ht="12.75">
      <c r="H208" s="505"/>
    </row>
    <row r="209" s="166" customFormat="1" ht="12.75">
      <c r="H209" s="505"/>
    </row>
    <row r="210" s="166" customFormat="1" ht="12.75">
      <c r="H210" s="505"/>
    </row>
    <row r="211" s="166" customFormat="1" ht="12.75">
      <c r="H211" s="505"/>
    </row>
    <row r="212" s="166" customFormat="1" ht="12.75">
      <c r="H212" s="505"/>
    </row>
    <row r="213" s="166" customFormat="1" ht="12.75">
      <c r="H213" s="505"/>
    </row>
    <row r="214" s="166" customFormat="1" ht="12.75">
      <c r="H214" s="505"/>
    </row>
    <row r="215" s="166" customFormat="1" ht="12.75">
      <c r="H215" s="505"/>
    </row>
    <row r="216" s="166" customFormat="1" ht="12.75">
      <c r="H216" s="505"/>
    </row>
    <row r="217" s="166" customFormat="1" ht="12.75">
      <c r="H217" s="505"/>
    </row>
    <row r="218" s="166" customFormat="1" ht="12.75">
      <c r="H218" s="505"/>
    </row>
    <row r="219" s="166" customFormat="1" ht="12.75">
      <c r="H219" s="505"/>
    </row>
    <row r="220" s="166" customFormat="1" ht="12.75">
      <c r="H220" s="505"/>
    </row>
    <row r="221" s="166" customFormat="1" ht="12.75">
      <c r="H221" s="505"/>
    </row>
    <row r="222" s="166" customFormat="1" ht="12.75">
      <c r="H222" s="505"/>
    </row>
    <row r="223" s="166" customFormat="1" ht="12.75">
      <c r="H223" s="505"/>
    </row>
    <row r="224" s="166" customFormat="1" ht="12.75">
      <c r="H224" s="505"/>
    </row>
    <row r="225" s="166" customFormat="1" ht="12.75">
      <c r="H225" s="505"/>
    </row>
    <row r="226" s="166" customFormat="1" ht="12.75">
      <c r="H226" s="505"/>
    </row>
    <row r="227" s="166" customFormat="1" ht="12.75">
      <c r="H227" s="505"/>
    </row>
    <row r="228" s="166" customFormat="1" ht="12.75">
      <c r="H228" s="505"/>
    </row>
    <row r="229" s="166" customFormat="1" ht="12.75">
      <c r="H229" s="505"/>
    </row>
    <row r="230" s="166" customFormat="1" ht="12.75">
      <c r="H230" s="505"/>
    </row>
    <row r="231" s="166" customFormat="1" ht="12.75">
      <c r="H231" s="505"/>
    </row>
    <row r="232" s="166" customFormat="1" ht="12.75">
      <c r="H232" s="505"/>
    </row>
    <row r="233" s="166" customFormat="1" ht="12.75">
      <c r="H233" s="505"/>
    </row>
    <row r="234" s="166" customFormat="1" ht="12.75">
      <c r="H234" s="505"/>
    </row>
    <row r="235" s="166" customFormat="1" ht="12.75">
      <c r="H235" s="505"/>
    </row>
    <row r="236" s="166" customFormat="1" ht="12.75">
      <c r="H236" s="505"/>
    </row>
    <row r="237" s="166" customFormat="1" ht="12.75">
      <c r="H237" s="505"/>
    </row>
    <row r="238" s="166" customFormat="1" ht="12.75">
      <c r="H238" s="505"/>
    </row>
    <row r="239" s="166" customFormat="1" ht="12.75">
      <c r="H239" s="505"/>
    </row>
    <row r="240" s="166" customFormat="1" ht="12.75">
      <c r="H240" s="505"/>
    </row>
    <row r="241" s="166" customFormat="1" ht="12.75">
      <c r="H241" s="505"/>
    </row>
    <row r="242" s="166" customFormat="1" ht="12.75">
      <c r="H242" s="505"/>
    </row>
    <row r="243" s="166" customFormat="1" ht="12.75">
      <c r="H243" s="505"/>
    </row>
    <row r="244" s="166" customFormat="1" ht="12.75">
      <c r="H244" s="505"/>
    </row>
    <row r="245" s="166" customFormat="1" ht="12.75">
      <c r="H245" s="505"/>
    </row>
    <row r="246" s="166" customFormat="1" ht="12.75">
      <c r="H246" s="505"/>
    </row>
    <row r="247" s="166" customFormat="1" ht="12.75">
      <c r="H247" s="505"/>
    </row>
    <row r="248" s="166" customFormat="1" ht="12.75">
      <c r="H248" s="505"/>
    </row>
    <row r="249" s="166" customFormat="1" ht="12.75">
      <c r="H249" s="505"/>
    </row>
    <row r="250" s="166" customFormat="1" ht="12.75">
      <c r="H250" s="505"/>
    </row>
    <row r="251" s="166" customFormat="1" ht="12.75">
      <c r="H251" s="505"/>
    </row>
    <row r="252" s="166" customFormat="1" ht="12.75">
      <c r="H252" s="505"/>
    </row>
    <row r="253" s="166" customFormat="1" ht="12.75">
      <c r="H253" s="505"/>
    </row>
    <row r="254" s="166" customFormat="1" ht="12.75">
      <c r="H254" s="505"/>
    </row>
    <row r="255" s="166" customFormat="1" ht="12.75">
      <c r="H255" s="505"/>
    </row>
    <row r="256" s="166" customFormat="1" ht="12.75">
      <c r="H256" s="505"/>
    </row>
    <row r="257" s="166" customFormat="1" ht="12.75">
      <c r="H257" s="505"/>
    </row>
    <row r="258" s="166" customFormat="1" ht="12.75">
      <c r="H258" s="505"/>
    </row>
    <row r="259" s="166" customFormat="1" ht="12.75">
      <c r="H259" s="505"/>
    </row>
    <row r="260" s="166" customFormat="1" ht="12.75">
      <c r="H260" s="505"/>
    </row>
    <row r="261" s="166" customFormat="1" ht="12.75">
      <c r="H261" s="505"/>
    </row>
    <row r="262" s="166" customFormat="1" ht="12.75">
      <c r="H262" s="505"/>
    </row>
    <row r="263" s="166" customFormat="1" ht="12.75">
      <c r="H263" s="505"/>
    </row>
    <row r="264" s="166" customFormat="1" ht="12.75">
      <c r="H264" s="505"/>
    </row>
    <row r="265" s="166" customFormat="1" ht="12.75">
      <c r="H265" s="505"/>
    </row>
    <row r="266" s="166" customFormat="1" ht="12.75">
      <c r="H266" s="505"/>
    </row>
    <row r="267" s="166" customFormat="1" ht="12.75">
      <c r="H267" s="505"/>
    </row>
    <row r="268" s="166" customFormat="1" ht="12.75">
      <c r="H268" s="505"/>
    </row>
    <row r="269" s="166" customFormat="1" ht="12.75">
      <c r="H269" s="505"/>
    </row>
    <row r="270" s="166" customFormat="1" ht="12.75">
      <c r="H270" s="505"/>
    </row>
    <row r="271" s="166" customFormat="1" ht="12.75">
      <c r="H271" s="505"/>
    </row>
    <row r="272" s="166" customFormat="1" ht="12.75">
      <c r="H272" s="505"/>
    </row>
    <row r="273" s="166" customFormat="1" ht="12.75">
      <c r="H273" s="505"/>
    </row>
    <row r="274" s="166" customFormat="1" ht="12.75">
      <c r="H274" s="505"/>
    </row>
    <row r="275" s="166" customFormat="1" ht="12.75">
      <c r="H275" s="505"/>
    </row>
    <row r="276" s="166" customFormat="1" ht="12.75">
      <c r="H276" s="505"/>
    </row>
    <row r="277" s="166" customFormat="1" ht="12.75">
      <c r="H277" s="505"/>
    </row>
    <row r="278" s="166" customFormat="1" ht="12.75">
      <c r="H278" s="505"/>
    </row>
    <row r="279" s="166" customFormat="1" ht="12.75">
      <c r="H279" s="505"/>
    </row>
    <row r="280" s="166" customFormat="1" ht="12.75">
      <c r="H280" s="505"/>
    </row>
    <row r="281" s="166" customFormat="1" ht="12.75">
      <c r="H281" s="505"/>
    </row>
    <row r="282" s="166" customFormat="1" ht="12.75">
      <c r="H282" s="505"/>
    </row>
    <row r="283" s="166" customFormat="1" ht="12.75">
      <c r="H283" s="505"/>
    </row>
    <row r="284" s="166" customFormat="1" ht="12.75">
      <c r="H284" s="505"/>
    </row>
    <row r="285" s="166" customFormat="1" ht="12.75">
      <c r="H285" s="505"/>
    </row>
    <row r="286" s="166" customFormat="1" ht="12.75">
      <c r="H286" s="505"/>
    </row>
    <row r="287" s="166" customFormat="1" ht="12.75">
      <c r="H287" s="505"/>
    </row>
    <row r="288" s="166" customFormat="1" ht="12.75">
      <c r="H288" s="505"/>
    </row>
    <row r="289" s="166" customFormat="1" ht="12.75">
      <c r="H289" s="505"/>
    </row>
    <row r="290" s="166" customFormat="1" ht="12.75">
      <c r="H290" s="505"/>
    </row>
    <row r="291" s="166" customFormat="1" ht="12.75">
      <c r="H291" s="505"/>
    </row>
    <row r="292" s="166" customFormat="1" ht="12.75">
      <c r="H292" s="505"/>
    </row>
    <row r="293" s="166" customFormat="1" ht="12.75">
      <c r="H293" s="505"/>
    </row>
    <row r="294" s="166" customFormat="1" ht="12.75">
      <c r="H294" s="505"/>
    </row>
    <row r="295" s="166" customFormat="1" ht="12.75">
      <c r="H295" s="505"/>
    </row>
    <row r="296" s="166" customFormat="1" ht="12.75">
      <c r="H296" s="505"/>
    </row>
    <row r="297" s="166" customFormat="1" ht="12.75">
      <c r="H297" s="505"/>
    </row>
    <row r="298" s="166" customFormat="1" ht="12.75">
      <c r="H298" s="505"/>
    </row>
    <row r="299" s="166" customFormat="1" ht="12.75">
      <c r="H299" s="505"/>
    </row>
    <row r="300" s="166" customFormat="1" ht="12.75">
      <c r="H300" s="505"/>
    </row>
    <row r="301" s="166" customFormat="1" ht="12.75">
      <c r="H301" s="505"/>
    </row>
    <row r="302" s="166" customFormat="1" ht="12.75">
      <c r="H302" s="505"/>
    </row>
    <row r="303" s="166" customFormat="1" ht="12.75">
      <c r="H303" s="505"/>
    </row>
    <row r="304" s="166" customFormat="1" ht="12.75">
      <c r="H304" s="505"/>
    </row>
    <row r="305" s="166" customFormat="1" ht="12.75">
      <c r="H305" s="505"/>
    </row>
    <row r="306" s="166" customFormat="1" ht="12.75">
      <c r="H306" s="505"/>
    </row>
    <row r="307" s="166" customFormat="1" ht="12.75">
      <c r="H307" s="505"/>
    </row>
    <row r="308" s="166" customFormat="1" ht="12.75">
      <c r="H308" s="505"/>
    </row>
    <row r="309" s="166" customFormat="1" ht="12.75">
      <c r="H309" s="505"/>
    </row>
    <row r="310" s="166" customFormat="1" ht="12.75">
      <c r="H310" s="505"/>
    </row>
    <row r="311" s="166" customFormat="1" ht="12.75">
      <c r="H311" s="505"/>
    </row>
    <row r="312" s="166" customFormat="1" ht="12.75">
      <c r="H312" s="505"/>
    </row>
    <row r="313" s="166" customFormat="1" ht="12.75">
      <c r="H313" s="505"/>
    </row>
    <row r="314" s="166" customFormat="1" ht="12.75">
      <c r="H314" s="505"/>
    </row>
    <row r="315" s="166" customFormat="1" ht="12.75">
      <c r="H315" s="505"/>
    </row>
    <row r="316" s="166" customFormat="1" ht="12.75">
      <c r="H316" s="505"/>
    </row>
    <row r="317" s="166" customFormat="1" ht="12.75">
      <c r="H317" s="505"/>
    </row>
    <row r="318" s="166" customFormat="1" ht="12.75">
      <c r="H318" s="505"/>
    </row>
    <row r="319" s="166" customFormat="1" ht="12.75">
      <c r="H319" s="505"/>
    </row>
    <row r="320" s="166" customFormat="1" ht="12.75">
      <c r="H320" s="505"/>
    </row>
    <row r="321" s="166" customFormat="1" ht="12.75">
      <c r="H321" s="505"/>
    </row>
    <row r="322" s="166" customFormat="1" ht="12.75">
      <c r="H322" s="505"/>
    </row>
    <row r="323" s="166" customFormat="1" ht="12.75">
      <c r="H323" s="505"/>
    </row>
    <row r="324" s="166" customFormat="1" ht="12.75">
      <c r="H324" s="505"/>
    </row>
    <row r="325" s="166" customFormat="1" ht="12.75">
      <c r="H325" s="505"/>
    </row>
    <row r="326" s="166" customFormat="1" ht="12.75">
      <c r="H326" s="505"/>
    </row>
    <row r="327" s="166" customFormat="1" ht="12.75">
      <c r="H327" s="505"/>
    </row>
    <row r="328" s="166" customFormat="1" ht="12.75">
      <c r="H328" s="505"/>
    </row>
    <row r="329" s="166" customFormat="1" ht="12.75">
      <c r="H329" s="505"/>
    </row>
    <row r="330" s="166" customFormat="1" ht="12.75">
      <c r="H330" s="505"/>
    </row>
    <row r="331" s="166" customFormat="1" ht="12.75">
      <c r="H331" s="505"/>
    </row>
    <row r="332" s="166" customFormat="1" ht="12.75">
      <c r="H332" s="505"/>
    </row>
    <row r="333" s="166" customFormat="1" ht="12.75">
      <c r="H333" s="505"/>
    </row>
    <row r="334" s="166" customFormat="1" ht="12.75">
      <c r="H334" s="505"/>
    </row>
    <row r="335" s="166" customFormat="1" ht="12.75">
      <c r="H335" s="505"/>
    </row>
    <row r="336" s="166" customFormat="1" ht="12.75">
      <c r="H336" s="505"/>
    </row>
    <row r="337" s="166" customFormat="1" ht="12.75">
      <c r="H337" s="505"/>
    </row>
    <row r="338" s="166" customFormat="1" ht="12.75">
      <c r="H338" s="505"/>
    </row>
    <row r="339" s="166" customFormat="1" ht="12.75">
      <c r="H339" s="505"/>
    </row>
    <row r="340" s="166" customFormat="1" ht="12.75">
      <c r="H340" s="505"/>
    </row>
    <row r="341" s="166" customFormat="1" ht="12.75">
      <c r="H341" s="505"/>
    </row>
    <row r="342" s="166" customFormat="1" ht="12.75">
      <c r="H342" s="505"/>
    </row>
    <row r="343" s="166" customFormat="1" ht="12.75">
      <c r="H343" s="505"/>
    </row>
    <row r="344" s="166" customFormat="1" ht="12.75">
      <c r="H344" s="505"/>
    </row>
    <row r="345" s="166" customFormat="1" ht="12.75">
      <c r="H345" s="505"/>
    </row>
    <row r="346" s="166" customFormat="1" ht="12.75">
      <c r="H346" s="505"/>
    </row>
    <row r="347" s="166" customFormat="1" ht="12.75">
      <c r="H347" s="505"/>
    </row>
    <row r="348" s="166" customFormat="1" ht="12.75">
      <c r="H348" s="505"/>
    </row>
    <row r="349" s="166" customFormat="1" ht="12.75">
      <c r="H349" s="505"/>
    </row>
    <row r="350" s="166" customFormat="1" ht="12.75">
      <c r="H350" s="505"/>
    </row>
    <row r="351" s="166" customFormat="1" ht="12.75">
      <c r="H351" s="505"/>
    </row>
    <row r="352" s="166" customFormat="1" ht="12.75">
      <c r="H352" s="505"/>
    </row>
    <row r="353" s="166" customFormat="1" ht="12.75">
      <c r="H353" s="505"/>
    </row>
    <row r="354" s="166" customFormat="1" ht="12.75">
      <c r="H354" s="505"/>
    </row>
    <row r="355" s="166" customFormat="1" ht="12.75">
      <c r="H355" s="505"/>
    </row>
    <row r="356" s="166" customFormat="1" ht="12.75">
      <c r="H356" s="505"/>
    </row>
    <row r="357" s="166" customFormat="1" ht="12.75">
      <c r="H357" s="505"/>
    </row>
    <row r="358" s="166" customFormat="1" ht="12.75">
      <c r="H358" s="505"/>
    </row>
    <row r="359" s="166" customFormat="1" ht="12.75">
      <c r="H359" s="505"/>
    </row>
    <row r="360" s="166" customFormat="1" ht="12.75">
      <c r="H360" s="505"/>
    </row>
    <row r="361" s="166" customFormat="1" ht="12.75">
      <c r="H361" s="505"/>
    </row>
    <row r="362" s="166" customFormat="1" ht="12.75">
      <c r="H362" s="505"/>
    </row>
    <row r="363" s="166" customFormat="1" ht="12.75">
      <c r="H363" s="505"/>
    </row>
    <row r="364" s="166" customFormat="1" ht="12.75">
      <c r="H364" s="505"/>
    </row>
    <row r="365" s="166" customFormat="1" ht="12.75">
      <c r="H365" s="505"/>
    </row>
    <row r="366" s="166" customFormat="1" ht="12.75">
      <c r="H366" s="505"/>
    </row>
    <row r="367" s="166" customFormat="1" ht="12.75">
      <c r="H367" s="505"/>
    </row>
    <row r="368" s="166" customFormat="1" ht="12.75">
      <c r="H368" s="505"/>
    </row>
    <row r="369" s="166" customFormat="1" ht="12.75">
      <c r="H369" s="505"/>
    </row>
    <row r="370" s="166" customFormat="1" ht="12.75">
      <c r="H370" s="505"/>
    </row>
    <row r="371" s="166" customFormat="1" ht="12.75">
      <c r="H371" s="505"/>
    </row>
    <row r="372" s="166" customFormat="1" ht="12.75">
      <c r="H372" s="505"/>
    </row>
    <row r="373" s="166" customFormat="1" ht="12.75">
      <c r="H373" s="505"/>
    </row>
    <row r="374" s="166" customFormat="1" ht="12.75">
      <c r="H374" s="505"/>
    </row>
    <row r="375" s="166" customFormat="1" ht="12.75">
      <c r="H375" s="505"/>
    </row>
    <row r="376" s="166" customFormat="1" ht="12.75">
      <c r="H376" s="505"/>
    </row>
    <row r="377" s="166" customFormat="1" ht="12.75">
      <c r="H377" s="505"/>
    </row>
    <row r="378" s="166" customFormat="1" ht="12.75">
      <c r="H378" s="505"/>
    </row>
    <row r="379" s="166" customFormat="1" ht="12.75">
      <c r="H379" s="505"/>
    </row>
    <row r="380" s="166" customFormat="1" ht="12.75">
      <c r="H380" s="505"/>
    </row>
    <row r="381" s="166" customFormat="1" ht="12.75">
      <c r="H381" s="505"/>
    </row>
    <row r="382" s="166" customFormat="1" ht="12.75">
      <c r="H382" s="505"/>
    </row>
    <row r="383" s="166" customFormat="1" ht="12.75">
      <c r="H383" s="505"/>
    </row>
    <row r="384" s="166" customFormat="1" ht="12.75">
      <c r="H384" s="505"/>
    </row>
    <row r="385" s="166" customFormat="1" ht="12.75">
      <c r="H385" s="505"/>
    </row>
    <row r="386" s="166" customFormat="1" ht="12.75">
      <c r="H386" s="505"/>
    </row>
    <row r="387" s="166" customFormat="1" ht="12.75">
      <c r="H387" s="505"/>
    </row>
    <row r="388" s="166" customFormat="1" ht="12.75">
      <c r="H388" s="505"/>
    </row>
    <row r="389" s="166" customFormat="1" ht="12.75">
      <c r="H389" s="505"/>
    </row>
    <row r="390" s="166" customFormat="1" ht="12.75">
      <c r="H390" s="505"/>
    </row>
    <row r="391" s="166" customFormat="1" ht="12.75">
      <c r="H391" s="505"/>
    </row>
    <row r="392" s="166" customFormat="1" ht="12.75">
      <c r="H392" s="505"/>
    </row>
    <row r="393" s="166" customFormat="1" ht="12.75">
      <c r="H393" s="505"/>
    </row>
    <row r="394" s="166" customFormat="1" ht="12.75">
      <c r="H394" s="505"/>
    </row>
    <row r="395" s="166" customFormat="1" ht="12.75">
      <c r="H395" s="505"/>
    </row>
    <row r="396" s="166" customFormat="1" ht="12.75">
      <c r="H396" s="505"/>
    </row>
    <row r="397" s="166" customFormat="1" ht="12.75">
      <c r="H397" s="505"/>
    </row>
    <row r="398" s="166" customFormat="1" ht="12.75">
      <c r="H398" s="505"/>
    </row>
    <row r="399" s="166" customFormat="1" ht="12.75">
      <c r="H399" s="505"/>
    </row>
    <row r="400" s="166" customFormat="1" ht="12.75">
      <c r="H400" s="505"/>
    </row>
    <row r="401" s="166" customFormat="1" ht="12.75">
      <c r="H401" s="505"/>
    </row>
    <row r="402" s="166" customFormat="1" ht="12.75">
      <c r="H402" s="505"/>
    </row>
    <row r="403" s="166" customFormat="1" ht="12.75">
      <c r="H403" s="505"/>
    </row>
    <row r="404" s="166" customFormat="1" ht="12.75">
      <c r="H404" s="505"/>
    </row>
    <row r="405" s="166" customFormat="1" ht="12.75">
      <c r="H405" s="505"/>
    </row>
    <row r="406" s="166" customFormat="1" ht="12.75">
      <c r="H406" s="505"/>
    </row>
    <row r="407" s="166" customFormat="1" ht="12.75">
      <c r="H407" s="505"/>
    </row>
    <row r="408" s="166" customFormat="1" ht="12.75">
      <c r="H408" s="505"/>
    </row>
    <row r="409" s="166" customFormat="1" ht="12.75">
      <c r="H409" s="505"/>
    </row>
    <row r="410" s="166" customFormat="1" ht="12.75">
      <c r="H410" s="505"/>
    </row>
    <row r="411" s="166" customFormat="1" ht="12.75">
      <c r="H411" s="505"/>
    </row>
    <row r="412" s="166" customFormat="1" ht="12.75">
      <c r="H412" s="505"/>
    </row>
    <row r="413" s="166" customFormat="1" ht="12.75">
      <c r="H413" s="505"/>
    </row>
    <row r="414" s="166" customFormat="1" ht="12.75">
      <c r="H414" s="505"/>
    </row>
    <row r="415" s="166" customFormat="1" ht="12.75">
      <c r="H415" s="505"/>
    </row>
    <row r="416" s="166" customFormat="1" ht="12.75">
      <c r="H416" s="505"/>
    </row>
    <row r="417" s="166" customFormat="1" ht="12.75">
      <c r="H417" s="505"/>
    </row>
    <row r="418" s="166" customFormat="1" ht="12.75">
      <c r="H418" s="505"/>
    </row>
    <row r="419" s="166" customFormat="1" ht="12.75">
      <c r="H419" s="505"/>
    </row>
    <row r="420" s="166" customFormat="1" ht="12.75">
      <c r="H420" s="505"/>
    </row>
    <row r="421" s="166" customFormat="1" ht="12.75">
      <c r="H421" s="505"/>
    </row>
    <row r="422" s="166" customFormat="1" ht="12.75">
      <c r="H422" s="505"/>
    </row>
    <row r="423" s="166" customFormat="1" ht="12.75">
      <c r="H423" s="505"/>
    </row>
    <row r="424" s="166" customFormat="1" ht="12.75">
      <c r="H424" s="505"/>
    </row>
    <row r="425" s="166" customFormat="1" ht="12.75">
      <c r="H425" s="505"/>
    </row>
    <row r="426" s="166" customFormat="1" ht="12.75">
      <c r="H426" s="505"/>
    </row>
    <row r="427" s="166" customFormat="1" ht="12.75">
      <c r="H427" s="505"/>
    </row>
    <row r="428" s="166" customFormat="1" ht="12.75">
      <c r="H428" s="505"/>
    </row>
    <row r="429" s="166" customFormat="1" ht="12.75">
      <c r="H429" s="505"/>
    </row>
    <row r="430" s="166" customFormat="1" ht="12.75">
      <c r="H430" s="505"/>
    </row>
    <row r="431" s="166" customFormat="1" ht="12.75">
      <c r="H431" s="505"/>
    </row>
    <row r="432" s="166" customFormat="1" ht="12.75">
      <c r="H432" s="505"/>
    </row>
    <row r="433" s="166" customFormat="1" ht="12.75">
      <c r="H433" s="505"/>
    </row>
    <row r="434" s="166" customFormat="1" ht="12.75">
      <c r="H434" s="505"/>
    </row>
    <row r="435" s="166" customFormat="1" ht="12.75">
      <c r="H435" s="505"/>
    </row>
    <row r="436" s="166" customFormat="1" ht="12.75">
      <c r="H436" s="505"/>
    </row>
    <row r="437" s="166" customFormat="1" ht="12.75">
      <c r="H437" s="505"/>
    </row>
    <row r="438" s="166" customFormat="1" ht="12.75">
      <c r="H438" s="505"/>
    </row>
    <row r="439" s="166" customFormat="1" ht="12.75">
      <c r="H439" s="505"/>
    </row>
    <row r="440" s="166" customFormat="1" ht="12.75">
      <c r="H440" s="505"/>
    </row>
    <row r="441" s="166" customFormat="1" ht="12.75">
      <c r="H441" s="505"/>
    </row>
    <row r="442" s="166" customFormat="1" ht="12.75">
      <c r="H442" s="505"/>
    </row>
    <row r="443" s="166" customFormat="1" ht="12.75">
      <c r="H443" s="505"/>
    </row>
    <row r="444" s="166" customFormat="1" ht="12.75">
      <c r="H444" s="505"/>
    </row>
    <row r="445" s="166" customFormat="1" ht="12.75">
      <c r="H445" s="505"/>
    </row>
    <row r="446" s="166" customFormat="1" ht="12.75">
      <c r="H446" s="505"/>
    </row>
    <row r="447" s="166" customFormat="1" ht="12.75">
      <c r="H447" s="505"/>
    </row>
    <row r="448" s="166" customFormat="1" ht="12.75">
      <c r="H448" s="505"/>
    </row>
    <row r="449" s="166" customFormat="1" ht="12.75">
      <c r="H449" s="505"/>
    </row>
    <row r="450" s="166" customFormat="1" ht="12.75">
      <c r="H450" s="505"/>
    </row>
    <row r="451" s="166" customFormat="1" ht="12.75">
      <c r="H451" s="505"/>
    </row>
    <row r="452" s="166" customFormat="1" ht="12.75">
      <c r="H452" s="505"/>
    </row>
    <row r="453" s="166" customFormat="1" ht="12.75">
      <c r="H453" s="505"/>
    </row>
    <row r="454" s="166" customFormat="1" ht="12.75">
      <c r="H454" s="505"/>
    </row>
    <row r="455" s="166" customFormat="1" ht="12.75">
      <c r="H455" s="505"/>
    </row>
    <row r="456" s="166" customFormat="1" ht="12.75">
      <c r="H456" s="505"/>
    </row>
    <row r="457" s="166" customFormat="1" ht="12.75">
      <c r="H457" s="505"/>
    </row>
    <row r="458" s="166" customFormat="1" ht="12.75">
      <c r="H458" s="505"/>
    </row>
    <row r="459" s="166" customFormat="1" ht="12.75">
      <c r="H459" s="505"/>
    </row>
    <row r="460" s="166" customFormat="1" ht="12.75">
      <c r="H460" s="505"/>
    </row>
    <row r="461" s="166" customFormat="1" ht="12.75">
      <c r="H461" s="505"/>
    </row>
    <row r="462" s="166" customFormat="1" ht="12.75">
      <c r="H462" s="505"/>
    </row>
    <row r="463" s="166" customFormat="1" ht="12.75">
      <c r="H463" s="505"/>
    </row>
    <row r="464" s="166" customFormat="1" ht="12.75">
      <c r="H464" s="505"/>
    </row>
    <row r="465" s="166" customFormat="1" ht="12.75">
      <c r="H465" s="505"/>
    </row>
    <row r="466" s="166" customFormat="1" ht="12.75">
      <c r="H466" s="505"/>
    </row>
    <row r="467" s="166" customFormat="1" ht="12.75">
      <c r="H467" s="505"/>
    </row>
    <row r="468" s="166" customFormat="1" ht="12.75">
      <c r="H468" s="505"/>
    </row>
    <row r="469" s="166" customFormat="1" ht="12.75">
      <c r="H469" s="505"/>
    </row>
    <row r="470" s="166" customFormat="1" ht="12.75">
      <c r="H470" s="505"/>
    </row>
    <row r="471" s="166" customFormat="1" ht="12.75">
      <c r="H471" s="505"/>
    </row>
    <row r="472" s="166" customFormat="1" ht="12.75">
      <c r="H472" s="505"/>
    </row>
    <row r="473" s="166" customFormat="1" ht="12.75">
      <c r="H473" s="505"/>
    </row>
    <row r="474" s="166" customFormat="1" ht="12.75">
      <c r="H474" s="505"/>
    </row>
    <row r="475" s="166" customFormat="1" ht="12.75">
      <c r="H475" s="505"/>
    </row>
    <row r="476" s="166" customFormat="1" ht="12.75">
      <c r="H476" s="505"/>
    </row>
    <row r="477" s="166" customFormat="1" ht="12.75">
      <c r="H477" s="505"/>
    </row>
    <row r="478" s="166" customFormat="1" ht="12.75">
      <c r="H478" s="505"/>
    </row>
    <row r="479" s="166" customFormat="1" ht="12.75">
      <c r="H479" s="505"/>
    </row>
    <row r="480" s="166" customFormat="1" ht="12.75">
      <c r="H480" s="505"/>
    </row>
    <row r="481" s="166" customFormat="1" ht="12.75">
      <c r="H481" s="505"/>
    </row>
    <row r="482" s="166" customFormat="1" ht="12.75">
      <c r="H482" s="505"/>
    </row>
    <row r="483" s="166" customFormat="1" ht="12.75">
      <c r="H483" s="505"/>
    </row>
    <row r="484" s="166" customFormat="1" ht="12.75">
      <c r="H484" s="505"/>
    </row>
    <row r="485" s="166" customFormat="1" ht="12.75">
      <c r="H485" s="505"/>
    </row>
    <row r="486" s="166" customFormat="1" ht="12.75">
      <c r="H486" s="505"/>
    </row>
    <row r="487" s="166" customFormat="1" ht="12.75">
      <c r="H487" s="505"/>
    </row>
    <row r="488" s="166" customFormat="1" ht="12.75">
      <c r="H488" s="505"/>
    </row>
    <row r="489" s="166" customFormat="1" ht="12.75">
      <c r="H489" s="505"/>
    </row>
    <row r="490" s="166" customFormat="1" ht="12.75">
      <c r="H490" s="505"/>
    </row>
    <row r="491" s="166" customFormat="1" ht="12.75">
      <c r="H491" s="505"/>
    </row>
    <row r="492" s="166" customFormat="1" ht="12.75">
      <c r="H492" s="505"/>
    </row>
    <row r="493" s="166" customFormat="1" ht="12.75">
      <c r="H493" s="505"/>
    </row>
    <row r="494" s="166" customFormat="1" ht="12.75">
      <c r="H494" s="505"/>
    </row>
    <row r="495" s="166" customFormat="1" ht="12.75">
      <c r="H495" s="505"/>
    </row>
    <row r="496" s="166" customFormat="1" ht="12.75">
      <c r="H496" s="505"/>
    </row>
    <row r="497" s="166" customFormat="1" ht="12.75">
      <c r="H497" s="505"/>
    </row>
    <row r="498" s="166" customFormat="1" ht="12.75">
      <c r="H498" s="505"/>
    </row>
    <row r="499" s="166" customFormat="1" ht="12.75">
      <c r="H499" s="505"/>
    </row>
    <row r="500" s="166" customFormat="1" ht="12.75">
      <c r="H500" s="505"/>
    </row>
    <row r="501" s="166" customFormat="1" ht="12.75">
      <c r="H501" s="505"/>
    </row>
    <row r="502" s="166" customFormat="1" ht="12.75">
      <c r="H502" s="505"/>
    </row>
    <row r="503" s="166" customFormat="1" ht="12.75">
      <c r="H503" s="505"/>
    </row>
    <row r="504" s="166" customFormat="1" ht="12.75">
      <c r="H504" s="505"/>
    </row>
    <row r="505" s="166" customFormat="1" ht="12.75">
      <c r="H505" s="505"/>
    </row>
    <row r="506" s="166" customFormat="1" ht="12.75">
      <c r="H506" s="505"/>
    </row>
    <row r="507" s="166" customFormat="1" ht="12.75">
      <c r="H507" s="505"/>
    </row>
    <row r="508" s="166" customFormat="1" ht="12.75">
      <c r="H508" s="505"/>
    </row>
    <row r="509" s="166" customFormat="1" ht="12.75">
      <c r="H509" s="505"/>
    </row>
    <row r="510" s="166" customFormat="1" ht="12.75">
      <c r="H510" s="505"/>
    </row>
    <row r="511" s="166" customFormat="1" ht="12.75">
      <c r="H511" s="505"/>
    </row>
    <row r="512" s="166" customFormat="1" ht="12.75">
      <c r="H512" s="505"/>
    </row>
    <row r="513" s="166" customFormat="1" ht="12.75">
      <c r="H513" s="505"/>
    </row>
    <row r="514" s="166" customFormat="1" ht="12.75">
      <c r="H514" s="505"/>
    </row>
    <row r="515" s="166" customFormat="1" ht="12.75">
      <c r="H515" s="505"/>
    </row>
    <row r="516" s="166" customFormat="1" ht="12.75">
      <c r="H516" s="505"/>
    </row>
    <row r="517" s="166" customFormat="1" ht="12.75">
      <c r="H517" s="505"/>
    </row>
    <row r="518" s="166" customFormat="1" ht="12.75">
      <c r="H518" s="505"/>
    </row>
    <row r="519" s="166" customFormat="1" ht="12.75">
      <c r="H519" s="505"/>
    </row>
    <row r="520" s="166" customFormat="1" ht="12.75">
      <c r="H520" s="505"/>
    </row>
    <row r="521" s="166" customFormat="1" ht="12.75">
      <c r="H521" s="505"/>
    </row>
    <row r="522" s="166" customFormat="1" ht="12.75">
      <c r="H522" s="505"/>
    </row>
    <row r="523" s="166" customFormat="1" ht="12.75">
      <c r="H523" s="505"/>
    </row>
    <row r="524" s="166" customFormat="1" ht="12.75">
      <c r="H524" s="505"/>
    </row>
    <row r="525" s="166" customFormat="1" ht="12.75">
      <c r="H525" s="505"/>
    </row>
    <row r="526" s="166" customFormat="1" ht="12.75">
      <c r="H526" s="505"/>
    </row>
    <row r="527" s="166" customFormat="1" ht="12.75">
      <c r="H527" s="505"/>
    </row>
    <row r="528" s="166" customFormat="1" ht="12.75">
      <c r="H528" s="505"/>
    </row>
    <row r="529" s="166" customFormat="1" ht="12.75">
      <c r="H529" s="505"/>
    </row>
    <row r="530" s="166" customFormat="1" ht="12.75">
      <c r="H530" s="505"/>
    </row>
    <row r="531" s="166" customFormat="1" ht="12.75">
      <c r="H531" s="505"/>
    </row>
    <row r="532" s="166" customFormat="1" ht="12.75">
      <c r="H532" s="505"/>
    </row>
    <row r="533" s="166" customFormat="1" ht="12.75">
      <c r="H533" s="505"/>
    </row>
    <row r="534" s="166" customFormat="1" ht="12.75">
      <c r="H534" s="505"/>
    </row>
    <row r="535" s="166" customFormat="1" ht="12.75">
      <c r="H535" s="505"/>
    </row>
    <row r="536" s="166" customFormat="1" ht="12.75">
      <c r="H536" s="505"/>
    </row>
    <row r="537" s="166" customFormat="1" ht="12.75">
      <c r="H537" s="505"/>
    </row>
    <row r="538" s="166" customFormat="1" ht="12.75">
      <c r="H538" s="505"/>
    </row>
    <row r="539" s="166" customFormat="1" ht="12.75">
      <c r="H539" s="505"/>
    </row>
    <row r="540" s="166" customFormat="1" ht="12.75">
      <c r="H540" s="505"/>
    </row>
    <row r="541" s="166" customFormat="1" ht="12.75">
      <c r="H541" s="505"/>
    </row>
    <row r="542" s="166" customFormat="1" ht="12.75">
      <c r="H542" s="505"/>
    </row>
    <row r="543" s="166" customFormat="1" ht="12.75">
      <c r="H543" s="505"/>
    </row>
    <row r="544" s="166" customFormat="1" ht="12.75">
      <c r="H544" s="505"/>
    </row>
    <row r="545" s="166" customFormat="1" ht="12.75">
      <c r="H545" s="505"/>
    </row>
    <row r="546" s="166" customFormat="1" ht="12.75">
      <c r="H546" s="505"/>
    </row>
    <row r="547" s="166" customFormat="1" ht="12.75">
      <c r="H547" s="505"/>
    </row>
    <row r="548" s="166" customFormat="1" ht="12.75">
      <c r="H548" s="505"/>
    </row>
    <row r="549" s="166" customFormat="1" ht="12.75">
      <c r="H549" s="505"/>
    </row>
    <row r="550" s="166" customFormat="1" ht="12.75">
      <c r="H550" s="505"/>
    </row>
    <row r="551" s="166" customFormat="1" ht="12.75">
      <c r="H551" s="505"/>
    </row>
    <row r="552" s="166" customFormat="1" ht="12.75">
      <c r="H552" s="505"/>
    </row>
    <row r="553" s="166" customFormat="1" ht="12.75">
      <c r="H553" s="505"/>
    </row>
    <row r="554" s="166" customFormat="1" ht="12.75">
      <c r="H554" s="505"/>
    </row>
    <row r="555" s="166" customFormat="1" ht="12.75">
      <c r="H555" s="505"/>
    </row>
    <row r="556" s="166" customFormat="1" ht="12.75">
      <c r="H556" s="505"/>
    </row>
    <row r="557" s="166" customFormat="1" ht="12.75">
      <c r="H557" s="505"/>
    </row>
    <row r="558" s="166" customFormat="1" ht="12.75">
      <c r="H558" s="505"/>
    </row>
    <row r="559" s="166" customFormat="1" ht="12.75">
      <c r="H559" s="505"/>
    </row>
    <row r="560" s="166" customFormat="1" ht="12.75">
      <c r="H560" s="505"/>
    </row>
    <row r="561" s="166" customFormat="1" ht="12.75">
      <c r="H561" s="505"/>
    </row>
    <row r="562" s="166" customFormat="1" ht="12.75">
      <c r="H562" s="505"/>
    </row>
    <row r="563" s="166" customFormat="1" ht="12.75">
      <c r="H563" s="505"/>
    </row>
    <row r="564" s="166" customFormat="1" ht="12.75">
      <c r="H564" s="505"/>
    </row>
    <row r="565" s="166" customFormat="1" ht="12.75">
      <c r="H565" s="505"/>
    </row>
    <row r="566" s="166" customFormat="1" ht="12.75">
      <c r="H566" s="505"/>
    </row>
    <row r="567" s="166" customFormat="1" ht="12.75">
      <c r="H567" s="505"/>
    </row>
    <row r="568" s="166" customFormat="1" ht="12.75">
      <c r="H568" s="505"/>
    </row>
    <row r="569" s="166" customFormat="1" ht="12.75">
      <c r="H569" s="505"/>
    </row>
    <row r="570" s="166" customFormat="1" ht="12.75">
      <c r="H570" s="505"/>
    </row>
    <row r="571" s="166" customFormat="1" ht="12.75">
      <c r="H571" s="505"/>
    </row>
    <row r="572" s="166" customFormat="1" ht="12.75">
      <c r="H572" s="505"/>
    </row>
    <row r="573" s="166" customFormat="1" ht="12.75">
      <c r="H573" s="505"/>
    </row>
    <row r="574" s="166" customFormat="1" ht="12.75">
      <c r="H574" s="505"/>
    </row>
    <row r="575" s="166" customFormat="1" ht="12.75">
      <c r="H575" s="505"/>
    </row>
    <row r="576" s="166" customFormat="1" ht="12.75">
      <c r="H576" s="505"/>
    </row>
    <row r="577" s="166" customFormat="1" ht="12.75">
      <c r="H577" s="505"/>
    </row>
    <row r="578" s="166" customFormat="1" ht="12.75">
      <c r="H578" s="505"/>
    </row>
    <row r="579" s="166" customFormat="1" ht="12.75">
      <c r="H579" s="505"/>
    </row>
    <row r="580" s="166" customFormat="1" ht="12.75">
      <c r="H580" s="505"/>
    </row>
    <row r="581" s="166" customFormat="1" ht="12.75">
      <c r="H581" s="505"/>
    </row>
    <row r="582" s="166" customFormat="1" ht="12.75">
      <c r="H582" s="505"/>
    </row>
    <row r="583" s="166" customFormat="1" ht="12.75">
      <c r="H583" s="505"/>
    </row>
    <row r="584" s="166" customFormat="1" ht="12.75">
      <c r="H584" s="505"/>
    </row>
    <row r="585" s="166" customFormat="1" ht="12.75">
      <c r="H585" s="505"/>
    </row>
    <row r="586" s="166" customFormat="1" ht="12.75">
      <c r="H586" s="505"/>
    </row>
    <row r="587" s="166" customFormat="1" ht="12.75">
      <c r="H587" s="505"/>
    </row>
    <row r="588" s="166" customFormat="1" ht="12.75">
      <c r="H588" s="505"/>
    </row>
    <row r="589" s="166" customFormat="1" ht="12.75">
      <c r="H589" s="505"/>
    </row>
    <row r="590" s="166" customFormat="1" ht="12.75">
      <c r="H590" s="505"/>
    </row>
    <row r="591" s="166" customFormat="1" ht="12.75">
      <c r="H591" s="505"/>
    </row>
    <row r="592" s="166" customFormat="1" ht="12.75">
      <c r="H592" s="505"/>
    </row>
    <row r="593" s="166" customFormat="1" ht="12.75">
      <c r="H593" s="505"/>
    </row>
    <row r="594" s="166" customFormat="1" ht="12.75">
      <c r="H594" s="505"/>
    </row>
    <row r="595" s="166" customFormat="1" ht="12.75">
      <c r="H595" s="505"/>
    </row>
    <row r="596" s="166" customFormat="1" ht="12.75">
      <c r="H596" s="505"/>
    </row>
    <row r="597" s="166" customFormat="1" ht="12.75">
      <c r="H597" s="505"/>
    </row>
    <row r="598" s="166" customFormat="1" ht="12.75">
      <c r="H598" s="505"/>
    </row>
    <row r="599" s="166" customFormat="1" ht="12.75">
      <c r="H599" s="505"/>
    </row>
    <row r="600" s="166" customFormat="1" ht="12.75">
      <c r="H600" s="505"/>
    </row>
    <row r="601" s="166" customFormat="1" ht="12.75">
      <c r="H601" s="505"/>
    </row>
    <row r="602" s="166" customFormat="1" ht="12.75">
      <c r="H602" s="505"/>
    </row>
    <row r="603" s="166" customFormat="1" ht="12.75">
      <c r="H603" s="505"/>
    </row>
    <row r="604" s="166" customFormat="1" ht="12.75">
      <c r="H604" s="505"/>
    </row>
    <row r="605" s="166" customFormat="1" ht="12.75">
      <c r="H605" s="505"/>
    </row>
    <row r="606" s="166" customFormat="1" ht="12.75">
      <c r="H606" s="505"/>
    </row>
    <row r="607" s="166" customFormat="1" ht="12.75">
      <c r="H607" s="505"/>
    </row>
    <row r="608" s="166" customFormat="1" ht="12.75">
      <c r="H608" s="505"/>
    </row>
    <row r="609" s="166" customFormat="1" ht="12.75">
      <c r="H609" s="505"/>
    </row>
    <row r="610" s="166" customFormat="1" ht="12.75">
      <c r="H610" s="505"/>
    </row>
    <row r="611" s="166" customFormat="1" ht="12.75">
      <c r="H611" s="505"/>
    </row>
    <row r="612" s="166" customFormat="1" ht="12.75">
      <c r="H612" s="505"/>
    </row>
    <row r="613" s="166" customFormat="1" ht="12.75">
      <c r="H613" s="505"/>
    </row>
    <row r="614" s="166" customFormat="1" ht="12.75">
      <c r="H614" s="505"/>
    </row>
    <row r="615" s="166" customFormat="1" ht="12.75">
      <c r="H615" s="505"/>
    </row>
    <row r="616" s="166" customFormat="1" ht="12.75">
      <c r="H616" s="505"/>
    </row>
    <row r="617" s="166" customFormat="1" ht="12.75">
      <c r="H617" s="505"/>
    </row>
    <row r="618" s="166" customFormat="1" ht="12.75">
      <c r="H618" s="505"/>
    </row>
    <row r="619" s="166" customFormat="1" ht="12.75">
      <c r="H619" s="505"/>
    </row>
    <row r="620" s="166" customFormat="1" ht="12.75">
      <c r="H620" s="505"/>
    </row>
    <row r="621" s="166" customFormat="1" ht="12.75">
      <c r="H621" s="505"/>
    </row>
    <row r="622" s="166" customFormat="1" ht="12.75">
      <c r="H622" s="505"/>
    </row>
    <row r="623" s="166" customFormat="1" ht="12.75">
      <c r="H623" s="505"/>
    </row>
    <row r="624" s="166" customFormat="1" ht="12.75">
      <c r="H624" s="505"/>
    </row>
    <row r="625" s="166" customFormat="1" ht="12.75">
      <c r="H625" s="505"/>
    </row>
    <row r="626" s="166" customFormat="1" ht="12.75">
      <c r="H626" s="505"/>
    </row>
    <row r="627" s="166" customFormat="1" ht="12.75">
      <c r="H627" s="505"/>
    </row>
    <row r="628" s="166" customFormat="1" ht="12.75">
      <c r="H628" s="505"/>
    </row>
    <row r="629" s="166" customFormat="1" ht="12.75">
      <c r="H629" s="505"/>
    </row>
    <row r="630" s="166" customFormat="1" ht="12.75">
      <c r="H630" s="505"/>
    </row>
    <row r="631" s="166" customFormat="1" ht="12.75">
      <c r="H631" s="505"/>
    </row>
    <row r="632" s="166" customFormat="1" ht="12.75">
      <c r="H632" s="505"/>
    </row>
    <row r="633" s="166" customFormat="1" ht="12.75">
      <c r="H633" s="505"/>
    </row>
    <row r="634" s="166" customFormat="1" ht="12.75">
      <c r="H634" s="505"/>
    </row>
    <row r="635" s="166" customFormat="1" ht="12.75">
      <c r="H635" s="505"/>
    </row>
    <row r="636" s="166" customFormat="1" ht="12.75">
      <c r="H636" s="505"/>
    </row>
    <row r="637" s="166" customFormat="1" ht="12.75">
      <c r="H637" s="505"/>
    </row>
    <row r="638" s="166" customFormat="1" ht="12.75">
      <c r="H638" s="505"/>
    </row>
    <row r="639" s="166" customFormat="1" ht="12.75">
      <c r="H639" s="505"/>
    </row>
    <row r="640" s="166" customFormat="1" ht="12.75">
      <c r="H640" s="505"/>
    </row>
    <row r="641" s="166" customFormat="1" ht="12.75">
      <c r="H641" s="505"/>
    </row>
    <row r="642" s="166" customFormat="1" ht="12.75">
      <c r="H642" s="505"/>
    </row>
    <row r="643" s="166" customFormat="1" ht="12.75">
      <c r="H643" s="505"/>
    </row>
    <row r="644" s="166" customFormat="1" ht="12.75">
      <c r="H644" s="505"/>
    </row>
    <row r="645" s="166" customFormat="1" ht="12.75">
      <c r="H645" s="505"/>
    </row>
    <row r="646" s="166" customFormat="1" ht="12.75">
      <c r="H646" s="505"/>
    </row>
    <row r="647" s="166" customFormat="1" ht="12.75">
      <c r="H647" s="505"/>
    </row>
    <row r="648" s="166" customFormat="1" ht="12.75">
      <c r="H648" s="505"/>
    </row>
    <row r="649" s="166" customFormat="1" ht="12.75">
      <c r="H649" s="505"/>
    </row>
    <row r="650" s="166" customFormat="1" ht="12.75">
      <c r="H650" s="505"/>
    </row>
    <row r="651" s="166" customFormat="1" ht="12.75">
      <c r="H651" s="505"/>
    </row>
    <row r="652" s="166" customFormat="1" ht="12.75">
      <c r="H652" s="505"/>
    </row>
    <row r="653" s="166" customFormat="1" ht="12.75">
      <c r="H653" s="505"/>
    </row>
    <row r="654" s="166" customFormat="1" ht="12.75">
      <c r="H654" s="505"/>
    </row>
    <row r="655" s="166" customFormat="1" ht="12.75">
      <c r="H655" s="505"/>
    </row>
    <row r="656" s="166" customFormat="1" ht="12.75">
      <c r="H656" s="505"/>
    </row>
    <row r="657" s="166" customFormat="1" ht="12.75">
      <c r="H657" s="505"/>
    </row>
    <row r="658" s="166" customFormat="1" ht="12.75">
      <c r="H658" s="505"/>
    </row>
    <row r="659" s="166" customFormat="1" ht="12.75">
      <c r="H659" s="505"/>
    </row>
    <row r="660" s="166" customFormat="1" ht="12.75">
      <c r="H660" s="505"/>
    </row>
    <row r="661" s="166" customFormat="1" ht="12.75">
      <c r="H661" s="505"/>
    </row>
    <row r="662" s="166" customFormat="1" ht="12.75">
      <c r="H662" s="505"/>
    </row>
    <row r="663" s="166" customFormat="1" ht="12.75">
      <c r="H663" s="505"/>
    </row>
    <row r="664" s="166" customFormat="1" ht="12.75">
      <c r="H664" s="505"/>
    </row>
    <row r="665" s="166" customFormat="1" ht="12.75">
      <c r="H665" s="505"/>
    </row>
    <row r="666" s="166" customFormat="1" ht="12.75">
      <c r="H666" s="505"/>
    </row>
    <row r="667" s="166" customFormat="1" ht="12.75">
      <c r="H667" s="505"/>
    </row>
    <row r="668" s="166" customFormat="1" ht="12.75">
      <c r="H668" s="505"/>
    </row>
    <row r="669" s="166" customFormat="1" ht="12.75">
      <c r="H669" s="505"/>
    </row>
    <row r="670" s="166" customFormat="1" ht="12.75">
      <c r="H670" s="505"/>
    </row>
    <row r="671" s="166" customFormat="1" ht="12.75">
      <c r="H671" s="505"/>
    </row>
    <row r="672" s="166" customFormat="1" ht="12.75">
      <c r="H672" s="505"/>
    </row>
    <row r="673" s="166" customFormat="1" ht="12.75">
      <c r="H673" s="505"/>
    </row>
    <row r="674" s="166" customFormat="1" ht="12.75">
      <c r="H674" s="505"/>
    </row>
    <row r="675" s="166" customFormat="1" ht="12.75">
      <c r="H675" s="505"/>
    </row>
    <row r="676" s="166" customFormat="1" ht="12.75">
      <c r="H676" s="505"/>
    </row>
    <row r="677" s="166" customFormat="1" ht="12.75">
      <c r="H677" s="505"/>
    </row>
    <row r="678" s="166" customFormat="1" ht="12.75">
      <c r="H678" s="505"/>
    </row>
    <row r="679" s="166" customFormat="1" ht="12.75">
      <c r="H679" s="505"/>
    </row>
    <row r="680" s="166" customFormat="1" ht="12.75">
      <c r="H680" s="505"/>
    </row>
    <row r="681" s="166" customFormat="1" ht="12.75">
      <c r="H681" s="505"/>
    </row>
    <row r="682" s="166" customFormat="1" ht="12.75">
      <c r="H682" s="505"/>
    </row>
    <row r="683" s="166" customFormat="1" ht="12.75">
      <c r="H683" s="505"/>
    </row>
    <row r="684" s="166" customFormat="1" ht="12.75">
      <c r="H684" s="505"/>
    </row>
    <row r="685" s="166" customFormat="1" ht="12.75">
      <c r="H685" s="505"/>
    </row>
    <row r="686" s="166" customFormat="1" ht="12.75">
      <c r="H686" s="505"/>
    </row>
    <row r="687" s="166" customFormat="1" ht="12.75">
      <c r="H687" s="505"/>
    </row>
    <row r="688" s="166" customFormat="1" ht="12.75">
      <c r="H688" s="505"/>
    </row>
    <row r="689" s="166" customFormat="1" ht="12.75">
      <c r="H689" s="505"/>
    </row>
    <row r="690" s="166" customFormat="1" ht="12.75">
      <c r="H690" s="505"/>
    </row>
    <row r="691" s="166" customFormat="1" ht="12.75">
      <c r="H691" s="505"/>
    </row>
    <row r="692" s="166" customFormat="1" ht="12.75">
      <c r="H692" s="505"/>
    </row>
    <row r="693" s="166" customFormat="1" ht="12.75">
      <c r="H693" s="505"/>
    </row>
    <row r="694" s="166" customFormat="1" ht="12.75">
      <c r="H694" s="505"/>
    </row>
    <row r="695" s="166" customFormat="1" ht="12.75">
      <c r="H695" s="505"/>
    </row>
    <row r="696" s="166" customFormat="1" ht="12.75">
      <c r="H696" s="505"/>
    </row>
    <row r="697" s="166" customFormat="1" ht="12.75">
      <c r="H697" s="505"/>
    </row>
    <row r="698" s="166" customFormat="1" ht="12.75">
      <c r="H698" s="505"/>
    </row>
    <row r="699" s="166" customFormat="1" ht="12.75">
      <c r="H699" s="505"/>
    </row>
    <row r="700" s="166" customFormat="1" ht="12.75">
      <c r="H700" s="505"/>
    </row>
    <row r="701" s="166" customFormat="1" ht="12.75">
      <c r="H701" s="505"/>
    </row>
    <row r="702" s="166" customFormat="1" ht="12.75">
      <c r="H702" s="505"/>
    </row>
    <row r="703" s="166" customFormat="1" ht="12.75">
      <c r="H703" s="505"/>
    </row>
    <row r="704" s="166" customFormat="1" ht="12.75">
      <c r="H704" s="505"/>
    </row>
    <row r="705" s="166" customFormat="1" ht="12.75">
      <c r="H705" s="505"/>
    </row>
    <row r="706" s="166" customFormat="1" ht="12.75">
      <c r="H706" s="505"/>
    </row>
    <row r="707" s="166" customFormat="1" ht="12.75">
      <c r="H707" s="505"/>
    </row>
    <row r="708" s="166" customFormat="1" ht="12.75">
      <c r="H708" s="505"/>
    </row>
    <row r="709" s="166" customFormat="1" ht="12.75">
      <c r="H709" s="505"/>
    </row>
    <row r="710" s="166" customFormat="1" ht="12.75">
      <c r="H710" s="505"/>
    </row>
    <row r="711" s="166" customFormat="1" ht="12.75">
      <c r="H711" s="505"/>
    </row>
    <row r="712" s="166" customFormat="1" ht="12.75">
      <c r="H712" s="505"/>
    </row>
    <row r="713" s="166" customFormat="1" ht="12.75">
      <c r="H713" s="505"/>
    </row>
    <row r="714" s="166" customFormat="1" ht="12.75">
      <c r="H714" s="505"/>
    </row>
    <row r="715" s="166" customFormat="1" ht="12.75">
      <c r="H715" s="505"/>
    </row>
    <row r="716" s="166" customFormat="1" ht="12.75">
      <c r="H716" s="505"/>
    </row>
    <row r="717" s="166" customFormat="1" ht="12.75">
      <c r="H717" s="505"/>
    </row>
    <row r="718" s="166" customFormat="1" ht="12.75">
      <c r="H718" s="505"/>
    </row>
    <row r="719" s="166" customFormat="1" ht="12.75">
      <c r="H719" s="505"/>
    </row>
    <row r="720" s="166" customFormat="1" ht="12.75">
      <c r="H720" s="505"/>
    </row>
    <row r="721" s="166" customFormat="1" ht="12.75">
      <c r="H721" s="505"/>
    </row>
    <row r="722" s="166" customFormat="1" ht="12.75">
      <c r="H722" s="505"/>
    </row>
    <row r="723" s="166" customFormat="1" ht="12.75">
      <c r="H723" s="505"/>
    </row>
    <row r="724" s="166" customFormat="1" ht="12.75">
      <c r="H724" s="505"/>
    </row>
    <row r="725" s="166" customFormat="1" ht="12.75">
      <c r="H725" s="505"/>
    </row>
    <row r="726" s="166" customFormat="1" ht="12.75">
      <c r="H726" s="505"/>
    </row>
    <row r="727" s="166" customFormat="1" ht="12.75">
      <c r="H727" s="505"/>
    </row>
    <row r="728" s="166" customFormat="1" ht="12.75">
      <c r="H728" s="505"/>
    </row>
    <row r="729" s="166" customFormat="1" ht="12.75">
      <c r="H729" s="505"/>
    </row>
    <row r="730" s="166" customFormat="1" ht="12.75">
      <c r="H730" s="505"/>
    </row>
    <row r="731" s="166" customFormat="1" ht="12.75">
      <c r="H731" s="505"/>
    </row>
    <row r="732" s="166" customFormat="1" ht="12.75">
      <c r="H732" s="505"/>
    </row>
    <row r="733" s="166" customFormat="1" ht="12.75">
      <c r="H733" s="505"/>
    </row>
    <row r="734" s="166" customFormat="1" ht="12.75">
      <c r="H734" s="505"/>
    </row>
    <row r="735" s="166" customFormat="1" ht="12.75">
      <c r="H735" s="505"/>
    </row>
    <row r="736" s="166" customFormat="1" ht="12.75">
      <c r="H736" s="505"/>
    </row>
    <row r="737" s="166" customFormat="1" ht="12.75">
      <c r="H737" s="505"/>
    </row>
    <row r="738" s="166" customFormat="1" ht="12.75">
      <c r="H738" s="505"/>
    </row>
    <row r="739" s="166" customFormat="1" ht="12.75">
      <c r="H739" s="505"/>
    </row>
    <row r="740" s="166" customFormat="1" ht="12.75">
      <c r="H740" s="505"/>
    </row>
    <row r="741" s="166" customFormat="1" ht="12.75">
      <c r="H741" s="505"/>
    </row>
    <row r="742" s="166" customFormat="1" ht="12.75">
      <c r="H742" s="505"/>
    </row>
    <row r="743" s="166" customFormat="1" ht="12.75">
      <c r="H743" s="505"/>
    </row>
    <row r="744" s="166" customFormat="1" ht="12.75">
      <c r="H744" s="505"/>
    </row>
    <row r="745" s="166" customFormat="1" ht="12.75">
      <c r="H745" s="505"/>
    </row>
    <row r="746" s="166" customFormat="1" ht="12.75">
      <c r="H746" s="505"/>
    </row>
    <row r="747" s="166" customFormat="1" ht="12.75">
      <c r="H747" s="505"/>
    </row>
    <row r="748" s="166" customFormat="1" ht="12.75">
      <c r="H748" s="505"/>
    </row>
    <row r="749" s="166" customFormat="1" ht="12.75">
      <c r="H749" s="505"/>
    </row>
    <row r="750" s="166" customFormat="1" ht="12.75">
      <c r="H750" s="505"/>
    </row>
    <row r="751" s="166" customFormat="1" ht="12.75">
      <c r="H751" s="505"/>
    </row>
    <row r="752" s="166" customFormat="1" ht="12.75">
      <c r="H752" s="505"/>
    </row>
    <row r="753" s="166" customFormat="1" ht="12.75">
      <c r="H753" s="505"/>
    </row>
    <row r="754" s="166" customFormat="1" ht="12.75">
      <c r="H754" s="505"/>
    </row>
    <row r="755" s="166" customFormat="1" ht="12.75">
      <c r="H755" s="505"/>
    </row>
    <row r="756" s="166" customFormat="1" ht="12.75">
      <c r="H756" s="505"/>
    </row>
    <row r="757" s="166" customFormat="1" ht="12.75">
      <c r="H757" s="505"/>
    </row>
    <row r="758" s="166" customFormat="1" ht="12.75">
      <c r="H758" s="505"/>
    </row>
    <row r="759" s="166" customFormat="1" ht="12.75">
      <c r="H759" s="505"/>
    </row>
    <row r="760" s="166" customFormat="1" ht="12.75">
      <c r="H760" s="505"/>
    </row>
    <row r="761" s="166" customFormat="1" ht="12.75">
      <c r="H761" s="505"/>
    </row>
    <row r="762" s="166" customFormat="1" ht="12.75">
      <c r="H762" s="505"/>
    </row>
    <row r="763" s="166" customFormat="1" ht="12.75">
      <c r="H763" s="505"/>
    </row>
    <row r="764" s="166" customFormat="1" ht="12.75">
      <c r="H764" s="505"/>
    </row>
    <row r="765" s="166" customFormat="1" ht="12.75">
      <c r="H765" s="505"/>
    </row>
    <row r="766" s="166" customFormat="1" ht="12.75">
      <c r="H766" s="505"/>
    </row>
    <row r="767" s="166" customFormat="1" ht="12.75">
      <c r="H767" s="505"/>
    </row>
    <row r="768" s="166" customFormat="1" ht="12.75">
      <c r="H768" s="505"/>
    </row>
    <row r="769" s="166" customFormat="1" ht="12.75">
      <c r="H769" s="505"/>
    </row>
    <row r="770" s="166" customFormat="1" ht="12.75">
      <c r="H770" s="505"/>
    </row>
    <row r="771" s="166" customFormat="1" ht="12.75">
      <c r="H771" s="505"/>
    </row>
    <row r="772" s="166" customFormat="1" ht="12.75">
      <c r="H772" s="505"/>
    </row>
    <row r="773" s="166" customFormat="1" ht="12.75">
      <c r="H773" s="505"/>
    </row>
    <row r="774" s="166" customFormat="1" ht="12.75">
      <c r="H774" s="505"/>
    </row>
    <row r="775" s="166" customFormat="1" ht="12.75">
      <c r="H775" s="505"/>
    </row>
    <row r="776" s="166" customFormat="1" ht="12.75">
      <c r="H776" s="505"/>
    </row>
    <row r="777" s="166" customFormat="1" ht="12.75">
      <c r="H777" s="505"/>
    </row>
    <row r="778" s="166" customFormat="1" ht="12.75">
      <c r="H778" s="505"/>
    </row>
    <row r="779" s="166" customFormat="1" ht="12.75">
      <c r="H779" s="505"/>
    </row>
    <row r="780" s="166" customFormat="1" ht="12.75">
      <c r="H780" s="505"/>
    </row>
    <row r="781" s="166" customFormat="1" ht="12.75">
      <c r="H781" s="505"/>
    </row>
    <row r="782" s="166" customFormat="1" ht="12.75">
      <c r="H782" s="505"/>
    </row>
    <row r="783" s="166" customFormat="1" ht="12.75">
      <c r="H783" s="505"/>
    </row>
    <row r="784" s="166" customFormat="1" ht="12.75">
      <c r="H784" s="505"/>
    </row>
    <row r="785" s="166" customFormat="1" ht="12.75">
      <c r="H785" s="505"/>
    </row>
    <row r="786" s="166" customFormat="1" ht="12.75">
      <c r="H786" s="505"/>
    </row>
    <row r="787" s="166" customFormat="1" ht="12.75">
      <c r="H787" s="505"/>
    </row>
    <row r="788" s="166" customFormat="1" ht="12.75">
      <c r="H788" s="505"/>
    </row>
    <row r="789" s="166" customFormat="1" ht="12.75">
      <c r="H789" s="505"/>
    </row>
    <row r="790" s="166" customFormat="1" ht="12.75">
      <c r="H790" s="505"/>
    </row>
    <row r="791" s="166" customFormat="1" ht="12.75">
      <c r="H791" s="505"/>
    </row>
    <row r="792" s="166" customFormat="1" ht="12.75">
      <c r="H792" s="505"/>
    </row>
    <row r="793" s="166" customFormat="1" ht="12.75">
      <c r="H793" s="505"/>
    </row>
    <row r="794" s="166" customFormat="1" ht="12.75">
      <c r="H794" s="505"/>
    </row>
    <row r="795" s="166" customFormat="1" ht="12.75">
      <c r="H795" s="505"/>
    </row>
    <row r="796" s="166" customFormat="1" ht="12.75">
      <c r="H796" s="505"/>
    </row>
    <row r="797" s="166" customFormat="1" ht="12.75">
      <c r="H797" s="505"/>
    </row>
    <row r="798" s="166" customFormat="1" ht="12.75">
      <c r="H798" s="505"/>
    </row>
    <row r="799" s="166" customFormat="1" ht="12.75">
      <c r="H799" s="505"/>
    </row>
    <row r="800" s="166" customFormat="1" ht="12.75">
      <c r="H800" s="505"/>
    </row>
    <row r="801" s="166" customFormat="1" ht="12.75">
      <c r="H801" s="505"/>
    </row>
    <row r="802" s="166" customFormat="1" ht="12.75">
      <c r="H802" s="505"/>
    </row>
    <row r="803" s="166" customFormat="1" ht="12.75">
      <c r="H803" s="505"/>
    </row>
    <row r="804" s="166" customFormat="1" ht="12.75">
      <c r="H804" s="505"/>
    </row>
    <row r="805" s="166" customFormat="1" ht="12.75">
      <c r="H805" s="505"/>
    </row>
    <row r="806" s="166" customFormat="1" ht="12.75">
      <c r="H806" s="505"/>
    </row>
    <row r="807" s="166" customFormat="1" ht="12.75">
      <c r="H807" s="505"/>
    </row>
    <row r="808" s="166" customFormat="1" ht="12.75">
      <c r="H808" s="505"/>
    </row>
    <row r="809" s="166" customFormat="1" ht="12.75">
      <c r="H809" s="505"/>
    </row>
    <row r="810" s="166" customFormat="1" ht="12.75">
      <c r="H810" s="505"/>
    </row>
    <row r="811" s="166" customFormat="1" ht="12.75">
      <c r="H811" s="505"/>
    </row>
    <row r="812" s="166" customFormat="1" ht="12.75">
      <c r="H812" s="505"/>
    </row>
    <row r="813" s="166" customFormat="1" ht="12.75">
      <c r="H813" s="505"/>
    </row>
    <row r="814" s="166" customFormat="1" ht="12.75">
      <c r="H814" s="505"/>
    </row>
    <row r="815" s="166" customFormat="1" ht="12.75">
      <c r="H815" s="505"/>
    </row>
    <row r="816" s="166" customFormat="1" ht="12.75">
      <c r="H816" s="505"/>
    </row>
    <row r="817" s="166" customFormat="1" ht="12.75">
      <c r="H817" s="505"/>
    </row>
    <row r="818" s="166" customFormat="1" ht="12.75">
      <c r="H818" s="505"/>
    </row>
    <row r="819" s="166" customFormat="1" ht="12.75">
      <c r="H819" s="505"/>
    </row>
    <row r="820" s="166" customFormat="1" ht="12.75">
      <c r="H820" s="505"/>
    </row>
    <row r="821" s="166" customFormat="1" ht="12.75">
      <c r="H821" s="505"/>
    </row>
    <row r="822" s="166" customFormat="1" ht="12.75">
      <c r="H822" s="505"/>
    </row>
    <row r="823" s="166" customFormat="1" ht="12.75">
      <c r="H823" s="505"/>
    </row>
    <row r="824" s="166" customFormat="1" ht="12.75">
      <c r="H824" s="505"/>
    </row>
    <row r="825" s="166" customFormat="1" ht="12.75">
      <c r="H825" s="505"/>
    </row>
    <row r="826" s="166" customFormat="1" ht="12.75">
      <c r="H826" s="505"/>
    </row>
    <row r="827" s="166" customFormat="1" ht="12.75">
      <c r="H827" s="505"/>
    </row>
    <row r="828" s="166" customFormat="1" ht="12.75">
      <c r="H828" s="505"/>
    </row>
    <row r="829" s="166" customFormat="1" ht="12.75">
      <c r="H829" s="505"/>
    </row>
    <row r="830" s="166" customFormat="1" ht="12.75">
      <c r="H830" s="505"/>
    </row>
    <row r="831" s="166" customFormat="1" ht="12.75">
      <c r="H831" s="505"/>
    </row>
    <row r="832" s="166" customFormat="1" ht="12.75">
      <c r="H832" s="505"/>
    </row>
    <row r="833" s="166" customFormat="1" ht="12.75">
      <c r="H833" s="505"/>
    </row>
    <row r="834" s="166" customFormat="1" ht="12.75">
      <c r="H834" s="505"/>
    </row>
    <row r="835" s="166" customFormat="1" ht="12.75">
      <c r="H835" s="505"/>
    </row>
    <row r="836" s="166" customFormat="1" ht="12.75">
      <c r="H836" s="505"/>
    </row>
    <row r="837" s="166" customFormat="1" ht="12.75">
      <c r="H837" s="505"/>
    </row>
    <row r="838" s="166" customFormat="1" ht="12.75">
      <c r="H838" s="505"/>
    </row>
    <row r="839" s="166" customFormat="1" ht="12.75">
      <c r="H839" s="505"/>
    </row>
    <row r="840" s="166" customFormat="1" ht="12.75">
      <c r="H840" s="505"/>
    </row>
    <row r="841" s="166" customFormat="1" ht="12.75">
      <c r="H841" s="505"/>
    </row>
    <row r="842" s="166" customFormat="1" ht="12.75">
      <c r="H842" s="505"/>
    </row>
    <row r="843" s="166" customFormat="1" ht="12.75">
      <c r="H843" s="505"/>
    </row>
    <row r="844" s="166" customFormat="1" ht="12.75">
      <c r="H844" s="505"/>
    </row>
    <row r="845" s="166" customFormat="1" ht="12.75">
      <c r="H845" s="505"/>
    </row>
    <row r="846" s="166" customFormat="1" ht="12.75">
      <c r="H846" s="505"/>
    </row>
    <row r="847" s="166" customFormat="1" ht="12.75">
      <c r="H847" s="505"/>
    </row>
    <row r="848" s="166" customFormat="1" ht="12.75">
      <c r="H848" s="505"/>
    </row>
    <row r="849" s="166" customFormat="1" ht="12.75">
      <c r="H849" s="505"/>
    </row>
    <row r="850" s="166" customFormat="1" ht="12.75">
      <c r="H850" s="505"/>
    </row>
    <row r="851" s="166" customFormat="1" ht="12.75">
      <c r="H851" s="505"/>
    </row>
    <row r="852" s="166" customFormat="1" ht="12.75">
      <c r="H852" s="505"/>
    </row>
    <row r="853" s="166" customFormat="1" ht="12.75">
      <c r="H853" s="505"/>
    </row>
    <row r="854" s="166" customFormat="1" ht="12.75">
      <c r="H854" s="505"/>
    </row>
    <row r="855" s="166" customFormat="1" ht="12.75">
      <c r="H855" s="505"/>
    </row>
    <row r="856" s="166" customFormat="1" ht="12.75">
      <c r="H856" s="505"/>
    </row>
    <row r="857" s="166" customFormat="1" ht="12.75">
      <c r="H857" s="505"/>
    </row>
    <row r="858" s="166" customFormat="1" ht="12.75">
      <c r="H858" s="505"/>
    </row>
    <row r="859" s="166" customFormat="1" ht="12.75">
      <c r="H859" s="505"/>
    </row>
    <row r="860" s="166" customFormat="1" ht="12.75">
      <c r="H860" s="505"/>
    </row>
    <row r="861" s="166" customFormat="1" ht="12.75">
      <c r="H861" s="505"/>
    </row>
    <row r="862" s="166" customFormat="1" ht="12.75">
      <c r="H862" s="505"/>
    </row>
    <row r="863" s="166" customFormat="1" ht="12.75">
      <c r="H863" s="505"/>
    </row>
    <row r="864" s="166" customFormat="1" ht="12.75">
      <c r="H864" s="505"/>
    </row>
    <row r="865" s="166" customFormat="1" ht="12.75">
      <c r="H865" s="505"/>
    </row>
    <row r="866" s="166" customFormat="1" ht="12.75">
      <c r="H866" s="505"/>
    </row>
    <row r="867" s="166" customFormat="1" ht="12.75">
      <c r="H867" s="505"/>
    </row>
    <row r="868" s="166" customFormat="1" ht="12.75">
      <c r="H868" s="505"/>
    </row>
    <row r="869" s="166" customFormat="1" ht="12.75">
      <c r="H869" s="505"/>
    </row>
    <row r="870" s="166" customFormat="1" ht="12.75">
      <c r="H870" s="505"/>
    </row>
    <row r="871" s="166" customFormat="1" ht="12.75">
      <c r="H871" s="505"/>
    </row>
    <row r="872" s="166" customFormat="1" ht="12.75">
      <c r="H872" s="505"/>
    </row>
    <row r="873" s="166" customFormat="1" ht="12.75">
      <c r="H873" s="505"/>
    </row>
    <row r="874" s="166" customFormat="1" ht="12.75">
      <c r="H874" s="505"/>
    </row>
    <row r="875" s="166" customFormat="1" ht="12.75">
      <c r="H875" s="505"/>
    </row>
    <row r="876" s="166" customFormat="1" ht="12.75">
      <c r="H876" s="505"/>
    </row>
    <row r="877" s="166" customFormat="1" ht="12.75">
      <c r="H877" s="505"/>
    </row>
    <row r="878" s="166" customFormat="1" ht="12.75">
      <c r="H878" s="505"/>
    </row>
    <row r="879" s="166" customFormat="1" ht="12.75">
      <c r="H879" s="505"/>
    </row>
    <row r="880" s="166" customFormat="1" ht="12.75">
      <c r="H880" s="505"/>
    </row>
    <row r="881" s="166" customFormat="1" ht="12.75">
      <c r="H881" s="505"/>
    </row>
    <row r="882" s="166" customFormat="1" ht="12.75">
      <c r="H882" s="505"/>
    </row>
    <row r="883" s="166" customFormat="1" ht="12.75">
      <c r="H883" s="505"/>
    </row>
    <row r="884" s="166" customFormat="1" ht="12.75">
      <c r="H884" s="505"/>
    </row>
    <row r="885" s="166" customFormat="1" ht="12.75">
      <c r="H885" s="505"/>
    </row>
    <row r="886" s="166" customFormat="1" ht="12.75">
      <c r="H886" s="505"/>
    </row>
    <row r="887" s="166" customFormat="1" ht="12.75">
      <c r="H887" s="505"/>
    </row>
    <row r="888" s="166" customFormat="1" ht="12.75">
      <c r="H888" s="505"/>
    </row>
    <row r="889" s="166" customFormat="1" ht="12.75">
      <c r="H889" s="505"/>
    </row>
    <row r="890" s="166" customFormat="1" ht="12.75">
      <c r="H890" s="505"/>
    </row>
    <row r="891" s="166" customFormat="1" ht="12.75">
      <c r="H891" s="505"/>
    </row>
    <row r="892" s="166" customFormat="1" ht="12.75">
      <c r="H892" s="505"/>
    </row>
    <row r="893" s="166" customFormat="1" ht="12.75">
      <c r="H893" s="505"/>
    </row>
    <row r="894" s="166" customFormat="1" ht="12.75">
      <c r="H894" s="505"/>
    </row>
    <row r="895" s="166" customFormat="1" ht="12.75">
      <c r="H895" s="505"/>
    </row>
    <row r="896" s="166" customFormat="1" ht="12.75">
      <c r="H896" s="505"/>
    </row>
    <row r="897" s="166" customFormat="1" ht="12.75">
      <c r="H897" s="505"/>
    </row>
    <row r="898" s="166" customFormat="1" ht="12.75">
      <c r="H898" s="505"/>
    </row>
    <row r="899" s="166" customFormat="1" ht="12.75">
      <c r="H899" s="505"/>
    </row>
    <row r="900" s="166" customFormat="1" ht="12.75">
      <c r="H900" s="505"/>
    </row>
    <row r="901" s="166" customFormat="1" ht="12.75">
      <c r="H901" s="505"/>
    </row>
    <row r="902" s="166" customFormat="1" ht="12.75">
      <c r="H902" s="505"/>
    </row>
    <row r="903" s="166" customFormat="1" ht="12.75">
      <c r="H903" s="505"/>
    </row>
    <row r="904" s="166" customFormat="1" ht="12.75">
      <c r="H904" s="505"/>
    </row>
    <row r="905" s="166" customFormat="1" ht="12.75">
      <c r="H905" s="505"/>
    </row>
    <row r="906" s="166" customFormat="1" ht="12.75">
      <c r="H906" s="505"/>
    </row>
    <row r="907" s="166" customFormat="1" ht="12.75">
      <c r="H907" s="505"/>
    </row>
    <row r="908" s="166" customFormat="1" ht="12.75">
      <c r="H908" s="505"/>
    </row>
    <row r="909" s="166" customFormat="1" ht="12.75">
      <c r="H909" s="505"/>
    </row>
    <row r="910" s="166" customFormat="1" ht="12.75">
      <c r="H910" s="505"/>
    </row>
    <row r="911" s="166" customFormat="1" ht="12.75">
      <c r="H911" s="505"/>
    </row>
    <row r="912" s="166" customFormat="1" ht="12.75">
      <c r="H912" s="505"/>
    </row>
    <row r="913" s="166" customFormat="1" ht="12.75">
      <c r="H913" s="505"/>
    </row>
    <row r="914" s="166" customFormat="1" ht="12.75">
      <c r="H914" s="505"/>
    </row>
    <row r="915" s="166" customFormat="1" ht="12.75">
      <c r="H915" s="505"/>
    </row>
    <row r="916" s="166" customFormat="1" ht="12.75">
      <c r="H916" s="505"/>
    </row>
    <row r="917" s="166" customFormat="1" ht="12.75">
      <c r="H917" s="505"/>
    </row>
    <row r="918" s="166" customFormat="1" ht="12.75">
      <c r="H918" s="505"/>
    </row>
    <row r="919" s="166" customFormat="1" ht="12.75">
      <c r="H919" s="505"/>
    </row>
    <row r="920" s="166" customFormat="1" ht="12.75">
      <c r="H920" s="505"/>
    </row>
    <row r="921" s="166" customFormat="1" ht="12.75">
      <c r="H921" s="505"/>
    </row>
    <row r="922" s="166" customFormat="1" ht="12.75">
      <c r="H922" s="505"/>
    </row>
    <row r="923" s="166" customFormat="1" ht="12.75">
      <c r="H923" s="505"/>
    </row>
    <row r="924" s="166" customFormat="1" ht="12.75">
      <c r="H924" s="505"/>
    </row>
    <row r="925" s="166" customFormat="1" ht="12.75">
      <c r="H925" s="505"/>
    </row>
    <row r="926" s="166" customFormat="1" ht="12.75">
      <c r="H926" s="505"/>
    </row>
    <row r="927" s="166" customFormat="1" ht="12.75">
      <c r="H927" s="505"/>
    </row>
    <row r="928" s="166" customFormat="1" ht="12.75">
      <c r="H928" s="505"/>
    </row>
    <row r="929" s="166" customFormat="1" ht="12.75">
      <c r="H929" s="505"/>
    </row>
    <row r="930" s="166" customFormat="1" ht="12.75">
      <c r="H930" s="505"/>
    </row>
    <row r="931" s="166" customFormat="1" ht="12.75">
      <c r="H931" s="505"/>
    </row>
    <row r="932" s="166" customFormat="1" ht="12.75">
      <c r="H932" s="505"/>
    </row>
    <row r="933" s="166" customFormat="1" ht="12.75">
      <c r="H933" s="505"/>
    </row>
    <row r="934" s="166" customFormat="1" ht="12.75">
      <c r="H934" s="505"/>
    </row>
    <row r="935" s="166" customFormat="1" ht="12.75">
      <c r="H935" s="505"/>
    </row>
    <row r="936" s="166" customFormat="1" ht="12.75">
      <c r="H936" s="505"/>
    </row>
    <row r="937" s="166" customFormat="1" ht="12.75">
      <c r="H937" s="505"/>
    </row>
    <row r="938" s="166" customFormat="1" ht="12.75">
      <c r="H938" s="505"/>
    </row>
    <row r="939" s="166" customFormat="1" ht="12.75">
      <c r="H939" s="505"/>
    </row>
    <row r="940" s="166" customFormat="1" ht="12.75">
      <c r="H940" s="505"/>
    </row>
    <row r="941" s="166" customFormat="1" ht="12.75">
      <c r="H941" s="505"/>
    </row>
    <row r="942" s="166" customFormat="1" ht="12.75">
      <c r="H942" s="505"/>
    </row>
    <row r="943" s="166" customFormat="1" ht="12.75">
      <c r="H943" s="505"/>
    </row>
    <row r="944" s="166" customFormat="1" ht="12.75">
      <c r="H944" s="505"/>
    </row>
    <row r="945" s="166" customFormat="1" ht="12.75">
      <c r="H945" s="505"/>
    </row>
    <row r="946" s="166" customFormat="1" ht="12.75">
      <c r="H946" s="505"/>
    </row>
    <row r="947" s="166" customFormat="1" ht="12.75">
      <c r="H947" s="505"/>
    </row>
    <row r="948" s="166" customFormat="1" ht="12.75">
      <c r="H948" s="505"/>
    </row>
    <row r="949" s="166" customFormat="1" ht="12.75">
      <c r="H949" s="505"/>
    </row>
    <row r="950" s="166" customFormat="1" ht="12.75">
      <c r="H950" s="505"/>
    </row>
    <row r="951" s="166" customFormat="1" ht="12.75">
      <c r="H951" s="505"/>
    </row>
    <row r="952" s="166" customFormat="1" ht="12.75">
      <c r="H952" s="505"/>
    </row>
    <row r="953" s="166" customFormat="1" ht="12.75">
      <c r="H953" s="505"/>
    </row>
    <row r="954" s="166" customFormat="1" ht="12.75">
      <c r="H954" s="505"/>
    </row>
    <row r="955" s="166" customFormat="1" ht="12.75">
      <c r="H955" s="505"/>
    </row>
    <row r="956" s="166" customFormat="1" ht="12.75">
      <c r="H956" s="505"/>
    </row>
    <row r="957" s="166" customFormat="1" ht="12.75">
      <c r="H957" s="505"/>
    </row>
    <row r="958" s="166" customFormat="1" ht="12.75">
      <c r="H958" s="505"/>
    </row>
    <row r="959" s="166" customFormat="1" ht="12.75">
      <c r="H959" s="505"/>
    </row>
    <row r="960" s="166" customFormat="1" ht="12.75">
      <c r="H960" s="505"/>
    </row>
    <row r="961" s="166" customFormat="1" ht="12.75">
      <c r="H961" s="505"/>
    </row>
    <row r="962" s="166" customFormat="1" ht="12.75">
      <c r="H962" s="505"/>
    </row>
    <row r="963" s="166" customFormat="1" ht="12.75">
      <c r="H963" s="505"/>
    </row>
    <row r="964" s="166" customFormat="1" ht="12.75">
      <c r="H964" s="505"/>
    </row>
    <row r="965" s="166" customFormat="1" ht="12.75">
      <c r="H965" s="505"/>
    </row>
    <row r="966" s="166" customFormat="1" ht="12.75">
      <c r="H966" s="505"/>
    </row>
    <row r="967" s="166" customFormat="1" ht="12.75">
      <c r="H967" s="505"/>
    </row>
    <row r="968" s="166" customFormat="1" ht="12.75">
      <c r="H968" s="505"/>
    </row>
    <row r="969" s="166" customFormat="1" ht="12.75">
      <c r="H969" s="505"/>
    </row>
    <row r="970" s="166" customFormat="1" ht="12.75">
      <c r="H970" s="505"/>
    </row>
    <row r="971" s="166" customFormat="1" ht="12.75">
      <c r="H971" s="505"/>
    </row>
    <row r="972" s="166" customFormat="1" ht="12.75">
      <c r="H972" s="505"/>
    </row>
    <row r="973" s="166" customFormat="1" ht="12.75">
      <c r="H973" s="505"/>
    </row>
    <row r="974" s="166" customFormat="1" ht="12.75">
      <c r="H974" s="505"/>
    </row>
    <row r="975" s="166" customFormat="1" ht="12.75">
      <c r="H975" s="505"/>
    </row>
    <row r="976" s="166" customFormat="1" ht="12.75">
      <c r="H976" s="505"/>
    </row>
    <row r="977" s="166" customFormat="1" ht="12.75">
      <c r="H977" s="505"/>
    </row>
    <row r="978" s="166" customFormat="1" ht="12.75">
      <c r="H978" s="505"/>
    </row>
    <row r="979" s="166" customFormat="1" ht="12.75">
      <c r="H979" s="505"/>
    </row>
    <row r="980" s="166" customFormat="1" ht="12.75">
      <c r="H980" s="505"/>
    </row>
    <row r="981" s="166" customFormat="1" ht="12.75">
      <c r="H981" s="505"/>
    </row>
    <row r="982" s="166" customFormat="1" ht="12.75">
      <c r="H982" s="505"/>
    </row>
    <row r="983" s="166" customFormat="1" ht="12.75">
      <c r="H983" s="505"/>
    </row>
    <row r="984" s="166" customFormat="1" ht="12.75">
      <c r="H984" s="505"/>
    </row>
    <row r="985" s="166" customFormat="1" ht="12.75">
      <c r="H985" s="505"/>
    </row>
    <row r="986" s="166" customFormat="1" ht="12.75">
      <c r="H986" s="505"/>
    </row>
    <row r="987" s="166" customFormat="1" ht="12.75">
      <c r="H987" s="505"/>
    </row>
    <row r="988" s="166" customFormat="1" ht="12.75">
      <c r="H988" s="505"/>
    </row>
    <row r="989" s="166" customFormat="1" ht="12.75">
      <c r="H989" s="505"/>
    </row>
    <row r="990" s="166" customFormat="1" ht="12.75">
      <c r="H990" s="505"/>
    </row>
    <row r="991" s="166" customFormat="1" ht="12.75">
      <c r="H991" s="505"/>
    </row>
    <row r="992" s="166" customFormat="1" ht="12.75">
      <c r="H992" s="505"/>
    </row>
    <row r="993" s="166" customFormat="1" ht="12.75">
      <c r="H993" s="505"/>
    </row>
    <row r="994" s="166" customFormat="1" ht="12.75">
      <c r="H994" s="505"/>
    </row>
    <row r="995" s="166" customFormat="1" ht="12.75">
      <c r="H995" s="505"/>
    </row>
    <row r="996" s="166" customFormat="1" ht="12.75">
      <c r="H996" s="505"/>
    </row>
    <row r="997" s="166" customFormat="1" ht="12.75">
      <c r="H997" s="505"/>
    </row>
    <row r="998" s="166" customFormat="1" ht="12.75">
      <c r="H998" s="505"/>
    </row>
    <row r="999" s="166" customFormat="1" ht="12.75">
      <c r="H999" s="505"/>
    </row>
    <row r="1000" s="166" customFormat="1" ht="12.75">
      <c r="H1000" s="505"/>
    </row>
    <row r="1001" s="166" customFormat="1" ht="12.75">
      <c r="H1001" s="505"/>
    </row>
    <row r="1002" s="166" customFormat="1" ht="12.75">
      <c r="H1002" s="505"/>
    </row>
    <row r="1003" s="166" customFormat="1" ht="12.75">
      <c r="H1003" s="505"/>
    </row>
    <row r="1004" s="166" customFormat="1" ht="12.75">
      <c r="H1004" s="505"/>
    </row>
    <row r="1005" s="166" customFormat="1" ht="12.75">
      <c r="H1005" s="505"/>
    </row>
    <row r="1006" s="166" customFormat="1" ht="12.75">
      <c r="H1006" s="505"/>
    </row>
    <row r="1007" s="166" customFormat="1" ht="12.75">
      <c r="H1007" s="505"/>
    </row>
    <row r="1008" s="166" customFormat="1" ht="12.75">
      <c r="H1008" s="505"/>
    </row>
    <row r="1009" s="166" customFormat="1" ht="12.75">
      <c r="H1009" s="505"/>
    </row>
    <row r="1010" s="166" customFormat="1" ht="12.75">
      <c r="H1010" s="505"/>
    </row>
    <row r="1011" s="166" customFormat="1" ht="12.75">
      <c r="H1011" s="505"/>
    </row>
    <row r="1012" s="166" customFormat="1" ht="12.75">
      <c r="H1012" s="505"/>
    </row>
    <row r="1013" s="166" customFormat="1" ht="12.75">
      <c r="H1013" s="505"/>
    </row>
    <row r="1014" s="166" customFormat="1" ht="12.75">
      <c r="H1014" s="505"/>
    </row>
    <row r="1015" s="166" customFormat="1" ht="12.75">
      <c r="H1015" s="505"/>
    </row>
    <row r="1016" s="166" customFormat="1" ht="12.75">
      <c r="H1016" s="505"/>
    </row>
    <row r="1017" s="166" customFormat="1" ht="12.75">
      <c r="H1017" s="505"/>
    </row>
    <row r="1018" s="166" customFormat="1" ht="12.75">
      <c r="H1018" s="505"/>
    </row>
    <row r="1019" s="166" customFormat="1" ht="12.75">
      <c r="H1019" s="505"/>
    </row>
    <row r="1020" s="166" customFormat="1" ht="12.75">
      <c r="H1020" s="505"/>
    </row>
    <row r="1021" s="166" customFormat="1" ht="12.75">
      <c r="H1021" s="505"/>
    </row>
    <row r="1022" s="166" customFormat="1" ht="12.75">
      <c r="H1022" s="505"/>
    </row>
    <row r="1023" s="166" customFormat="1" ht="12.75">
      <c r="H1023" s="505"/>
    </row>
    <row r="1024" s="166" customFormat="1" ht="12.75">
      <c r="H1024" s="505"/>
    </row>
    <row r="1025" s="166" customFormat="1" ht="12.75">
      <c r="H1025" s="505"/>
    </row>
    <row r="1026" s="166" customFormat="1" ht="12.75">
      <c r="H1026" s="505"/>
    </row>
    <row r="1027" s="166" customFormat="1" ht="12.75">
      <c r="H1027" s="505"/>
    </row>
    <row r="1028" s="166" customFormat="1" ht="12.75">
      <c r="H1028" s="505"/>
    </row>
    <row r="1029" s="166" customFormat="1" ht="12.75">
      <c r="H1029" s="505"/>
    </row>
    <row r="1030" s="166" customFormat="1" ht="12.75">
      <c r="H1030" s="505"/>
    </row>
    <row r="1031" s="166" customFormat="1" ht="12.75">
      <c r="H1031" s="505"/>
    </row>
    <row r="1032" s="166" customFormat="1" ht="12.75">
      <c r="H1032" s="505"/>
    </row>
    <row r="1033" s="166" customFormat="1" ht="12.75">
      <c r="H1033" s="505"/>
    </row>
    <row r="1034" s="166" customFormat="1" ht="12.75">
      <c r="H1034" s="505"/>
    </row>
    <row r="1035" s="166" customFormat="1" ht="12.75">
      <c r="H1035" s="505"/>
    </row>
    <row r="1036" s="166" customFormat="1" ht="12.75">
      <c r="H1036" s="505"/>
    </row>
    <row r="1037" s="166" customFormat="1" ht="12.75">
      <c r="H1037" s="505"/>
    </row>
    <row r="1038" s="166" customFormat="1" ht="12.75">
      <c r="H1038" s="505"/>
    </row>
    <row r="1039" s="166" customFormat="1" ht="12.75">
      <c r="H1039" s="505"/>
    </row>
    <row r="1040" s="166" customFormat="1" ht="12.75">
      <c r="H1040" s="505"/>
    </row>
    <row r="1041" s="166" customFormat="1" ht="12.75">
      <c r="H1041" s="505"/>
    </row>
    <row r="1042" s="166" customFormat="1" ht="12.75">
      <c r="H1042" s="505"/>
    </row>
    <row r="1043" s="166" customFormat="1" ht="12.75">
      <c r="H1043" s="505"/>
    </row>
    <row r="1044" s="166" customFormat="1" ht="12.75">
      <c r="H1044" s="505"/>
    </row>
    <row r="1045" s="166" customFormat="1" ht="12.75">
      <c r="H1045" s="505"/>
    </row>
    <row r="1046" s="166" customFormat="1" ht="12.75">
      <c r="H1046" s="505"/>
    </row>
    <row r="1047" s="166" customFormat="1" ht="12.75">
      <c r="H1047" s="505"/>
    </row>
    <row r="1048" s="166" customFormat="1" ht="12.75">
      <c r="H1048" s="505"/>
    </row>
    <row r="1049" s="166" customFormat="1" ht="12.75">
      <c r="H1049" s="505"/>
    </row>
    <row r="1050" s="166" customFormat="1" ht="12.75">
      <c r="H1050" s="505"/>
    </row>
    <row r="1051" s="166" customFormat="1" ht="12.75">
      <c r="H1051" s="505"/>
    </row>
    <row r="1052" s="166" customFormat="1" ht="12.75">
      <c r="H1052" s="505"/>
    </row>
    <row r="1053" s="166" customFormat="1" ht="12.75">
      <c r="H1053" s="505"/>
    </row>
    <row r="1054" s="166" customFormat="1" ht="12.75">
      <c r="H1054" s="505"/>
    </row>
    <row r="1055" s="166" customFormat="1" ht="12.75">
      <c r="H1055" s="505"/>
    </row>
    <row r="1056" s="166" customFormat="1" ht="12.75">
      <c r="H1056" s="505"/>
    </row>
    <row r="1057" s="166" customFormat="1" ht="12.75">
      <c r="H1057" s="505"/>
    </row>
    <row r="1058" s="166" customFormat="1" ht="12.75">
      <c r="H1058" s="505"/>
    </row>
    <row r="1059" s="166" customFormat="1" ht="12.75">
      <c r="H1059" s="505"/>
    </row>
    <row r="1060" s="166" customFormat="1" ht="12.75">
      <c r="H1060" s="505"/>
    </row>
    <row r="1061" s="166" customFormat="1" ht="12.75">
      <c r="H1061" s="505"/>
    </row>
    <row r="1062" s="166" customFormat="1" ht="12.75">
      <c r="H1062" s="505"/>
    </row>
    <row r="1063" s="166" customFormat="1" ht="12.75">
      <c r="H1063" s="505"/>
    </row>
    <row r="1064" s="166" customFormat="1" ht="12.75">
      <c r="H1064" s="505"/>
    </row>
    <row r="1065" s="166" customFormat="1" ht="12.75">
      <c r="H1065" s="505"/>
    </row>
    <row r="1066" s="166" customFormat="1" ht="12.75">
      <c r="H1066" s="505"/>
    </row>
    <row r="1067" s="166" customFormat="1" ht="12.75">
      <c r="H1067" s="505"/>
    </row>
    <row r="1068" s="166" customFormat="1" ht="12.75">
      <c r="H1068" s="505"/>
    </row>
    <row r="1069" s="166" customFormat="1" ht="12.75">
      <c r="H1069" s="505"/>
    </row>
    <row r="1070" s="166" customFormat="1" ht="12.75">
      <c r="H1070" s="505"/>
    </row>
    <row r="1071" s="166" customFormat="1" ht="12.75">
      <c r="H1071" s="505"/>
    </row>
    <row r="1072" s="166" customFormat="1" ht="12.75">
      <c r="H1072" s="505"/>
    </row>
    <row r="1073" s="166" customFormat="1" ht="12.75">
      <c r="H1073" s="505"/>
    </row>
    <row r="1074" s="166" customFormat="1" ht="12.75">
      <c r="H1074" s="505"/>
    </row>
    <row r="1075" s="166" customFormat="1" ht="12.75">
      <c r="H1075" s="505"/>
    </row>
    <row r="1076" s="166" customFormat="1" ht="12.75">
      <c r="H1076" s="505"/>
    </row>
    <row r="1077" s="166" customFormat="1" ht="12.75">
      <c r="H1077" s="505"/>
    </row>
    <row r="1078" s="166" customFormat="1" ht="12.75">
      <c r="H1078" s="505"/>
    </row>
    <row r="1079" s="166" customFormat="1" ht="12.75">
      <c r="H1079" s="505"/>
    </row>
    <row r="1080" s="166" customFormat="1" ht="12.75">
      <c r="H1080" s="505"/>
    </row>
    <row r="1081" s="166" customFormat="1" ht="12.75">
      <c r="H1081" s="505"/>
    </row>
    <row r="1082" s="166" customFormat="1" ht="12.75">
      <c r="H1082" s="505"/>
    </row>
    <row r="1083" s="166" customFormat="1" ht="12.75">
      <c r="H1083" s="505"/>
    </row>
    <row r="1084" s="166" customFormat="1" ht="12.75">
      <c r="H1084" s="505"/>
    </row>
    <row r="1085" s="166" customFormat="1" ht="12.75">
      <c r="H1085" s="505"/>
    </row>
    <row r="1086" s="166" customFormat="1" ht="12.75">
      <c r="H1086" s="505"/>
    </row>
    <row r="1087" s="166" customFormat="1" ht="12.75">
      <c r="H1087" s="505"/>
    </row>
    <row r="1088" s="166" customFormat="1" ht="12.75">
      <c r="H1088" s="505"/>
    </row>
    <row r="1089" s="166" customFormat="1" ht="12.75">
      <c r="H1089" s="505"/>
    </row>
    <row r="1090" s="166" customFormat="1" ht="12.75">
      <c r="H1090" s="505"/>
    </row>
    <row r="1091" s="166" customFormat="1" ht="12.75">
      <c r="H1091" s="505"/>
    </row>
    <row r="1092" s="166" customFormat="1" ht="12.75">
      <c r="H1092" s="505"/>
    </row>
    <row r="1093" s="166" customFormat="1" ht="12.75">
      <c r="H1093" s="505"/>
    </row>
    <row r="1094" s="166" customFormat="1" ht="12.75">
      <c r="H1094" s="505"/>
    </row>
    <row r="1095" s="166" customFormat="1" ht="12.75">
      <c r="H1095" s="505"/>
    </row>
    <row r="1096" s="166" customFormat="1" ht="12.75">
      <c r="H1096" s="505"/>
    </row>
    <row r="1097" s="166" customFormat="1" ht="12.75">
      <c r="H1097" s="505"/>
    </row>
    <row r="1098" s="166" customFormat="1" ht="12.75">
      <c r="H1098" s="505"/>
    </row>
    <row r="1099" s="166" customFormat="1" ht="12.75">
      <c r="H1099" s="505"/>
    </row>
    <row r="1100" s="166" customFormat="1" ht="12.75">
      <c r="H1100" s="505"/>
    </row>
    <row r="1101" s="166" customFormat="1" ht="12.75">
      <c r="H1101" s="505"/>
    </row>
    <row r="1102" s="166" customFormat="1" ht="12.75">
      <c r="H1102" s="505"/>
    </row>
    <row r="1103" s="166" customFormat="1" ht="12.75">
      <c r="H1103" s="505"/>
    </row>
    <row r="1104" s="166" customFormat="1" ht="12.75">
      <c r="H1104" s="505"/>
    </row>
    <row r="1105" s="166" customFormat="1" ht="12.75">
      <c r="H1105" s="505"/>
    </row>
    <row r="1106" s="166" customFormat="1" ht="12.75">
      <c r="H1106" s="505"/>
    </row>
    <row r="1107" s="166" customFormat="1" ht="12.75">
      <c r="H1107" s="505"/>
    </row>
    <row r="1108" s="166" customFormat="1" ht="12.75">
      <c r="H1108" s="505"/>
    </row>
    <row r="1109" s="166" customFormat="1" ht="12.75">
      <c r="H1109" s="505"/>
    </row>
    <row r="1110" s="166" customFormat="1" ht="12.75">
      <c r="H1110" s="505"/>
    </row>
    <row r="1111" s="166" customFormat="1" ht="12.75">
      <c r="H1111" s="505"/>
    </row>
    <row r="1112" s="166" customFormat="1" ht="12.75">
      <c r="H1112" s="505"/>
    </row>
    <row r="1113" s="166" customFormat="1" ht="12.75">
      <c r="H1113" s="505"/>
    </row>
    <row r="1114" s="166" customFormat="1" ht="12.75">
      <c r="H1114" s="505"/>
    </row>
    <row r="1115" s="166" customFormat="1" ht="12.75">
      <c r="H1115" s="505"/>
    </row>
    <row r="1116" s="166" customFormat="1" ht="12.75">
      <c r="H1116" s="505"/>
    </row>
    <row r="1117" s="166" customFormat="1" ht="12.75">
      <c r="H1117" s="505"/>
    </row>
    <row r="1118" s="166" customFormat="1" ht="12.75">
      <c r="H1118" s="505"/>
    </row>
    <row r="1119" s="166" customFormat="1" ht="12.75">
      <c r="H1119" s="505"/>
    </row>
    <row r="1120" s="166" customFormat="1" ht="12.75">
      <c r="H1120" s="505"/>
    </row>
    <row r="1121" s="166" customFormat="1" ht="12.75">
      <c r="H1121" s="505"/>
    </row>
    <row r="1122" s="166" customFormat="1" ht="12.75">
      <c r="H1122" s="505"/>
    </row>
    <row r="1123" s="166" customFormat="1" ht="12.75">
      <c r="H1123" s="505"/>
    </row>
    <row r="1124" s="166" customFormat="1" ht="12.75">
      <c r="H1124" s="505"/>
    </row>
    <row r="1125" s="166" customFormat="1" ht="12.75">
      <c r="H1125" s="505"/>
    </row>
    <row r="1126" s="166" customFormat="1" ht="12.75">
      <c r="H1126" s="505"/>
    </row>
    <row r="1127" s="166" customFormat="1" ht="12.75">
      <c r="H1127" s="505"/>
    </row>
    <row r="1128" s="166" customFormat="1" ht="12.75">
      <c r="H1128" s="505"/>
    </row>
    <row r="1129" s="166" customFormat="1" ht="12.75">
      <c r="H1129" s="505"/>
    </row>
    <row r="1130" s="166" customFormat="1" ht="12.75">
      <c r="H1130" s="505"/>
    </row>
    <row r="1131" s="166" customFormat="1" ht="12.75">
      <c r="H1131" s="505"/>
    </row>
    <row r="1132" s="166" customFormat="1" ht="12.75">
      <c r="H1132" s="505"/>
    </row>
    <row r="1133" s="166" customFormat="1" ht="12.75">
      <c r="H1133" s="505"/>
    </row>
    <row r="1134" s="166" customFormat="1" ht="12.75">
      <c r="H1134" s="505"/>
    </row>
    <row r="1135" s="166" customFormat="1" ht="12.75">
      <c r="H1135" s="505"/>
    </row>
    <row r="1136" s="166" customFormat="1" ht="12.75">
      <c r="H1136" s="505"/>
    </row>
    <row r="1137" s="166" customFormat="1" ht="12.75">
      <c r="H1137" s="505"/>
    </row>
    <row r="1138" s="166" customFormat="1" ht="12.75">
      <c r="H1138" s="505"/>
    </row>
    <row r="1139" s="166" customFormat="1" ht="12.75">
      <c r="H1139" s="505"/>
    </row>
    <row r="1140" s="166" customFormat="1" ht="12.75">
      <c r="H1140" s="505"/>
    </row>
    <row r="1141" s="166" customFormat="1" ht="12.75">
      <c r="H1141" s="505"/>
    </row>
    <row r="1142" s="166" customFormat="1" ht="12.75">
      <c r="H1142" s="505"/>
    </row>
    <row r="1143" s="166" customFormat="1" ht="12.75">
      <c r="H1143" s="505"/>
    </row>
    <row r="1144" s="166" customFormat="1" ht="12.75">
      <c r="H1144" s="505"/>
    </row>
    <row r="1145" s="166" customFormat="1" ht="12.75">
      <c r="H1145" s="505"/>
    </row>
    <row r="1146" s="166" customFormat="1" ht="12.75">
      <c r="H1146" s="505"/>
    </row>
    <row r="1147" s="166" customFormat="1" ht="12.75">
      <c r="H1147" s="505"/>
    </row>
    <row r="1148" s="166" customFormat="1" ht="12.75">
      <c r="H1148" s="505"/>
    </row>
    <row r="1149" s="166" customFormat="1" ht="12.75">
      <c r="H1149" s="505"/>
    </row>
    <row r="1150" s="166" customFormat="1" ht="12.75">
      <c r="H1150" s="505"/>
    </row>
    <row r="1151" s="166" customFormat="1" ht="12.75">
      <c r="H1151" s="505"/>
    </row>
    <row r="1152" s="166" customFormat="1" ht="12.75">
      <c r="H1152" s="505"/>
    </row>
    <row r="1153" s="166" customFormat="1" ht="12.75">
      <c r="H1153" s="505"/>
    </row>
    <row r="1154" s="166" customFormat="1" ht="12.75">
      <c r="H1154" s="505"/>
    </row>
    <row r="1155" s="166" customFormat="1" ht="12.75">
      <c r="H1155" s="505"/>
    </row>
    <row r="1156" s="166" customFormat="1" ht="12.75">
      <c r="H1156" s="505"/>
    </row>
    <row r="1157" s="166" customFormat="1" ht="12.75">
      <c r="H1157" s="505"/>
    </row>
    <row r="1158" s="166" customFormat="1" ht="12.75">
      <c r="H1158" s="505"/>
    </row>
    <row r="1159" s="166" customFormat="1" ht="12.75">
      <c r="H1159" s="505"/>
    </row>
    <row r="1160" s="166" customFormat="1" ht="12.75">
      <c r="H1160" s="505"/>
    </row>
    <row r="1161" s="166" customFormat="1" ht="12.75">
      <c r="H1161" s="505"/>
    </row>
    <row r="1162" s="166" customFormat="1" ht="12.75">
      <c r="H1162" s="505"/>
    </row>
    <row r="1163" s="166" customFormat="1" ht="12.75">
      <c r="H1163" s="505"/>
    </row>
    <row r="1164" s="166" customFormat="1" ht="12.75">
      <c r="H1164" s="505"/>
    </row>
    <row r="1165" s="166" customFormat="1" ht="12.75">
      <c r="H1165" s="505"/>
    </row>
    <row r="1166" s="166" customFormat="1" ht="12.75">
      <c r="H1166" s="505"/>
    </row>
    <row r="1167" s="166" customFormat="1" ht="12.75">
      <c r="H1167" s="505"/>
    </row>
    <row r="1168" s="166" customFormat="1" ht="12.75">
      <c r="H1168" s="505"/>
    </row>
    <row r="1169" s="166" customFormat="1" ht="12.75">
      <c r="H1169" s="505"/>
    </row>
    <row r="1170" s="166" customFormat="1" ht="12.75">
      <c r="H1170" s="505"/>
    </row>
    <row r="1171" s="166" customFormat="1" ht="12.75">
      <c r="H1171" s="505"/>
    </row>
    <row r="1172" s="166" customFormat="1" ht="12.75">
      <c r="H1172" s="505"/>
    </row>
    <row r="1173" s="166" customFormat="1" ht="12.75">
      <c r="H1173" s="505"/>
    </row>
    <row r="1174" s="166" customFormat="1" ht="12.75">
      <c r="H1174" s="505"/>
    </row>
    <row r="1175" s="166" customFormat="1" ht="12.75">
      <c r="H1175" s="505"/>
    </row>
    <row r="1176" s="166" customFormat="1" ht="12.75">
      <c r="H1176" s="505"/>
    </row>
    <row r="1177" s="166" customFormat="1" ht="12.75">
      <c r="H1177" s="505"/>
    </row>
    <row r="1178" s="166" customFormat="1" ht="12.75">
      <c r="H1178" s="505"/>
    </row>
    <row r="1179" s="166" customFormat="1" ht="12.75">
      <c r="H1179" s="505"/>
    </row>
    <row r="1180" s="166" customFormat="1" ht="12.75">
      <c r="H1180" s="505"/>
    </row>
    <row r="1181" s="166" customFormat="1" ht="12.75">
      <c r="H1181" s="505"/>
    </row>
    <row r="1182" s="166" customFormat="1" ht="12.75">
      <c r="H1182" s="505"/>
    </row>
    <row r="1183" s="166" customFormat="1" ht="12.75">
      <c r="H1183" s="505"/>
    </row>
    <row r="1184" s="166" customFormat="1" ht="12.75">
      <c r="H1184" s="505"/>
    </row>
    <row r="1185" s="166" customFormat="1" ht="12.75">
      <c r="H1185" s="505"/>
    </row>
    <row r="1186" s="166" customFormat="1" ht="12.75">
      <c r="H1186" s="505"/>
    </row>
    <row r="1187" s="166" customFormat="1" ht="12.75">
      <c r="H1187" s="505"/>
    </row>
    <row r="1188" s="166" customFormat="1" ht="12.75">
      <c r="H1188" s="505"/>
    </row>
    <row r="1189" s="166" customFormat="1" ht="12.75">
      <c r="H1189" s="505"/>
    </row>
    <row r="1190" s="166" customFormat="1" ht="12.75">
      <c r="H1190" s="505"/>
    </row>
    <row r="1191" s="166" customFormat="1" ht="12.75">
      <c r="H1191" s="505"/>
    </row>
    <row r="1192" s="166" customFormat="1" ht="12.75">
      <c r="H1192" s="505"/>
    </row>
    <row r="1193" s="166" customFormat="1" ht="12.75">
      <c r="H1193" s="505"/>
    </row>
    <row r="1194" s="166" customFormat="1" ht="12.75">
      <c r="H1194" s="505"/>
    </row>
    <row r="1195" s="166" customFormat="1" ht="12.75">
      <c r="H1195" s="505"/>
    </row>
    <row r="1196" s="166" customFormat="1" ht="12.75">
      <c r="H1196" s="505"/>
    </row>
    <row r="1197" s="166" customFormat="1" ht="12.75">
      <c r="H1197" s="505"/>
    </row>
    <row r="1198" s="166" customFormat="1" ht="12.75">
      <c r="H1198" s="505"/>
    </row>
    <row r="1199" s="166" customFormat="1" ht="12.75">
      <c r="H1199" s="505"/>
    </row>
    <row r="1200" s="166" customFormat="1" ht="12.75">
      <c r="H1200" s="505"/>
    </row>
    <row r="1201" s="166" customFormat="1" ht="12.75">
      <c r="H1201" s="505"/>
    </row>
    <row r="1202" s="166" customFormat="1" ht="12.75">
      <c r="H1202" s="505"/>
    </row>
    <row r="1203" s="166" customFormat="1" ht="12.75">
      <c r="H1203" s="505"/>
    </row>
    <row r="1204" s="166" customFormat="1" ht="12.75">
      <c r="H1204" s="505"/>
    </row>
    <row r="1205" s="166" customFormat="1" ht="12.75">
      <c r="H1205" s="505"/>
    </row>
    <row r="1206" s="166" customFormat="1" ht="12.75">
      <c r="H1206" s="505"/>
    </row>
    <row r="1207" s="166" customFormat="1" ht="12.75">
      <c r="H1207" s="505"/>
    </row>
    <row r="1208" s="166" customFormat="1" ht="12.75">
      <c r="H1208" s="505"/>
    </row>
    <row r="1209" s="166" customFormat="1" ht="12.75">
      <c r="H1209" s="505"/>
    </row>
    <row r="1210" s="166" customFormat="1" ht="12.75">
      <c r="H1210" s="505"/>
    </row>
    <row r="1211" s="166" customFormat="1" ht="12.75">
      <c r="H1211" s="505"/>
    </row>
    <row r="1212" s="166" customFormat="1" ht="12.75">
      <c r="H1212" s="505"/>
    </row>
    <row r="1213" s="166" customFormat="1" ht="12.75">
      <c r="H1213" s="505"/>
    </row>
    <row r="1214" s="166" customFormat="1" ht="12.75">
      <c r="H1214" s="505"/>
    </row>
    <row r="1215" s="166" customFormat="1" ht="12.75">
      <c r="H1215" s="505"/>
    </row>
    <row r="1216" s="166" customFormat="1" ht="12.75">
      <c r="H1216" s="505"/>
    </row>
    <row r="1217" s="166" customFormat="1" ht="12.75">
      <c r="H1217" s="505"/>
    </row>
    <row r="1218" s="166" customFormat="1" ht="12.75">
      <c r="H1218" s="505"/>
    </row>
    <row r="1219" s="166" customFormat="1" ht="12.75">
      <c r="H1219" s="505"/>
    </row>
    <row r="1220" s="166" customFormat="1" ht="12.75">
      <c r="H1220" s="505"/>
    </row>
    <row r="1221" s="166" customFormat="1" ht="12.75">
      <c r="H1221" s="505"/>
    </row>
    <row r="1222" s="166" customFormat="1" ht="12.75">
      <c r="H1222" s="505"/>
    </row>
    <row r="1223" s="166" customFormat="1" ht="12.75">
      <c r="H1223" s="505"/>
    </row>
    <row r="1224" s="166" customFormat="1" ht="12.75">
      <c r="H1224" s="505"/>
    </row>
    <row r="1225" s="166" customFormat="1" ht="12.75">
      <c r="H1225" s="505"/>
    </row>
    <row r="1226" s="166" customFormat="1" ht="12.75">
      <c r="H1226" s="505"/>
    </row>
    <row r="1227" s="166" customFormat="1" ht="12.75">
      <c r="H1227" s="505"/>
    </row>
    <row r="1228" s="166" customFormat="1" ht="12.75">
      <c r="H1228" s="505"/>
    </row>
    <row r="1229" s="166" customFormat="1" ht="12.75">
      <c r="H1229" s="505"/>
    </row>
    <row r="1230" s="166" customFormat="1" ht="12.75">
      <c r="H1230" s="505"/>
    </row>
    <row r="1231" s="166" customFormat="1" ht="12.75">
      <c r="H1231" s="505"/>
    </row>
    <row r="1232" s="166" customFormat="1" ht="12.75">
      <c r="H1232" s="505"/>
    </row>
    <row r="1233" s="166" customFormat="1" ht="12.75">
      <c r="H1233" s="505"/>
    </row>
    <row r="1234" s="166" customFormat="1" ht="12.75">
      <c r="H1234" s="505"/>
    </row>
    <row r="1235" s="166" customFormat="1" ht="12.75">
      <c r="H1235" s="505"/>
    </row>
    <row r="1236" s="166" customFormat="1" ht="12.75">
      <c r="H1236" s="505"/>
    </row>
    <row r="1237" s="166" customFormat="1" ht="12.75">
      <c r="H1237" s="505"/>
    </row>
    <row r="1238" s="166" customFormat="1" ht="12.75">
      <c r="H1238" s="505"/>
    </row>
    <row r="1239" s="166" customFormat="1" ht="12.75">
      <c r="H1239" s="505"/>
    </row>
    <row r="1240" s="166" customFormat="1" ht="12.75">
      <c r="H1240" s="505"/>
    </row>
    <row r="1241" s="166" customFormat="1" ht="12.75">
      <c r="H1241" s="505"/>
    </row>
    <row r="1242" s="166" customFormat="1" ht="12.75">
      <c r="H1242" s="505"/>
    </row>
    <row r="1243" s="166" customFormat="1" ht="12.75">
      <c r="H1243" s="505"/>
    </row>
    <row r="1244" s="166" customFormat="1" ht="12.75">
      <c r="H1244" s="505"/>
    </row>
    <row r="1245" s="166" customFormat="1" ht="12.75">
      <c r="H1245" s="505"/>
    </row>
    <row r="1246" s="166" customFormat="1" ht="12.75">
      <c r="H1246" s="505"/>
    </row>
    <row r="1247" s="166" customFormat="1" ht="12.75">
      <c r="H1247" s="505"/>
    </row>
    <row r="1248" s="166" customFormat="1" ht="12.75">
      <c r="H1248" s="505"/>
    </row>
    <row r="1249" s="166" customFormat="1" ht="12.75">
      <c r="H1249" s="505"/>
    </row>
    <row r="1250" s="166" customFormat="1" ht="12.75">
      <c r="H1250" s="505"/>
    </row>
    <row r="1251" s="166" customFormat="1" ht="12.75">
      <c r="H1251" s="505"/>
    </row>
    <row r="1252" s="166" customFormat="1" ht="12.75">
      <c r="H1252" s="505"/>
    </row>
    <row r="1253" s="166" customFormat="1" ht="12.75">
      <c r="H1253" s="505"/>
    </row>
    <row r="1254" s="166" customFormat="1" ht="12.75">
      <c r="H1254" s="505"/>
    </row>
    <row r="1255" s="166" customFormat="1" ht="12.75">
      <c r="H1255" s="505"/>
    </row>
    <row r="1256" s="166" customFormat="1" ht="12.75">
      <c r="H1256" s="505"/>
    </row>
    <row r="1257" s="166" customFormat="1" ht="12.75">
      <c r="H1257" s="505"/>
    </row>
    <row r="1258" s="166" customFormat="1" ht="12.75">
      <c r="H1258" s="505"/>
    </row>
    <row r="1259" s="166" customFormat="1" ht="12.75">
      <c r="H1259" s="505"/>
    </row>
    <row r="1260" s="166" customFormat="1" ht="12.75">
      <c r="H1260" s="505"/>
    </row>
    <row r="1261" s="166" customFormat="1" ht="12.75">
      <c r="H1261" s="505"/>
    </row>
    <row r="1262" s="166" customFormat="1" ht="12.75">
      <c r="H1262" s="505"/>
    </row>
    <row r="1263" s="166" customFormat="1" ht="12.75">
      <c r="H1263" s="505"/>
    </row>
    <row r="1264" s="166" customFormat="1" ht="12.75">
      <c r="H1264" s="505"/>
    </row>
    <row r="1265" s="166" customFormat="1" ht="12.75">
      <c r="H1265" s="505"/>
    </row>
    <row r="1266" s="166" customFormat="1" ht="12.75">
      <c r="H1266" s="505"/>
    </row>
    <row r="1267" s="166" customFormat="1" ht="12.75">
      <c r="H1267" s="505"/>
    </row>
    <row r="1268" s="166" customFormat="1" ht="12.75">
      <c r="H1268" s="505"/>
    </row>
    <row r="1269" s="166" customFormat="1" ht="12.75">
      <c r="H1269" s="505"/>
    </row>
    <row r="1270" s="166" customFormat="1" ht="12.75">
      <c r="H1270" s="505"/>
    </row>
    <row r="1271" s="166" customFormat="1" ht="12.75">
      <c r="H1271" s="505"/>
    </row>
    <row r="1272" s="166" customFormat="1" ht="12.75">
      <c r="H1272" s="505"/>
    </row>
    <row r="1273" s="166" customFormat="1" ht="12.75">
      <c r="H1273" s="505"/>
    </row>
    <row r="1274" s="166" customFormat="1" ht="12.75">
      <c r="H1274" s="505"/>
    </row>
    <row r="1275" s="166" customFormat="1" ht="12.75">
      <c r="H1275" s="505"/>
    </row>
    <row r="1276" s="166" customFormat="1" ht="12.75">
      <c r="H1276" s="505"/>
    </row>
    <row r="1277" s="166" customFormat="1" ht="12.75">
      <c r="H1277" s="505"/>
    </row>
    <row r="1278" s="166" customFormat="1" ht="12.75">
      <c r="H1278" s="505"/>
    </row>
    <row r="1279" s="166" customFormat="1" ht="12.75">
      <c r="H1279" s="505"/>
    </row>
    <row r="1280" s="166" customFormat="1" ht="12.75">
      <c r="H1280" s="505"/>
    </row>
    <row r="1281" s="166" customFormat="1" ht="12.75">
      <c r="H1281" s="505"/>
    </row>
    <row r="1282" s="166" customFormat="1" ht="12.75">
      <c r="H1282" s="505"/>
    </row>
    <row r="1283" s="166" customFormat="1" ht="12.75">
      <c r="H1283" s="505"/>
    </row>
    <row r="1284" s="166" customFormat="1" ht="12.75">
      <c r="H1284" s="505"/>
    </row>
    <row r="1285" s="166" customFormat="1" ht="12.75">
      <c r="H1285" s="505"/>
    </row>
    <row r="1286" s="166" customFormat="1" ht="12.75">
      <c r="H1286" s="505"/>
    </row>
    <row r="1287" s="166" customFormat="1" ht="12.75">
      <c r="H1287" s="505"/>
    </row>
    <row r="1288" s="166" customFormat="1" ht="12.75">
      <c r="H1288" s="505"/>
    </row>
    <row r="1289" s="166" customFormat="1" ht="12.75">
      <c r="H1289" s="505"/>
    </row>
    <row r="1290" s="166" customFormat="1" ht="12.75">
      <c r="H1290" s="505"/>
    </row>
    <row r="1291" s="166" customFormat="1" ht="12.75">
      <c r="H1291" s="505"/>
    </row>
    <row r="1292" s="166" customFormat="1" ht="12.75">
      <c r="H1292" s="505"/>
    </row>
    <row r="1293" s="166" customFormat="1" ht="12.75">
      <c r="H1293" s="505"/>
    </row>
    <row r="1294" s="166" customFormat="1" ht="12.75">
      <c r="H1294" s="505"/>
    </row>
    <row r="1295" s="166" customFormat="1" ht="12.75">
      <c r="H1295" s="505"/>
    </row>
    <row r="1296" s="166" customFormat="1" ht="12.75">
      <c r="H1296" s="505"/>
    </row>
    <row r="1297" s="166" customFormat="1" ht="12.75">
      <c r="H1297" s="505"/>
    </row>
    <row r="1298" s="166" customFormat="1" ht="12.75">
      <c r="H1298" s="505"/>
    </row>
    <row r="1299" s="166" customFormat="1" ht="12.75">
      <c r="H1299" s="505"/>
    </row>
    <row r="1300" s="166" customFormat="1" ht="12.75">
      <c r="H1300" s="505"/>
    </row>
    <row r="1301" s="166" customFormat="1" ht="12.75">
      <c r="H1301" s="505"/>
    </row>
    <row r="1302" s="166" customFormat="1" ht="12.75">
      <c r="H1302" s="505"/>
    </row>
    <row r="1303" s="166" customFormat="1" ht="12.75">
      <c r="H1303" s="505"/>
    </row>
    <row r="1304" s="166" customFormat="1" ht="12.75">
      <c r="H1304" s="505"/>
    </row>
    <row r="1305" s="166" customFormat="1" ht="12.75">
      <c r="H1305" s="505"/>
    </row>
    <row r="1306" s="166" customFormat="1" ht="12.75">
      <c r="H1306" s="505"/>
    </row>
    <row r="1307" s="166" customFormat="1" ht="12.75">
      <c r="H1307" s="505"/>
    </row>
    <row r="1308" s="166" customFormat="1" ht="12.75">
      <c r="H1308" s="505"/>
    </row>
    <row r="1309" s="166" customFormat="1" ht="12.75">
      <c r="H1309" s="505"/>
    </row>
    <row r="1310" s="166" customFormat="1" ht="12.75">
      <c r="H1310" s="505"/>
    </row>
    <row r="1311" s="166" customFormat="1" ht="12.75">
      <c r="H1311" s="505"/>
    </row>
    <row r="1312" s="166" customFormat="1" ht="12.75">
      <c r="H1312" s="505"/>
    </row>
    <row r="1313" s="166" customFormat="1" ht="12.75">
      <c r="H1313" s="505"/>
    </row>
    <row r="1314" s="166" customFormat="1" ht="12.75">
      <c r="H1314" s="505"/>
    </row>
    <row r="1315" s="166" customFormat="1" ht="12.75">
      <c r="H1315" s="505"/>
    </row>
    <row r="1316" s="166" customFormat="1" ht="12.75">
      <c r="H1316" s="505"/>
    </row>
    <row r="1317" s="166" customFormat="1" ht="12.75">
      <c r="H1317" s="505"/>
    </row>
    <row r="1318" s="166" customFormat="1" ht="12.75">
      <c r="H1318" s="505"/>
    </row>
    <row r="1319" s="166" customFormat="1" ht="12.75">
      <c r="H1319" s="505"/>
    </row>
    <row r="1320" s="166" customFormat="1" ht="12.75">
      <c r="H1320" s="505"/>
    </row>
    <row r="1321" s="166" customFormat="1" ht="12.75">
      <c r="H1321" s="505"/>
    </row>
    <row r="1322" s="166" customFormat="1" ht="12.75">
      <c r="H1322" s="505"/>
    </row>
    <row r="1323" s="166" customFormat="1" ht="12.75">
      <c r="H1323" s="505"/>
    </row>
    <row r="1324" s="166" customFormat="1" ht="12.75">
      <c r="H1324" s="505"/>
    </row>
    <row r="1325" s="166" customFormat="1" ht="12.75">
      <c r="H1325" s="505"/>
    </row>
    <row r="1326" s="166" customFormat="1" ht="12.75">
      <c r="H1326" s="505"/>
    </row>
    <row r="1327" s="166" customFormat="1" ht="12.75">
      <c r="H1327" s="505"/>
    </row>
    <row r="1328" s="166" customFormat="1" ht="12.75">
      <c r="H1328" s="505"/>
    </row>
    <row r="1329" s="166" customFormat="1" ht="12.75">
      <c r="H1329" s="505"/>
    </row>
    <row r="1330" s="166" customFormat="1" ht="12.75">
      <c r="H1330" s="505"/>
    </row>
    <row r="1331" s="166" customFormat="1" ht="12.75">
      <c r="H1331" s="505"/>
    </row>
    <row r="1332" s="166" customFormat="1" ht="12.75">
      <c r="H1332" s="505"/>
    </row>
    <row r="1333" s="166" customFormat="1" ht="12.75">
      <c r="H1333" s="505"/>
    </row>
    <row r="1334" s="166" customFormat="1" ht="12.75">
      <c r="H1334" s="505"/>
    </row>
    <row r="1335" s="166" customFormat="1" ht="12.75">
      <c r="H1335" s="505"/>
    </row>
    <row r="1336" s="166" customFormat="1" ht="12.75">
      <c r="H1336" s="505"/>
    </row>
    <row r="1337" s="166" customFormat="1" ht="12.75">
      <c r="H1337" s="505"/>
    </row>
    <row r="1338" s="166" customFormat="1" ht="12.75">
      <c r="H1338" s="505"/>
    </row>
    <row r="1339" s="166" customFormat="1" ht="12.75">
      <c r="H1339" s="505"/>
    </row>
    <row r="1340" s="166" customFormat="1" ht="12.75">
      <c r="H1340" s="505"/>
    </row>
    <row r="1341" s="166" customFormat="1" ht="12.75">
      <c r="H1341" s="505"/>
    </row>
    <row r="1342" s="166" customFormat="1" ht="12.75">
      <c r="H1342" s="505"/>
    </row>
    <row r="1343" s="166" customFormat="1" ht="12.75">
      <c r="H1343" s="505"/>
    </row>
    <row r="1344" s="166" customFormat="1" ht="12.75">
      <c r="H1344" s="505"/>
    </row>
    <row r="1345" s="166" customFormat="1" ht="12.75">
      <c r="H1345" s="505"/>
    </row>
    <row r="1346" s="166" customFormat="1" ht="12.75">
      <c r="H1346" s="505"/>
    </row>
    <row r="1347" s="166" customFormat="1" ht="12.75">
      <c r="H1347" s="505"/>
    </row>
    <row r="1348" s="166" customFormat="1" ht="12.75">
      <c r="H1348" s="505"/>
    </row>
    <row r="1349" s="166" customFormat="1" ht="12.75">
      <c r="H1349" s="505"/>
    </row>
    <row r="1350" s="166" customFormat="1" ht="12.75">
      <c r="H1350" s="505"/>
    </row>
    <row r="1351" s="166" customFormat="1" ht="12.75">
      <c r="H1351" s="505"/>
    </row>
    <row r="1352" s="166" customFormat="1" ht="12.75">
      <c r="H1352" s="505"/>
    </row>
    <row r="1353" s="166" customFormat="1" ht="12.75">
      <c r="H1353" s="505"/>
    </row>
    <row r="1354" s="166" customFormat="1" ht="12.75">
      <c r="H1354" s="505"/>
    </row>
    <row r="1355" s="166" customFormat="1" ht="12.75">
      <c r="H1355" s="505"/>
    </row>
    <row r="1356" s="166" customFormat="1" ht="12.75">
      <c r="H1356" s="505"/>
    </row>
    <row r="1357" s="166" customFormat="1" ht="12.75">
      <c r="H1357" s="505"/>
    </row>
    <row r="1358" s="166" customFormat="1" ht="12.75">
      <c r="H1358" s="505"/>
    </row>
    <row r="1359" s="166" customFormat="1" ht="12.75">
      <c r="H1359" s="505"/>
    </row>
    <row r="1360" s="166" customFormat="1" ht="12.75">
      <c r="H1360" s="505"/>
    </row>
    <row r="1361" s="166" customFormat="1" ht="12.75">
      <c r="H1361" s="505"/>
    </row>
    <row r="1362" s="166" customFormat="1" ht="12.75">
      <c r="H1362" s="505"/>
    </row>
    <row r="1363" s="166" customFormat="1" ht="12.75">
      <c r="H1363" s="505"/>
    </row>
    <row r="1364" s="166" customFormat="1" ht="12.75">
      <c r="H1364" s="505"/>
    </row>
    <row r="1365" s="166" customFormat="1" ht="12.75">
      <c r="H1365" s="505"/>
    </row>
    <row r="1366" s="166" customFormat="1" ht="12.75">
      <c r="H1366" s="505"/>
    </row>
    <row r="1367" s="166" customFormat="1" ht="12.75">
      <c r="H1367" s="505"/>
    </row>
    <row r="1368" s="166" customFormat="1" ht="12.75">
      <c r="H1368" s="505"/>
    </row>
    <row r="1369" s="166" customFormat="1" ht="12.75">
      <c r="H1369" s="505"/>
    </row>
    <row r="1370" s="166" customFormat="1" ht="12.75">
      <c r="H1370" s="505"/>
    </row>
    <row r="1371" s="166" customFormat="1" ht="12.75">
      <c r="H1371" s="505"/>
    </row>
    <row r="1372" s="166" customFormat="1" ht="12.75">
      <c r="H1372" s="505"/>
    </row>
    <row r="1373" s="166" customFormat="1" ht="12.75">
      <c r="H1373" s="505"/>
    </row>
    <row r="1374" s="166" customFormat="1" ht="12.75">
      <c r="H1374" s="505"/>
    </row>
    <row r="1375" s="166" customFormat="1" ht="12.75">
      <c r="H1375" s="505"/>
    </row>
    <row r="1376" s="166" customFormat="1" ht="12.75">
      <c r="H1376" s="505"/>
    </row>
    <row r="1377" s="166" customFormat="1" ht="12.75">
      <c r="H1377" s="505"/>
    </row>
    <row r="1378" s="166" customFormat="1" ht="12.75">
      <c r="H1378" s="505"/>
    </row>
    <row r="1379" s="166" customFormat="1" ht="12.75">
      <c r="H1379" s="505"/>
    </row>
    <row r="1380" s="166" customFormat="1" ht="12.75">
      <c r="H1380" s="505"/>
    </row>
    <row r="1381" s="166" customFormat="1" ht="12.75">
      <c r="H1381" s="505"/>
    </row>
    <row r="1382" s="166" customFormat="1" ht="12.75">
      <c r="H1382" s="505"/>
    </row>
    <row r="1383" s="166" customFormat="1" ht="12.75">
      <c r="H1383" s="505"/>
    </row>
    <row r="1384" s="166" customFormat="1" ht="12.75">
      <c r="H1384" s="505"/>
    </row>
    <row r="1385" s="166" customFormat="1" ht="12.75">
      <c r="H1385" s="505"/>
    </row>
    <row r="1386" s="166" customFormat="1" ht="12.75">
      <c r="H1386" s="505"/>
    </row>
    <row r="1387" s="166" customFormat="1" ht="12.75">
      <c r="H1387" s="505"/>
    </row>
    <row r="1388" s="166" customFormat="1" ht="12.75">
      <c r="H1388" s="505"/>
    </row>
    <row r="1389" s="166" customFormat="1" ht="12.75">
      <c r="H1389" s="505"/>
    </row>
    <row r="1390" s="166" customFormat="1" ht="12.75">
      <c r="H1390" s="505"/>
    </row>
    <row r="1391" s="166" customFormat="1" ht="12.75">
      <c r="H1391" s="505"/>
    </row>
    <row r="1392" s="166" customFormat="1" ht="12.75">
      <c r="H1392" s="505"/>
    </row>
    <row r="1393" s="166" customFormat="1" ht="12.75">
      <c r="H1393" s="505"/>
    </row>
    <row r="1394" s="166" customFormat="1" ht="12.75">
      <c r="H1394" s="505"/>
    </row>
    <row r="1395" s="166" customFormat="1" ht="12.75">
      <c r="H1395" s="505"/>
    </row>
    <row r="1396" s="166" customFormat="1" ht="12.75">
      <c r="H1396" s="505"/>
    </row>
    <row r="1397" s="166" customFormat="1" ht="12.75">
      <c r="H1397" s="505"/>
    </row>
    <row r="1398" s="166" customFormat="1" ht="12.75">
      <c r="H1398" s="505"/>
    </row>
    <row r="1399" s="166" customFormat="1" ht="12.75">
      <c r="H1399" s="505"/>
    </row>
    <row r="1400" s="166" customFormat="1" ht="12.75">
      <c r="H1400" s="505"/>
    </row>
    <row r="1401" s="166" customFormat="1" ht="12.75">
      <c r="H1401" s="505"/>
    </row>
    <row r="1402" s="166" customFormat="1" ht="12.75">
      <c r="H1402" s="505"/>
    </row>
    <row r="1403" s="166" customFormat="1" ht="12.75">
      <c r="H1403" s="505"/>
    </row>
    <row r="1404" s="166" customFormat="1" ht="12.75">
      <c r="H1404" s="505"/>
    </row>
    <row r="1405" s="166" customFormat="1" ht="12.75">
      <c r="H1405" s="505"/>
    </row>
    <row r="1406" s="166" customFormat="1" ht="12.75">
      <c r="H1406" s="505"/>
    </row>
    <row r="1407" s="166" customFormat="1" ht="12.75">
      <c r="H1407" s="505"/>
    </row>
    <row r="1408" s="166" customFormat="1" ht="12.75">
      <c r="H1408" s="505"/>
    </row>
    <row r="1409" s="166" customFormat="1" ht="12.75">
      <c r="H1409" s="505"/>
    </row>
    <row r="1410" s="166" customFormat="1" ht="12.75">
      <c r="H1410" s="505"/>
    </row>
    <row r="1411" s="166" customFormat="1" ht="12.75">
      <c r="H1411" s="505"/>
    </row>
    <row r="1412" s="166" customFormat="1" ht="12.75">
      <c r="H1412" s="505"/>
    </row>
    <row r="1413" s="166" customFormat="1" ht="12.75">
      <c r="H1413" s="505"/>
    </row>
    <row r="1414" s="166" customFormat="1" ht="12.75">
      <c r="H1414" s="505"/>
    </row>
    <row r="1415" s="166" customFormat="1" ht="12.75">
      <c r="H1415" s="505"/>
    </row>
    <row r="1416" s="166" customFormat="1" ht="12.75">
      <c r="H1416" s="505"/>
    </row>
    <row r="1417" s="166" customFormat="1" ht="12.75">
      <c r="H1417" s="505"/>
    </row>
    <row r="1418" s="166" customFormat="1" ht="12.75">
      <c r="H1418" s="505"/>
    </row>
    <row r="1419" s="166" customFormat="1" ht="12.75">
      <c r="H1419" s="505"/>
    </row>
    <row r="1420" s="166" customFormat="1" ht="12.75">
      <c r="H1420" s="505"/>
    </row>
    <row r="1421" s="166" customFormat="1" ht="12.75">
      <c r="H1421" s="505"/>
    </row>
    <row r="1422" s="166" customFormat="1" ht="12.75">
      <c r="H1422" s="505"/>
    </row>
    <row r="1423" s="166" customFormat="1" ht="12.75">
      <c r="H1423" s="505"/>
    </row>
    <row r="1424" s="166" customFormat="1" ht="12.75">
      <c r="H1424" s="505"/>
    </row>
    <row r="1425" s="166" customFormat="1" ht="12.75">
      <c r="H1425" s="505"/>
    </row>
    <row r="1426" s="166" customFormat="1" ht="12.75">
      <c r="H1426" s="505"/>
    </row>
    <row r="1427" s="166" customFormat="1" ht="12.75">
      <c r="H1427" s="505"/>
    </row>
    <row r="1428" s="166" customFormat="1" ht="12.75">
      <c r="H1428" s="505"/>
    </row>
    <row r="1429" s="166" customFormat="1" ht="12.75">
      <c r="H1429" s="505"/>
    </row>
    <row r="1430" s="166" customFormat="1" ht="12.75">
      <c r="H1430" s="505"/>
    </row>
    <row r="1431" s="166" customFormat="1" ht="12.75">
      <c r="H1431" s="505"/>
    </row>
    <row r="1432" s="166" customFormat="1" ht="12.75">
      <c r="H1432" s="505"/>
    </row>
    <row r="1433" s="166" customFormat="1" ht="12.75">
      <c r="H1433" s="505"/>
    </row>
    <row r="1434" s="166" customFormat="1" ht="12.75">
      <c r="H1434" s="505"/>
    </row>
    <row r="1435" s="166" customFormat="1" ht="12.75">
      <c r="H1435" s="505"/>
    </row>
    <row r="1436" s="166" customFormat="1" ht="12.75">
      <c r="H1436" s="505"/>
    </row>
    <row r="1437" s="166" customFormat="1" ht="12.75">
      <c r="H1437" s="505"/>
    </row>
    <row r="1438" s="166" customFormat="1" ht="12.75">
      <c r="H1438" s="505"/>
    </row>
    <row r="1439" s="166" customFormat="1" ht="12.75">
      <c r="H1439" s="505"/>
    </row>
    <row r="1440" s="166" customFormat="1" ht="12.75">
      <c r="H1440" s="505"/>
    </row>
    <row r="1441" s="166" customFormat="1" ht="12.75">
      <c r="H1441" s="505"/>
    </row>
    <row r="1442" s="166" customFormat="1" ht="12.75">
      <c r="H1442" s="505"/>
    </row>
    <row r="1443" s="166" customFormat="1" ht="12.75">
      <c r="H1443" s="505"/>
    </row>
    <row r="1444" s="166" customFormat="1" ht="12.75">
      <c r="H1444" s="505"/>
    </row>
    <row r="1445" s="166" customFormat="1" ht="12.75">
      <c r="H1445" s="505"/>
    </row>
    <row r="1446" s="166" customFormat="1" ht="12.75">
      <c r="H1446" s="505"/>
    </row>
    <row r="1447" s="166" customFormat="1" ht="12.75">
      <c r="H1447" s="505"/>
    </row>
    <row r="1448" s="166" customFormat="1" ht="12.75">
      <c r="H1448" s="505"/>
    </row>
    <row r="1449" s="166" customFormat="1" ht="12.75">
      <c r="H1449" s="505"/>
    </row>
    <row r="1450" s="166" customFormat="1" ht="12.75">
      <c r="H1450" s="505"/>
    </row>
    <row r="1451" s="166" customFormat="1" ht="12.75">
      <c r="H1451" s="505"/>
    </row>
    <row r="1452" s="166" customFormat="1" ht="12.75">
      <c r="H1452" s="505"/>
    </row>
    <row r="1453" s="166" customFormat="1" ht="12.75">
      <c r="H1453" s="505"/>
    </row>
    <row r="1454" s="166" customFormat="1" ht="12.75">
      <c r="H1454" s="505"/>
    </row>
    <row r="1455" s="166" customFormat="1" ht="12.75">
      <c r="H1455" s="505"/>
    </row>
    <row r="1456" s="166" customFormat="1" ht="12.75">
      <c r="H1456" s="505"/>
    </row>
    <row r="1457" s="166" customFormat="1" ht="12.75">
      <c r="H1457" s="505"/>
    </row>
    <row r="1458" s="166" customFormat="1" ht="12.75">
      <c r="H1458" s="505"/>
    </row>
    <row r="1459" s="166" customFormat="1" ht="12.75">
      <c r="H1459" s="505"/>
    </row>
    <row r="1460" s="166" customFormat="1" ht="12.75">
      <c r="H1460" s="505"/>
    </row>
    <row r="1461" s="166" customFormat="1" ht="12.75">
      <c r="H1461" s="505"/>
    </row>
    <row r="1462" s="166" customFormat="1" ht="12.75">
      <c r="H1462" s="505"/>
    </row>
    <row r="1463" s="166" customFormat="1" ht="12.75">
      <c r="H1463" s="505"/>
    </row>
    <row r="1464" s="166" customFormat="1" ht="12.75">
      <c r="H1464" s="505"/>
    </row>
    <row r="1465" s="166" customFormat="1" ht="12.75">
      <c r="H1465" s="505"/>
    </row>
    <row r="1466" s="166" customFormat="1" ht="12.75">
      <c r="H1466" s="505"/>
    </row>
    <row r="1467" s="166" customFormat="1" ht="12.75">
      <c r="H1467" s="505"/>
    </row>
    <row r="1468" s="166" customFormat="1" ht="12.75">
      <c r="H1468" s="505"/>
    </row>
    <row r="1469" s="166" customFormat="1" ht="12.75">
      <c r="H1469" s="505"/>
    </row>
    <row r="1470" s="166" customFormat="1" ht="12.75">
      <c r="H1470" s="505"/>
    </row>
    <row r="1471" s="166" customFormat="1" ht="12.75">
      <c r="H1471" s="505"/>
    </row>
    <row r="1472" s="166" customFormat="1" ht="12.75">
      <c r="H1472" s="505"/>
    </row>
    <row r="1473" s="166" customFormat="1" ht="12.75">
      <c r="H1473" s="505"/>
    </row>
    <row r="1474" s="166" customFormat="1" ht="12.75">
      <c r="H1474" s="505"/>
    </row>
    <row r="1475" s="166" customFormat="1" ht="12.75">
      <c r="H1475" s="505"/>
    </row>
    <row r="1476" s="166" customFormat="1" ht="12.75">
      <c r="H1476" s="505"/>
    </row>
    <row r="1477" s="166" customFormat="1" ht="12.75">
      <c r="H1477" s="505"/>
    </row>
    <row r="1478" s="166" customFormat="1" ht="12.75">
      <c r="H1478" s="505"/>
    </row>
    <row r="1479" s="166" customFormat="1" ht="12.75">
      <c r="H1479" s="505"/>
    </row>
    <row r="1480" s="166" customFormat="1" ht="12.75">
      <c r="H1480" s="505"/>
    </row>
    <row r="1481" s="166" customFormat="1" ht="12.75">
      <c r="H1481" s="505"/>
    </row>
    <row r="1482" s="166" customFormat="1" ht="12.75">
      <c r="H1482" s="505"/>
    </row>
    <row r="1483" s="166" customFormat="1" ht="12.75">
      <c r="H1483" s="505"/>
    </row>
    <row r="1484" s="166" customFormat="1" ht="12.75">
      <c r="H1484" s="505"/>
    </row>
    <row r="1485" s="166" customFormat="1" ht="12.75">
      <c r="H1485" s="505"/>
    </row>
    <row r="1486" s="166" customFormat="1" ht="12.75">
      <c r="H1486" s="505"/>
    </row>
    <row r="1487" s="166" customFormat="1" ht="12.75">
      <c r="H1487" s="505"/>
    </row>
    <row r="1488" s="166" customFormat="1" ht="12.75">
      <c r="H1488" s="505"/>
    </row>
    <row r="1489" s="166" customFormat="1" ht="12.75">
      <c r="H1489" s="505"/>
    </row>
    <row r="1490" s="166" customFormat="1" ht="12.75">
      <c r="H1490" s="505"/>
    </row>
    <row r="1491" s="166" customFormat="1" ht="12.75">
      <c r="H1491" s="505"/>
    </row>
    <row r="1492" s="166" customFormat="1" ht="12.75">
      <c r="H1492" s="505"/>
    </row>
    <row r="1493" s="166" customFormat="1" ht="12.75">
      <c r="H1493" s="505"/>
    </row>
    <row r="1494" s="166" customFormat="1" ht="12.75">
      <c r="H1494" s="505"/>
    </row>
    <row r="1495" s="166" customFormat="1" ht="12.75">
      <c r="H1495" s="505"/>
    </row>
    <row r="1496" s="166" customFormat="1" ht="12.75">
      <c r="H1496" s="505"/>
    </row>
    <row r="1497" s="166" customFormat="1" ht="12.75">
      <c r="H1497" s="505"/>
    </row>
    <row r="1498" s="166" customFormat="1" ht="12.75">
      <c r="H1498" s="505"/>
    </row>
    <row r="1499" s="166" customFormat="1" ht="12.75">
      <c r="H1499" s="505"/>
    </row>
    <row r="1500" s="166" customFormat="1" ht="12.75">
      <c r="H1500" s="505"/>
    </row>
    <row r="1501" s="166" customFormat="1" ht="12.75">
      <c r="H1501" s="505"/>
    </row>
    <row r="1502" s="166" customFormat="1" ht="12.75">
      <c r="H1502" s="505"/>
    </row>
    <row r="1503" s="166" customFormat="1" ht="12.75">
      <c r="H1503" s="505"/>
    </row>
    <row r="1504" s="166" customFormat="1" ht="12.75">
      <c r="H1504" s="505"/>
    </row>
    <row r="1505" s="166" customFormat="1" ht="12.75">
      <c r="H1505" s="505"/>
    </row>
    <row r="1506" s="166" customFormat="1" ht="12.75">
      <c r="H1506" s="505"/>
    </row>
    <row r="1507" s="166" customFormat="1" ht="12.75">
      <c r="H1507" s="505"/>
    </row>
    <row r="1508" s="166" customFormat="1" ht="12.75">
      <c r="H1508" s="505"/>
    </row>
    <row r="1509" s="166" customFormat="1" ht="12.75">
      <c r="H1509" s="505"/>
    </row>
    <row r="1510" s="166" customFormat="1" ht="12.75">
      <c r="H1510" s="505"/>
    </row>
    <row r="1511" s="166" customFormat="1" ht="12.75">
      <c r="H1511" s="505"/>
    </row>
    <row r="1512" s="166" customFormat="1" ht="12.75">
      <c r="H1512" s="505"/>
    </row>
    <row r="1513" s="166" customFormat="1" ht="12.75">
      <c r="H1513" s="505"/>
    </row>
    <row r="1514" s="166" customFormat="1" ht="12.75">
      <c r="H1514" s="505"/>
    </row>
    <row r="1515" s="166" customFormat="1" ht="12.75">
      <c r="H1515" s="505"/>
    </row>
    <row r="1516" s="166" customFormat="1" ht="12.75">
      <c r="H1516" s="505"/>
    </row>
    <row r="1517" s="166" customFormat="1" ht="12.75">
      <c r="H1517" s="505"/>
    </row>
    <row r="1518" s="166" customFormat="1" ht="12.75">
      <c r="H1518" s="505"/>
    </row>
    <row r="1519" s="166" customFormat="1" ht="12.75">
      <c r="H1519" s="505"/>
    </row>
    <row r="1520" s="166" customFormat="1" ht="12.75">
      <c r="H1520" s="505"/>
    </row>
    <row r="1521" s="166" customFormat="1" ht="12.75">
      <c r="H1521" s="505"/>
    </row>
    <row r="1522" s="166" customFormat="1" ht="12.75">
      <c r="H1522" s="505"/>
    </row>
    <row r="1523" s="166" customFormat="1" ht="12.75">
      <c r="H1523" s="505"/>
    </row>
    <row r="1524" s="166" customFormat="1" ht="12.75">
      <c r="H1524" s="505"/>
    </row>
    <row r="1525" s="166" customFormat="1" ht="12.75">
      <c r="H1525" s="505"/>
    </row>
    <row r="1526" s="166" customFormat="1" ht="12.75">
      <c r="H1526" s="505"/>
    </row>
    <row r="1527" s="166" customFormat="1" ht="12.75">
      <c r="H1527" s="505"/>
    </row>
    <row r="1528" s="166" customFormat="1" ht="12.75">
      <c r="H1528" s="505"/>
    </row>
    <row r="1529" s="166" customFormat="1" ht="12.75">
      <c r="H1529" s="505"/>
    </row>
    <row r="1530" s="166" customFormat="1" ht="12.75">
      <c r="H1530" s="505"/>
    </row>
    <row r="1531" s="166" customFormat="1" ht="12.75">
      <c r="H1531" s="505"/>
    </row>
    <row r="1532" s="166" customFormat="1" ht="12.75">
      <c r="H1532" s="505"/>
    </row>
    <row r="1533" s="166" customFormat="1" ht="12.75">
      <c r="H1533" s="505"/>
    </row>
    <row r="1534" s="166" customFormat="1" ht="12.75">
      <c r="H1534" s="505"/>
    </row>
    <row r="1535" s="166" customFormat="1" ht="12.75">
      <c r="H1535" s="505"/>
    </row>
    <row r="1536" s="166" customFormat="1" ht="12.75">
      <c r="H1536" s="505"/>
    </row>
    <row r="1537" s="166" customFormat="1" ht="12.75">
      <c r="H1537" s="505"/>
    </row>
    <row r="1538" s="166" customFormat="1" ht="12.75">
      <c r="H1538" s="505"/>
    </row>
    <row r="1539" s="166" customFormat="1" ht="12.75">
      <c r="H1539" s="505"/>
    </row>
    <row r="1540" s="166" customFormat="1" ht="12.75">
      <c r="H1540" s="505"/>
    </row>
    <row r="1541" s="166" customFormat="1" ht="12.75">
      <c r="H1541" s="505"/>
    </row>
    <row r="1542" s="166" customFormat="1" ht="12.75">
      <c r="H1542" s="505"/>
    </row>
    <row r="1543" s="166" customFormat="1" ht="12.75">
      <c r="H1543" s="505"/>
    </row>
    <row r="1544" s="166" customFormat="1" ht="12.75">
      <c r="H1544" s="505"/>
    </row>
    <row r="1545" s="166" customFormat="1" ht="12.75">
      <c r="H1545" s="505"/>
    </row>
    <row r="1546" s="166" customFormat="1" ht="12.75">
      <c r="H1546" s="505"/>
    </row>
    <row r="1547" s="166" customFormat="1" ht="12.75">
      <c r="H1547" s="505"/>
    </row>
    <row r="1548" s="166" customFormat="1" ht="12.75">
      <c r="H1548" s="505"/>
    </row>
    <row r="1549" s="166" customFormat="1" ht="12.75">
      <c r="H1549" s="505"/>
    </row>
    <row r="1550" s="166" customFormat="1" ht="12.75">
      <c r="H1550" s="505"/>
    </row>
    <row r="1551" s="166" customFormat="1" ht="12.75">
      <c r="H1551" s="505"/>
    </row>
    <row r="1552" s="166" customFormat="1" ht="12.75">
      <c r="H1552" s="505"/>
    </row>
    <row r="1553" s="166" customFormat="1" ht="12.75">
      <c r="H1553" s="505"/>
    </row>
    <row r="1554" s="166" customFormat="1" ht="12.75">
      <c r="H1554" s="505"/>
    </row>
    <row r="1555" s="166" customFormat="1" ht="12.75">
      <c r="H1555" s="505"/>
    </row>
    <row r="1556" s="166" customFormat="1" ht="12.75">
      <c r="H1556" s="505"/>
    </row>
    <row r="1557" s="166" customFormat="1" ht="12.75">
      <c r="H1557" s="505"/>
    </row>
    <row r="1558" s="166" customFormat="1" ht="12.75">
      <c r="H1558" s="505"/>
    </row>
    <row r="1559" s="166" customFormat="1" ht="12.75">
      <c r="H1559" s="505"/>
    </row>
    <row r="1560" s="166" customFormat="1" ht="12.75">
      <c r="H1560" s="505"/>
    </row>
    <row r="1561" s="166" customFormat="1" ht="12.75">
      <c r="H1561" s="505"/>
    </row>
    <row r="1562" s="166" customFormat="1" ht="12.75">
      <c r="H1562" s="505"/>
    </row>
    <row r="1563" s="166" customFormat="1" ht="12.75">
      <c r="H1563" s="505"/>
    </row>
    <row r="1564" s="166" customFormat="1" ht="12.75">
      <c r="H1564" s="505"/>
    </row>
    <row r="1565" s="166" customFormat="1" ht="12.75">
      <c r="H1565" s="505"/>
    </row>
    <row r="1566" s="166" customFormat="1" ht="12.75">
      <c r="H1566" s="505"/>
    </row>
    <row r="1567" s="166" customFormat="1" ht="12.75">
      <c r="H1567" s="505"/>
    </row>
    <row r="1568" s="166" customFormat="1" ht="12.75">
      <c r="H1568" s="505"/>
    </row>
    <row r="1569" s="166" customFormat="1" ht="12.75">
      <c r="H1569" s="505"/>
    </row>
    <row r="1570" s="166" customFormat="1" ht="12.75">
      <c r="H1570" s="505"/>
    </row>
    <row r="1571" s="166" customFormat="1" ht="12.75">
      <c r="H1571" s="505"/>
    </row>
    <row r="1572" s="166" customFormat="1" ht="12.75">
      <c r="H1572" s="505"/>
    </row>
    <row r="1573" s="166" customFormat="1" ht="12.75">
      <c r="H1573" s="505"/>
    </row>
    <row r="1574" s="166" customFormat="1" ht="12.75">
      <c r="H1574" s="505"/>
    </row>
    <row r="1575" s="166" customFormat="1" ht="12.75">
      <c r="H1575" s="505"/>
    </row>
    <row r="1576" s="166" customFormat="1" ht="12.75">
      <c r="H1576" s="505"/>
    </row>
    <row r="1577" s="166" customFormat="1" ht="12.75">
      <c r="H1577" s="505"/>
    </row>
    <row r="1578" s="166" customFormat="1" ht="12.75">
      <c r="H1578" s="505"/>
    </row>
    <row r="1579" s="166" customFormat="1" ht="12.75">
      <c r="H1579" s="505"/>
    </row>
    <row r="1580" s="166" customFormat="1" ht="12.75">
      <c r="H1580" s="505"/>
    </row>
    <row r="1581" s="166" customFormat="1" ht="12.75">
      <c r="H1581" s="505"/>
    </row>
    <row r="1582" s="166" customFormat="1" ht="12.75">
      <c r="H1582" s="505"/>
    </row>
    <row r="1583" s="166" customFormat="1" ht="12.75">
      <c r="H1583" s="505"/>
    </row>
    <row r="1584" s="166" customFormat="1" ht="12.75">
      <c r="H1584" s="505"/>
    </row>
    <row r="1585" s="166" customFormat="1" ht="12.75">
      <c r="H1585" s="505"/>
    </row>
    <row r="1586" s="166" customFormat="1" ht="12.75">
      <c r="H1586" s="505"/>
    </row>
    <row r="1587" s="166" customFormat="1" ht="12.75">
      <c r="H1587" s="505"/>
    </row>
    <row r="1588" s="166" customFormat="1" ht="12.75">
      <c r="H1588" s="505"/>
    </row>
    <row r="1589" s="166" customFormat="1" ht="12.75">
      <c r="H1589" s="505"/>
    </row>
    <row r="1590" s="166" customFormat="1" ht="12.75">
      <c r="H1590" s="505"/>
    </row>
    <row r="1591" s="166" customFormat="1" ht="12.75">
      <c r="H1591" s="505"/>
    </row>
    <row r="1592" s="166" customFormat="1" ht="12.75">
      <c r="H1592" s="505"/>
    </row>
    <row r="1593" s="166" customFormat="1" ht="12.75">
      <c r="H1593" s="505"/>
    </row>
    <row r="1594" s="166" customFormat="1" ht="12.75">
      <c r="H1594" s="505"/>
    </row>
    <row r="1595" s="166" customFormat="1" ht="12.75">
      <c r="H1595" s="505"/>
    </row>
    <row r="1596" s="166" customFormat="1" ht="12.75">
      <c r="H1596" s="505"/>
    </row>
    <row r="1597" s="166" customFormat="1" ht="12.75">
      <c r="H1597" s="505"/>
    </row>
    <row r="1598" s="166" customFormat="1" ht="12.75">
      <c r="H1598" s="505"/>
    </row>
    <row r="1599" s="166" customFormat="1" ht="12.75">
      <c r="H1599" s="505"/>
    </row>
    <row r="1600" s="166" customFormat="1" ht="12.75">
      <c r="H1600" s="505"/>
    </row>
    <row r="1601" s="166" customFormat="1" ht="12.75">
      <c r="H1601" s="505"/>
    </row>
    <row r="1602" s="166" customFormat="1" ht="12.75">
      <c r="H1602" s="505"/>
    </row>
    <row r="1603" s="166" customFormat="1" ht="12.75">
      <c r="H1603" s="505"/>
    </row>
    <row r="1604" s="166" customFormat="1" ht="12.75">
      <c r="H1604" s="505"/>
    </row>
    <row r="1605" s="166" customFormat="1" ht="12.75">
      <c r="H1605" s="505"/>
    </row>
    <row r="1606" s="166" customFormat="1" ht="12.75">
      <c r="H1606" s="505"/>
    </row>
    <row r="1607" s="166" customFormat="1" ht="12.75">
      <c r="H1607" s="505"/>
    </row>
    <row r="1608" s="166" customFormat="1" ht="12.75">
      <c r="H1608" s="505"/>
    </row>
    <row r="1609" s="166" customFormat="1" ht="12.75">
      <c r="H1609" s="505"/>
    </row>
    <row r="1610" s="166" customFormat="1" ht="12.75">
      <c r="H1610" s="505"/>
    </row>
    <row r="1611" s="166" customFormat="1" ht="12.75">
      <c r="H1611" s="505"/>
    </row>
    <row r="1612" s="166" customFormat="1" ht="12.75">
      <c r="H1612" s="505"/>
    </row>
    <row r="1613" s="166" customFormat="1" ht="12.75">
      <c r="H1613" s="505"/>
    </row>
    <row r="1614" s="166" customFormat="1" ht="12.75">
      <c r="H1614" s="505"/>
    </row>
    <row r="1615" s="166" customFormat="1" ht="12.75">
      <c r="H1615" s="505"/>
    </row>
    <row r="1616" s="166" customFormat="1" ht="12.75">
      <c r="H1616" s="505"/>
    </row>
    <row r="1617" s="166" customFormat="1" ht="12.75">
      <c r="H1617" s="505"/>
    </row>
    <row r="1618" s="166" customFormat="1" ht="12.75">
      <c r="H1618" s="505"/>
    </row>
    <row r="1619" s="166" customFormat="1" ht="12.75">
      <c r="H1619" s="505"/>
    </row>
    <row r="1620" s="166" customFormat="1" ht="12.75">
      <c r="H1620" s="505"/>
    </row>
    <row r="1621" s="166" customFormat="1" ht="12.75">
      <c r="H1621" s="505"/>
    </row>
    <row r="1622" s="166" customFormat="1" ht="12.75">
      <c r="H1622" s="505"/>
    </row>
    <row r="1623" s="166" customFormat="1" ht="12.75">
      <c r="H1623" s="505"/>
    </row>
    <row r="1624" s="166" customFormat="1" ht="12.75">
      <c r="H1624" s="505"/>
    </row>
    <row r="1625" s="166" customFormat="1" ht="12.75">
      <c r="H1625" s="505"/>
    </row>
    <row r="1626" s="166" customFormat="1" ht="12.75">
      <c r="H1626" s="505"/>
    </row>
    <row r="1627" s="166" customFormat="1" ht="12.75">
      <c r="H1627" s="505"/>
    </row>
    <row r="1628" s="166" customFormat="1" ht="12.75">
      <c r="H1628" s="505"/>
    </row>
    <row r="1629" s="166" customFormat="1" ht="12.75">
      <c r="H1629" s="505"/>
    </row>
    <row r="1630" s="166" customFormat="1" ht="12.75">
      <c r="H1630" s="505"/>
    </row>
    <row r="1631" s="166" customFormat="1" ht="12.75">
      <c r="H1631" s="505"/>
    </row>
    <row r="1632" s="166" customFormat="1" ht="12.75">
      <c r="H1632" s="505"/>
    </row>
    <row r="1633" s="166" customFormat="1" ht="12.75">
      <c r="H1633" s="505"/>
    </row>
    <row r="1634" s="166" customFormat="1" ht="12.75">
      <c r="H1634" s="505"/>
    </row>
    <row r="1635" s="166" customFormat="1" ht="12.75">
      <c r="H1635" s="505"/>
    </row>
    <row r="1636" s="166" customFormat="1" ht="12.75">
      <c r="H1636" s="505"/>
    </row>
    <row r="1637" s="166" customFormat="1" ht="12.75">
      <c r="H1637" s="505"/>
    </row>
    <row r="1638" s="166" customFormat="1" ht="12.75">
      <c r="H1638" s="505"/>
    </row>
    <row r="1639" s="166" customFormat="1" ht="12.75">
      <c r="H1639" s="505"/>
    </row>
    <row r="1640" s="166" customFormat="1" ht="12.75">
      <c r="H1640" s="505"/>
    </row>
    <row r="1641" s="166" customFormat="1" ht="12.75">
      <c r="H1641" s="505"/>
    </row>
    <row r="1642" s="166" customFormat="1" ht="12.75">
      <c r="H1642" s="505"/>
    </row>
    <row r="1643" s="166" customFormat="1" ht="12.75">
      <c r="H1643" s="505"/>
    </row>
    <row r="1644" s="166" customFormat="1" ht="12.75">
      <c r="H1644" s="505"/>
    </row>
    <row r="1645" s="166" customFormat="1" ht="12.75">
      <c r="H1645" s="505"/>
    </row>
    <row r="1646" s="166" customFormat="1" ht="12.75">
      <c r="H1646" s="505"/>
    </row>
    <row r="1647" s="166" customFormat="1" ht="12.75">
      <c r="H1647" s="505"/>
    </row>
    <row r="1648" s="166" customFormat="1" ht="12.75">
      <c r="H1648" s="505"/>
    </row>
    <row r="1649" s="166" customFormat="1" ht="12.75">
      <c r="H1649" s="505"/>
    </row>
    <row r="1650" s="166" customFormat="1" ht="12.75">
      <c r="H1650" s="505"/>
    </row>
    <row r="1651" s="166" customFormat="1" ht="12.75">
      <c r="H1651" s="505"/>
    </row>
    <row r="1652" s="166" customFormat="1" ht="12.75">
      <c r="H1652" s="505"/>
    </row>
    <row r="1653" s="166" customFormat="1" ht="12.75">
      <c r="H1653" s="505"/>
    </row>
    <row r="1654" s="166" customFormat="1" ht="12.75">
      <c r="H1654" s="505"/>
    </row>
    <row r="1655" s="166" customFormat="1" ht="12.75">
      <c r="H1655" s="505"/>
    </row>
    <row r="1656" s="166" customFormat="1" ht="12.75">
      <c r="H1656" s="505"/>
    </row>
    <row r="1657" s="166" customFormat="1" ht="12.75">
      <c r="H1657" s="505"/>
    </row>
    <row r="1658" s="166" customFormat="1" ht="12.75">
      <c r="H1658" s="505"/>
    </row>
    <row r="1659" s="166" customFormat="1" ht="12.75">
      <c r="H1659" s="505"/>
    </row>
    <row r="1660" s="166" customFormat="1" ht="12.75">
      <c r="H1660" s="505"/>
    </row>
    <row r="1661" s="166" customFormat="1" ht="12.75">
      <c r="H1661" s="505"/>
    </row>
    <row r="1662" s="166" customFormat="1" ht="12.75">
      <c r="H1662" s="505"/>
    </row>
    <row r="1663" s="166" customFormat="1" ht="12.75">
      <c r="H1663" s="505"/>
    </row>
    <row r="1664" s="166" customFormat="1" ht="12.75">
      <c r="H1664" s="505"/>
    </row>
    <row r="1665" s="166" customFormat="1" ht="12.75">
      <c r="H1665" s="505"/>
    </row>
    <row r="1666" s="166" customFormat="1" ht="12.75">
      <c r="H1666" s="505"/>
    </row>
    <row r="1667" s="166" customFormat="1" ht="12.75">
      <c r="H1667" s="505"/>
    </row>
    <row r="1668" s="166" customFormat="1" ht="12.75">
      <c r="H1668" s="505"/>
    </row>
    <row r="1669" s="166" customFormat="1" ht="12.75">
      <c r="H1669" s="505"/>
    </row>
    <row r="1670" s="166" customFormat="1" ht="12.75">
      <c r="H1670" s="505"/>
    </row>
    <row r="1671" s="166" customFormat="1" ht="12.75">
      <c r="H1671" s="505"/>
    </row>
    <row r="1672" s="166" customFormat="1" ht="12.75">
      <c r="H1672" s="505"/>
    </row>
    <row r="1673" s="166" customFormat="1" ht="12.75">
      <c r="H1673" s="505"/>
    </row>
    <row r="1674" s="166" customFormat="1" ht="12.75">
      <c r="H1674" s="505"/>
    </row>
    <row r="1675" s="166" customFormat="1" ht="12.75">
      <c r="H1675" s="505"/>
    </row>
    <row r="1676" s="166" customFormat="1" ht="12.75">
      <c r="H1676" s="505"/>
    </row>
    <row r="1677" s="166" customFormat="1" ht="12.75">
      <c r="H1677" s="505"/>
    </row>
    <row r="1678" s="166" customFormat="1" ht="12.75">
      <c r="H1678" s="505"/>
    </row>
    <row r="1679" s="166" customFormat="1" ht="12.75">
      <c r="H1679" s="505"/>
    </row>
    <row r="1680" s="166" customFormat="1" ht="12.75">
      <c r="H1680" s="505"/>
    </row>
    <row r="1681" s="166" customFormat="1" ht="12.75">
      <c r="H1681" s="505"/>
    </row>
    <row r="1682" s="166" customFormat="1" ht="12.75">
      <c r="H1682" s="505"/>
    </row>
    <row r="1683" s="166" customFormat="1" ht="12.75">
      <c r="H1683" s="505"/>
    </row>
    <row r="1684" s="166" customFormat="1" ht="12.75">
      <c r="H1684" s="505"/>
    </row>
    <row r="1685" s="166" customFormat="1" ht="12.75">
      <c r="H1685" s="505"/>
    </row>
    <row r="1686" s="166" customFormat="1" ht="12.75">
      <c r="H1686" s="505"/>
    </row>
    <row r="1687" s="166" customFormat="1" ht="12.75">
      <c r="H1687" s="505"/>
    </row>
    <row r="1688" s="166" customFormat="1" ht="12.75">
      <c r="H1688" s="505"/>
    </row>
    <row r="1689" s="166" customFormat="1" ht="12.75">
      <c r="H1689" s="505"/>
    </row>
    <row r="1690" s="166" customFormat="1" ht="12.75">
      <c r="H1690" s="505"/>
    </row>
    <row r="1691" s="166" customFormat="1" ht="12.75">
      <c r="H1691" s="505"/>
    </row>
    <row r="1692" s="166" customFormat="1" ht="12.75">
      <c r="H1692" s="505"/>
    </row>
    <row r="1693" s="166" customFormat="1" ht="12.75">
      <c r="H1693" s="505"/>
    </row>
    <row r="1694" s="166" customFormat="1" ht="12.75">
      <c r="H1694" s="505"/>
    </row>
    <row r="1695" s="166" customFormat="1" ht="12.75">
      <c r="H1695" s="505"/>
    </row>
    <row r="1696" s="166" customFormat="1" ht="12.75">
      <c r="H1696" s="505"/>
    </row>
    <row r="1697" s="166" customFormat="1" ht="12.75">
      <c r="H1697" s="505"/>
    </row>
    <row r="1698" s="166" customFormat="1" ht="12.75">
      <c r="H1698" s="505"/>
    </row>
    <row r="1699" s="166" customFormat="1" ht="12.75">
      <c r="H1699" s="505"/>
    </row>
    <row r="1700" s="166" customFormat="1" ht="12.75">
      <c r="H1700" s="505"/>
    </row>
    <row r="1701" s="166" customFormat="1" ht="12.75">
      <c r="H1701" s="505"/>
    </row>
    <row r="1702" s="166" customFormat="1" ht="12.75">
      <c r="H1702" s="505"/>
    </row>
    <row r="1703" s="166" customFormat="1" ht="12.75">
      <c r="H1703" s="505"/>
    </row>
    <row r="1704" s="166" customFormat="1" ht="12.75">
      <c r="H1704" s="505"/>
    </row>
    <row r="1705" s="166" customFormat="1" ht="12.75">
      <c r="H1705" s="505"/>
    </row>
    <row r="1706" s="166" customFormat="1" ht="12.75">
      <c r="H1706" s="505"/>
    </row>
    <row r="1707" s="166" customFormat="1" ht="12.75">
      <c r="H1707" s="505"/>
    </row>
    <row r="1708" s="166" customFormat="1" ht="12.75">
      <c r="H1708" s="505"/>
    </row>
    <row r="1709" s="166" customFormat="1" ht="12.75">
      <c r="H1709" s="505"/>
    </row>
    <row r="1710" s="166" customFormat="1" ht="12.75">
      <c r="H1710" s="505"/>
    </row>
    <row r="1711" s="166" customFormat="1" ht="12.75">
      <c r="H1711" s="505"/>
    </row>
    <row r="1712" s="166" customFormat="1" ht="12.75">
      <c r="H1712" s="505"/>
    </row>
    <row r="1713" s="166" customFormat="1" ht="12.75">
      <c r="H1713" s="505"/>
    </row>
    <row r="1714" s="166" customFormat="1" ht="12.75">
      <c r="H1714" s="505"/>
    </row>
    <row r="1715" s="166" customFormat="1" ht="12.75">
      <c r="H1715" s="505"/>
    </row>
    <row r="1716" s="166" customFormat="1" ht="12.75">
      <c r="H1716" s="505"/>
    </row>
    <row r="1717" s="166" customFormat="1" ht="12.75">
      <c r="H1717" s="505"/>
    </row>
    <row r="1718" s="166" customFormat="1" ht="12.75">
      <c r="H1718" s="505"/>
    </row>
    <row r="1719" s="166" customFormat="1" ht="12.75">
      <c r="H1719" s="505"/>
    </row>
    <row r="1720" s="166" customFormat="1" ht="12.75">
      <c r="H1720" s="505"/>
    </row>
    <row r="1721" s="166" customFormat="1" ht="12.75">
      <c r="H1721" s="505"/>
    </row>
    <row r="1722" s="166" customFormat="1" ht="12.75">
      <c r="H1722" s="505"/>
    </row>
    <row r="1723" s="166" customFormat="1" ht="12.75">
      <c r="H1723" s="505"/>
    </row>
    <row r="1724" s="166" customFormat="1" ht="12.75">
      <c r="H1724" s="505"/>
    </row>
    <row r="1725" s="166" customFormat="1" ht="12.75">
      <c r="H1725" s="505"/>
    </row>
    <row r="1726" s="166" customFormat="1" ht="12.75">
      <c r="H1726" s="505"/>
    </row>
    <row r="1727" s="166" customFormat="1" ht="12.75">
      <c r="H1727" s="505"/>
    </row>
    <row r="1728" s="166" customFormat="1" ht="12.75">
      <c r="H1728" s="505"/>
    </row>
    <row r="1729" s="166" customFormat="1" ht="12.75">
      <c r="H1729" s="505"/>
    </row>
    <row r="1730" s="166" customFormat="1" ht="12.75">
      <c r="H1730" s="505"/>
    </row>
    <row r="1731" s="166" customFormat="1" ht="12.75">
      <c r="H1731" s="505"/>
    </row>
    <row r="1732" s="166" customFormat="1" ht="12.75">
      <c r="H1732" s="505"/>
    </row>
    <row r="1733" s="166" customFormat="1" ht="12.75">
      <c r="H1733" s="505"/>
    </row>
    <row r="1734" s="166" customFormat="1" ht="12.75">
      <c r="H1734" s="505"/>
    </row>
    <row r="1735" s="166" customFormat="1" ht="12.75">
      <c r="H1735" s="505"/>
    </row>
    <row r="1736" s="166" customFormat="1" ht="12.75">
      <c r="H1736" s="505"/>
    </row>
    <row r="1737" s="166" customFormat="1" ht="12.75">
      <c r="H1737" s="505"/>
    </row>
    <row r="1738" s="166" customFormat="1" ht="12.75">
      <c r="H1738" s="505"/>
    </row>
    <row r="1739" s="166" customFormat="1" ht="12.75">
      <c r="H1739" s="505"/>
    </row>
    <row r="1740" s="166" customFormat="1" ht="12.75">
      <c r="H1740" s="505"/>
    </row>
    <row r="1741" s="166" customFormat="1" ht="12.75">
      <c r="H1741" s="505"/>
    </row>
    <row r="1742" s="166" customFormat="1" ht="12.75">
      <c r="H1742" s="505"/>
    </row>
    <row r="1743" s="166" customFormat="1" ht="12.75">
      <c r="H1743" s="505"/>
    </row>
    <row r="1744" s="166" customFormat="1" ht="12.75">
      <c r="H1744" s="505"/>
    </row>
    <row r="1745" s="166" customFormat="1" ht="12.75">
      <c r="H1745" s="505"/>
    </row>
    <row r="1746" s="166" customFormat="1" ht="12.75">
      <c r="H1746" s="505"/>
    </row>
    <row r="1747" s="166" customFormat="1" ht="12.75">
      <c r="H1747" s="505"/>
    </row>
    <row r="1748" s="166" customFormat="1" ht="12.75">
      <c r="H1748" s="505"/>
    </row>
    <row r="1749" s="166" customFormat="1" ht="12.75">
      <c r="H1749" s="505"/>
    </row>
    <row r="1750" s="166" customFormat="1" ht="12.75">
      <c r="H1750" s="505"/>
    </row>
    <row r="1751" s="166" customFormat="1" ht="12.75">
      <c r="H1751" s="505"/>
    </row>
    <row r="1752" s="166" customFormat="1" ht="12.75">
      <c r="H1752" s="505"/>
    </row>
    <row r="1753" s="166" customFormat="1" ht="12.75">
      <c r="H1753" s="505"/>
    </row>
    <row r="1754" s="166" customFormat="1" ht="12.75">
      <c r="H1754" s="505"/>
    </row>
    <row r="1755" s="166" customFormat="1" ht="12.75">
      <c r="H1755" s="505"/>
    </row>
    <row r="1756" s="166" customFormat="1" ht="12.75">
      <c r="H1756" s="505"/>
    </row>
    <row r="1757" s="166" customFormat="1" ht="12.75">
      <c r="H1757" s="505"/>
    </row>
    <row r="1758" s="166" customFormat="1" ht="12.75">
      <c r="H1758" s="505"/>
    </row>
    <row r="1759" s="166" customFormat="1" ht="12.75">
      <c r="H1759" s="505"/>
    </row>
    <row r="1760" s="166" customFormat="1" ht="12.75">
      <c r="H1760" s="505"/>
    </row>
    <row r="1761" s="166" customFormat="1" ht="12.75">
      <c r="H1761" s="505"/>
    </row>
    <row r="1762" s="166" customFormat="1" ht="12.75">
      <c r="H1762" s="505"/>
    </row>
    <row r="1763" s="166" customFormat="1" ht="12.75">
      <c r="H1763" s="505"/>
    </row>
    <row r="1764" s="166" customFormat="1" ht="12.75">
      <c r="H1764" s="505"/>
    </row>
    <row r="1765" s="166" customFormat="1" ht="12.75">
      <c r="H1765" s="505"/>
    </row>
    <row r="1766" s="166" customFormat="1" ht="12.75">
      <c r="H1766" s="505"/>
    </row>
    <row r="1767" s="166" customFormat="1" ht="12.75">
      <c r="H1767" s="505"/>
    </row>
    <row r="1768" s="166" customFormat="1" ht="12.75">
      <c r="H1768" s="505"/>
    </row>
    <row r="1769" s="166" customFormat="1" ht="12.75">
      <c r="H1769" s="505"/>
    </row>
    <row r="1770" s="166" customFormat="1" ht="12.75">
      <c r="H1770" s="505"/>
    </row>
    <row r="1771" s="166" customFormat="1" ht="12.75">
      <c r="H1771" s="505"/>
    </row>
    <row r="1772" s="166" customFormat="1" ht="12.75">
      <c r="H1772" s="505"/>
    </row>
    <row r="1773" s="166" customFormat="1" ht="12.75">
      <c r="H1773" s="505"/>
    </row>
    <row r="1774" s="166" customFormat="1" ht="12.75">
      <c r="H1774" s="505"/>
    </row>
    <row r="1775" s="166" customFormat="1" ht="12.75">
      <c r="H1775" s="505"/>
    </row>
    <row r="1776" s="166" customFormat="1" ht="12.75">
      <c r="H1776" s="505"/>
    </row>
    <row r="1777" s="166" customFormat="1" ht="12.75">
      <c r="H1777" s="505"/>
    </row>
    <row r="1778" s="166" customFormat="1" ht="12.75">
      <c r="H1778" s="505"/>
    </row>
    <row r="1779" s="166" customFormat="1" ht="12.75">
      <c r="H1779" s="505"/>
    </row>
    <row r="1780" s="166" customFormat="1" ht="12.75">
      <c r="H1780" s="505"/>
    </row>
    <row r="1781" s="166" customFormat="1" ht="12.75">
      <c r="H1781" s="505"/>
    </row>
    <row r="1782" s="166" customFormat="1" ht="12.75">
      <c r="H1782" s="505"/>
    </row>
    <row r="1783" s="166" customFormat="1" ht="12.75">
      <c r="H1783" s="505"/>
    </row>
    <row r="1784" s="166" customFormat="1" ht="12.75">
      <c r="H1784" s="505"/>
    </row>
    <row r="1785" s="166" customFormat="1" ht="12.75">
      <c r="H1785" s="505"/>
    </row>
    <row r="1786" s="166" customFormat="1" ht="12.75">
      <c r="H1786" s="505"/>
    </row>
    <row r="1787" s="166" customFormat="1" ht="12.75">
      <c r="H1787" s="505"/>
    </row>
    <row r="1788" s="166" customFormat="1" ht="12.75">
      <c r="H1788" s="505"/>
    </row>
    <row r="1789" s="166" customFormat="1" ht="12.75">
      <c r="H1789" s="505"/>
    </row>
    <row r="1790" s="166" customFormat="1" ht="12.75">
      <c r="H1790" s="505"/>
    </row>
    <row r="1791" s="166" customFormat="1" ht="12.75">
      <c r="H1791" s="505"/>
    </row>
    <row r="1792" s="166" customFormat="1" ht="12.75">
      <c r="H1792" s="505"/>
    </row>
    <row r="1793" s="166" customFormat="1" ht="12.75">
      <c r="H1793" s="505"/>
    </row>
    <row r="1794" s="166" customFormat="1" ht="12.75">
      <c r="H1794" s="505"/>
    </row>
    <row r="1795" s="166" customFormat="1" ht="12.75">
      <c r="H1795" s="505"/>
    </row>
    <row r="1796" s="166" customFormat="1" ht="12.75">
      <c r="H1796" s="505"/>
    </row>
    <row r="1797" s="166" customFormat="1" ht="12.75">
      <c r="H1797" s="505"/>
    </row>
    <row r="1798" s="166" customFormat="1" ht="12.75">
      <c r="H1798" s="505"/>
    </row>
    <row r="1799" s="166" customFormat="1" ht="12.75">
      <c r="H1799" s="505"/>
    </row>
    <row r="1800" s="166" customFormat="1" ht="12.75">
      <c r="H1800" s="505"/>
    </row>
    <row r="1801" s="166" customFormat="1" ht="12.75">
      <c r="H1801" s="505"/>
    </row>
    <row r="1802" s="166" customFormat="1" ht="12.75">
      <c r="H1802" s="505"/>
    </row>
    <row r="1803" s="166" customFormat="1" ht="12.75">
      <c r="H1803" s="505"/>
    </row>
    <row r="1804" s="166" customFormat="1" ht="12.75">
      <c r="H1804" s="505"/>
    </row>
    <row r="1805" s="166" customFormat="1" ht="12.75">
      <c r="H1805" s="505"/>
    </row>
    <row r="1806" s="166" customFormat="1" ht="12.75">
      <c r="H1806" s="505"/>
    </row>
    <row r="1807" s="166" customFormat="1" ht="12.75">
      <c r="H1807" s="505"/>
    </row>
    <row r="1808" s="166" customFormat="1" ht="12.75">
      <c r="H1808" s="505"/>
    </row>
    <row r="1809" s="166" customFormat="1" ht="12.75">
      <c r="H1809" s="505"/>
    </row>
    <row r="1810" s="166" customFormat="1" ht="12.75">
      <c r="H1810" s="505"/>
    </row>
    <row r="1811" s="166" customFormat="1" ht="12.75">
      <c r="H1811" s="505"/>
    </row>
    <row r="1812" s="166" customFormat="1" ht="12.75">
      <c r="H1812" s="505"/>
    </row>
    <row r="1813" s="166" customFormat="1" ht="12.75">
      <c r="H1813" s="505"/>
    </row>
    <row r="1814" s="166" customFormat="1" ht="12.75">
      <c r="H1814" s="505"/>
    </row>
    <row r="1815" s="166" customFormat="1" ht="12.75">
      <c r="H1815" s="505"/>
    </row>
    <row r="1816" s="166" customFormat="1" ht="12.75">
      <c r="H1816" s="505"/>
    </row>
    <row r="1817" s="166" customFormat="1" ht="12.75">
      <c r="H1817" s="505"/>
    </row>
    <row r="1818" s="166" customFormat="1" ht="12.75">
      <c r="H1818" s="505"/>
    </row>
    <row r="1819" s="166" customFormat="1" ht="12.75">
      <c r="H1819" s="505"/>
    </row>
    <row r="1820" s="166" customFormat="1" ht="12.75">
      <c r="H1820" s="505"/>
    </row>
    <row r="1821" s="166" customFormat="1" ht="12.75">
      <c r="H1821" s="505"/>
    </row>
    <row r="1822" s="166" customFormat="1" ht="12.75">
      <c r="H1822" s="505"/>
    </row>
    <row r="1823" s="166" customFormat="1" ht="12.75">
      <c r="H1823" s="505"/>
    </row>
    <row r="1824" s="166" customFormat="1" ht="12.75">
      <c r="H1824" s="505"/>
    </row>
    <row r="1825" s="166" customFormat="1" ht="12.75">
      <c r="H1825" s="505"/>
    </row>
    <row r="1826" s="166" customFormat="1" ht="12.75">
      <c r="H1826" s="505"/>
    </row>
    <row r="1827" s="166" customFormat="1" ht="12.75">
      <c r="H1827" s="505"/>
    </row>
    <row r="1828" s="166" customFormat="1" ht="12.75">
      <c r="H1828" s="505"/>
    </row>
    <row r="1829" s="166" customFormat="1" ht="12.75">
      <c r="H1829" s="505"/>
    </row>
    <row r="1830" s="166" customFormat="1" ht="12.75">
      <c r="H1830" s="505"/>
    </row>
    <row r="1831" s="166" customFormat="1" ht="12.75">
      <c r="H1831" s="505"/>
    </row>
    <row r="1832" s="166" customFormat="1" ht="12.75">
      <c r="H1832" s="505"/>
    </row>
    <row r="1833" s="166" customFormat="1" ht="12.75">
      <c r="H1833" s="505"/>
    </row>
    <row r="1834" s="166" customFormat="1" ht="12.75">
      <c r="H1834" s="505"/>
    </row>
    <row r="1835" s="166" customFormat="1" ht="12.75">
      <c r="H1835" s="505"/>
    </row>
    <row r="1836" s="166" customFormat="1" ht="12.75">
      <c r="H1836" s="505"/>
    </row>
    <row r="1837" s="166" customFormat="1" ht="12.75">
      <c r="H1837" s="505"/>
    </row>
    <row r="1838" s="166" customFormat="1" ht="12.75">
      <c r="H1838" s="505"/>
    </row>
    <row r="1839" s="166" customFormat="1" ht="12.75">
      <c r="H1839" s="505"/>
    </row>
    <row r="1840" s="166" customFormat="1" ht="12.75">
      <c r="H1840" s="505"/>
    </row>
    <row r="1841" s="166" customFormat="1" ht="12.75">
      <c r="H1841" s="505"/>
    </row>
    <row r="1842" s="166" customFormat="1" ht="12.75">
      <c r="H1842" s="505"/>
    </row>
    <row r="1843" s="166" customFormat="1" ht="12.75">
      <c r="H1843" s="505"/>
    </row>
    <row r="1844" s="166" customFormat="1" ht="12.75">
      <c r="H1844" s="505"/>
    </row>
    <row r="1845" s="166" customFormat="1" ht="12.75">
      <c r="H1845" s="505"/>
    </row>
    <row r="1846" s="166" customFormat="1" ht="12.75">
      <c r="H1846" s="505"/>
    </row>
    <row r="1847" s="166" customFormat="1" ht="12.75">
      <c r="H1847" s="505"/>
    </row>
    <row r="1848" s="166" customFormat="1" ht="12.75">
      <c r="H1848" s="505"/>
    </row>
    <row r="1849" s="166" customFormat="1" ht="12.75">
      <c r="H1849" s="505"/>
    </row>
    <row r="1850" s="166" customFormat="1" ht="12.75">
      <c r="H1850" s="505"/>
    </row>
    <row r="1851" s="166" customFormat="1" ht="12.75">
      <c r="H1851" s="505"/>
    </row>
    <row r="1852" s="166" customFormat="1" ht="12.75">
      <c r="H1852" s="505"/>
    </row>
    <row r="1853" s="166" customFormat="1" ht="12.75">
      <c r="H1853" s="505"/>
    </row>
    <row r="1854" s="166" customFormat="1" ht="12.75">
      <c r="H1854" s="505"/>
    </row>
    <row r="1855" s="166" customFormat="1" ht="12.75">
      <c r="H1855" s="505"/>
    </row>
    <row r="1856" s="166" customFormat="1" ht="12.75">
      <c r="H1856" s="505"/>
    </row>
    <row r="1857" s="166" customFormat="1" ht="12.75">
      <c r="H1857" s="505"/>
    </row>
    <row r="1858" s="166" customFormat="1" ht="12.75">
      <c r="H1858" s="505"/>
    </row>
    <row r="1859" s="166" customFormat="1" ht="12.75">
      <c r="H1859" s="505"/>
    </row>
    <row r="1860" s="166" customFormat="1" ht="12.75">
      <c r="H1860" s="505"/>
    </row>
    <row r="1861" s="166" customFormat="1" ht="12.75">
      <c r="H1861" s="505"/>
    </row>
    <row r="1862" s="166" customFormat="1" ht="12.75">
      <c r="H1862" s="505"/>
    </row>
    <row r="1863" s="166" customFormat="1" ht="12.75">
      <c r="H1863" s="505"/>
    </row>
    <row r="1864" s="166" customFormat="1" ht="12.75">
      <c r="H1864" s="505"/>
    </row>
    <row r="1865" s="166" customFormat="1" ht="12.75">
      <c r="H1865" s="505"/>
    </row>
    <row r="1866" s="166" customFormat="1" ht="12.75">
      <c r="H1866" s="505"/>
    </row>
    <row r="1867" s="166" customFormat="1" ht="12.75">
      <c r="H1867" s="505"/>
    </row>
    <row r="1868" s="166" customFormat="1" ht="12.75">
      <c r="H1868" s="505"/>
    </row>
    <row r="1869" s="166" customFormat="1" ht="12.75">
      <c r="H1869" s="505"/>
    </row>
    <row r="1870" s="166" customFormat="1" ht="12.75">
      <c r="H1870" s="505"/>
    </row>
    <row r="1871" s="166" customFormat="1" ht="12.75">
      <c r="H1871" s="505"/>
    </row>
    <row r="1872" s="166" customFormat="1" ht="12.75">
      <c r="H1872" s="505"/>
    </row>
    <row r="1873" s="166" customFormat="1" ht="12.75">
      <c r="H1873" s="505"/>
    </row>
    <row r="1874" s="166" customFormat="1" ht="12.75">
      <c r="H1874" s="505"/>
    </row>
    <row r="1875" s="166" customFormat="1" ht="12.75">
      <c r="H1875" s="505"/>
    </row>
    <row r="1876" s="166" customFormat="1" ht="12.75">
      <c r="H1876" s="505"/>
    </row>
    <row r="1877" s="166" customFormat="1" ht="12.75">
      <c r="H1877" s="505"/>
    </row>
    <row r="1878" s="166" customFormat="1" ht="12.75">
      <c r="H1878" s="505"/>
    </row>
    <row r="1879" s="166" customFormat="1" ht="12.75">
      <c r="H1879" s="505"/>
    </row>
    <row r="1880" s="166" customFormat="1" ht="12.75">
      <c r="H1880" s="505"/>
    </row>
    <row r="1881" s="166" customFormat="1" ht="12.75">
      <c r="H1881" s="505"/>
    </row>
    <row r="1882" s="166" customFormat="1" ht="12.75">
      <c r="H1882" s="505"/>
    </row>
    <row r="1883" s="166" customFormat="1" ht="12.75">
      <c r="H1883" s="505"/>
    </row>
    <row r="1884" s="166" customFormat="1" ht="12.75">
      <c r="H1884" s="505"/>
    </row>
    <row r="1885" s="166" customFormat="1" ht="12.75">
      <c r="H1885" s="505"/>
    </row>
    <row r="1886" s="166" customFormat="1" ht="12.75">
      <c r="H1886" s="505"/>
    </row>
    <row r="1887" s="166" customFormat="1" ht="12.75">
      <c r="H1887" s="505"/>
    </row>
    <row r="1888" s="166" customFormat="1" ht="12.75">
      <c r="H1888" s="505"/>
    </row>
    <row r="1889" s="166" customFormat="1" ht="12.75">
      <c r="H1889" s="505"/>
    </row>
    <row r="1890" s="166" customFormat="1" ht="12.75">
      <c r="H1890" s="505"/>
    </row>
    <row r="1891" s="166" customFormat="1" ht="12.75">
      <c r="H1891" s="505"/>
    </row>
    <row r="1892" s="166" customFormat="1" ht="12.75">
      <c r="H1892" s="505"/>
    </row>
    <row r="1893" s="166" customFormat="1" ht="12.75">
      <c r="H1893" s="505"/>
    </row>
    <row r="1894" s="166" customFormat="1" ht="12.75">
      <c r="H1894" s="505"/>
    </row>
    <row r="1895" s="166" customFormat="1" ht="12.75">
      <c r="H1895" s="505"/>
    </row>
    <row r="1896" s="166" customFormat="1" ht="12.75">
      <c r="H1896" s="505"/>
    </row>
    <row r="1897" s="166" customFormat="1" ht="12.75">
      <c r="H1897" s="505"/>
    </row>
    <row r="1898" s="166" customFormat="1" ht="12.75">
      <c r="H1898" s="505"/>
    </row>
    <row r="1899" s="166" customFormat="1" ht="12.75">
      <c r="H1899" s="505"/>
    </row>
    <row r="1900" s="166" customFormat="1" ht="12.75">
      <c r="H1900" s="505"/>
    </row>
    <row r="1901" s="166" customFormat="1" ht="12.75">
      <c r="H1901" s="505"/>
    </row>
    <row r="1902" s="166" customFormat="1" ht="12.75">
      <c r="H1902" s="505"/>
    </row>
    <row r="1903" s="166" customFormat="1" ht="12.75">
      <c r="H1903" s="505"/>
    </row>
    <row r="1904" s="166" customFormat="1" ht="12.75">
      <c r="H1904" s="505"/>
    </row>
    <row r="1905" s="166" customFormat="1" ht="12.75">
      <c r="H1905" s="505"/>
    </row>
    <row r="1906" s="166" customFormat="1" ht="12.75">
      <c r="H1906" s="505"/>
    </row>
    <row r="1907" s="166" customFormat="1" ht="12.75">
      <c r="H1907" s="505"/>
    </row>
    <row r="1908" s="166" customFormat="1" ht="12.75">
      <c r="H1908" s="505"/>
    </row>
    <row r="1909" s="166" customFormat="1" ht="12.75">
      <c r="H1909" s="505"/>
    </row>
    <row r="1910" s="166" customFormat="1" ht="12.75">
      <c r="H1910" s="505"/>
    </row>
    <row r="1911" s="166" customFormat="1" ht="12.75">
      <c r="H1911" s="505"/>
    </row>
    <row r="1912" s="166" customFormat="1" ht="12.75">
      <c r="H1912" s="505"/>
    </row>
    <row r="1913" s="166" customFormat="1" ht="12.75">
      <c r="H1913" s="505"/>
    </row>
    <row r="1914" s="166" customFormat="1" ht="12.75">
      <c r="H1914" s="505"/>
    </row>
    <row r="1915" s="166" customFormat="1" ht="12.75">
      <c r="H1915" s="505"/>
    </row>
    <row r="1916" s="166" customFormat="1" ht="12.75">
      <c r="H1916" s="505"/>
    </row>
    <row r="1917" s="166" customFormat="1" ht="12.75">
      <c r="H1917" s="505"/>
    </row>
    <row r="1918" s="166" customFormat="1" ht="12.75">
      <c r="H1918" s="505"/>
    </row>
    <row r="1919" s="166" customFormat="1" ht="12.75">
      <c r="H1919" s="505"/>
    </row>
    <row r="1920" s="166" customFormat="1" ht="12.75">
      <c r="H1920" s="505"/>
    </row>
    <row r="1921" s="166" customFormat="1" ht="12.75">
      <c r="H1921" s="505"/>
    </row>
    <row r="1922" s="166" customFormat="1" ht="12.75">
      <c r="H1922" s="505"/>
    </row>
    <row r="1923" s="166" customFormat="1" ht="12.75">
      <c r="H1923" s="505"/>
    </row>
    <row r="1924" s="166" customFormat="1" ht="12.75">
      <c r="H1924" s="505"/>
    </row>
    <row r="1925" s="166" customFormat="1" ht="12.75">
      <c r="H1925" s="505"/>
    </row>
    <row r="1926" s="166" customFormat="1" ht="12.75">
      <c r="H1926" s="505"/>
    </row>
    <row r="1927" s="166" customFormat="1" ht="12.75">
      <c r="H1927" s="505"/>
    </row>
    <row r="1928" s="166" customFormat="1" ht="12.75">
      <c r="H1928" s="505"/>
    </row>
    <row r="1929" s="166" customFormat="1" ht="12.75">
      <c r="H1929" s="505"/>
    </row>
    <row r="1930" s="166" customFormat="1" ht="12.75">
      <c r="H1930" s="505"/>
    </row>
    <row r="1931" s="166" customFormat="1" ht="12.75">
      <c r="H1931" s="505"/>
    </row>
    <row r="1932" s="166" customFormat="1" ht="12.75">
      <c r="H1932" s="505"/>
    </row>
    <row r="1933" s="166" customFormat="1" ht="12.75">
      <c r="H1933" s="505"/>
    </row>
    <row r="1934" s="166" customFormat="1" ht="12.75">
      <c r="H1934" s="505"/>
    </row>
    <row r="1935" s="166" customFormat="1" ht="12.75">
      <c r="H1935" s="505"/>
    </row>
    <row r="1936" s="166" customFormat="1" ht="12.75">
      <c r="H1936" s="505"/>
    </row>
    <row r="1937" s="166" customFormat="1" ht="12.75">
      <c r="H1937" s="505"/>
    </row>
    <row r="1938" s="166" customFormat="1" ht="12.75">
      <c r="H1938" s="505"/>
    </row>
    <row r="1939" s="166" customFormat="1" ht="12.75">
      <c r="H1939" s="505"/>
    </row>
    <row r="1940" s="166" customFormat="1" ht="12.75">
      <c r="H1940" s="505"/>
    </row>
    <row r="1941" s="166" customFormat="1" ht="12.75">
      <c r="H1941" s="505"/>
    </row>
    <row r="1942" s="166" customFormat="1" ht="12.75">
      <c r="H1942" s="505"/>
    </row>
    <row r="1943" s="166" customFormat="1" ht="12.75">
      <c r="H1943" s="505"/>
    </row>
    <row r="1944" s="166" customFormat="1" ht="12.75">
      <c r="H1944" s="505"/>
    </row>
    <row r="1945" s="166" customFormat="1" ht="12.75">
      <c r="H1945" s="505"/>
    </row>
    <row r="1946" s="166" customFormat="1" ht="12.75">
      <c r="H1946" s="505"/>
    </row>
    <row r="1947" s="166" customFormat="1" ht="12.75">
      <c r="H1947" s="505"/>
    </row>
    <row r="1948" s="166" customFormat="1" ht="12.75">
      <c r="H1948" s="505"/>
    </row>
    <row r="1949" s="166" customFormat="1" ht="12.75">
      <c r="H1949" s="505"/>
    </row>
    <row r="1950" s="166" customFormat="1" ht="12.75">
      <c r="H1950" s="505"/>
    </row>
    <row r="1951" s="166" customFormat="1" ht="12.75">
      <c r="H1951" s="505"/>
    </row>
    <row r="1952" s="166" customFormat="1" ht="12.75">
      <c r="H1952" s="505"/>
    </row>
    <row r="1953" s="166" customFormat="1" ht="12.75">
      <c r="H1953" s="505"/>
    </row>
    <row r="1954" s="166" customFormat="1" ht="12.75">
      <c r="H1954" s="505"/>
    </row>
    <row r="1955" s="166" customFormat="1" ht="12.75">
      <c r="H1955" s="505"/>
    </row>
    <row r="1956" s="166" customFormat="1" ht="12.75">
      <c r="H1956" s="505"/>
    </row>
    <row r="1957" s="166" customFormat="1" ht="12.75">
      <c r="H1957" s="505"/>
    </row>
    <row r="1958" s="166" customFormat="1" ht="12.75">
      <c r="H1958" s="505"/>
    </row>
    <row r="1959" s="166" customFormat="1" ht="12.75">
      <c r="H1959" s="505"/>
    </row>
    <row r="1960" s="166" customFormat="1" ht="12.75">
      <c r="H1960" s="505"/>
    </row>
    <row r="1961" s="166" customFormat="1" ht="12.75">
      <c r="H1961" s="505"/>
    </row>
    <row r="1962" s="166" customFormat="1" ht="12.75">
      <c r="H1962" s="505"/>
    </row>
    <row r="1963" s="166" customFormat="1" ht="12.75">
      <c r="H1963" s="505"/>
    </row>
    <row r="1964" s="166" customFormat="1" ht="12.75">
      <c r="H1964" s="505"/>
    </row>
    <row r="1965" s="166" customFormat="1" ht="12.75">
      <c r="H1965" s="505"/>
    </row>
    <row r="1966" s="166" customFormat="1" ht="12.75">
      <c r="H1966" s="505"/>
    </row>
    <row r="1967" s="166" customFormat="1" ht="12.75">
      <c r="H1967" s="505"/>
    </row>
    <row r="1968" s="166" customFormat="1" ht="12.75">
      <c r="H1968" s="505"/>
    </row>
    <row r="1969" s="166" customFormat="1" ht="12.75">
      <c r="H1969" s="505"/>
    </row>
    <row r="1970" s="166" customFormat="1" ht="12.75">
      <c r="H1970" s="505"/>
    </row>
    <row r="1971" s="166" customFormat="1" ht="12.75">
      <c r="H1971" s="505"/>
    </row>
    <row r="1972" s="166" customFormat="1" ht="12.75">
      <c r="H1972" s="505"/>
    </row>
    <row r="1973" s="166" customFormat="1" ht="12.75">
      <c r="H1973" s="505"/>
    </row>
    <row r="1974" s="166" customFormat="1" ht="12.75">
      <c r="H1974" s="505"/>
    </row>
    <row r="1975" s="166" customFormat="1" ht="12.75">
      <c r="H1975" s="505"/>
    </row>
    <row r="1976" s="166" customFormat="1" ht="12.75">
      <c r="H1976" s="505"/>
    </row>
    <row r="1977" s="166" customFormat="1" ht="12.75">
      <c r="H1977" s="505"/>
    </row>
    <row r="1978" s="166" customFormat="1" ht="12.75">
      <c r="H1978" s="505"/>
    </row>
    <row r="1979" s="166" customFormat="1" ht="12.75">
      <c r="H1979" s="505"/>
    </row>
    <row r="1980" s="166" customFormat="1" ht="12.75">
      <c r="H1980" s="505"/>
    </row>
    <row r="1981" s="166" customFormat="1" ht="12.75">
      <c r="H1981" s="505"/>
    </row>
    <row r="1982" s="166" customFormat="1" ht="12.75">
      <c r="H1982" s="505"/>
    </row>
    <row r="1983" s="166" customFormat="1" ht="12.75">
      <c r="H1983" s="505"/>
    </row>
    <row r="1984" s="166" customFormat="1" ht="12.75">
      <c r="H1984" s="505"/>
    </row>
    <row r="1985" s="166" customFormat="1" ht="12.75">
      <c r="H1985" s="505"/>
    </row>
    <row r="1986" s="166" customFormat="1" ht="12.75">
      <c r="H1986" s="505"/>
    </row>
    <row r="1987" s="166" customFormat="1" ht="12.75">
      <c r="H1987" s="505"/>
    </row>
    <row r="1988" s="166" customFormat="1" ht="12.75">
      <c r="H1988" s="505"/>
    </row>
    <row r="1989" s="166" customFormat="1" ht="12.75">
      <c r="H1989" s="505"/>
    </row>
    <row r="1990" s="166" customFormat="1" ht="12.75">
      <c r="H1990" s="505"/>
    </row>
    <row r="1991" s="166" customFormat="1" ht="12.75">
      <c r="H1991" s="505"/>
    </row>
    <row r="1992" s="166" customFormat="1" ht="12.75">
      <c r="H1992" s="505"/>
    </row>
    <row r="1993" s="166" customFormat="1" ht="12.75">
      <c r="H1993" s="505"/>
    </row>
    <row r="1994" s="166" customFormat="1" ht="12.75">
      <c r="H1994" s="505"/>
    </row>
    <row r="1995" s="166" customFormat="1" ht="12.75">
      <c r="H1995" s="505"/>
    </row>
    <row r="1996" s="166" customFormat="1" ht="12.75">
      <c r="H1996" s="505"/>
    </row>
    <row r="1997" s="166" customFormat="1" ht="12.75">
      <c r="H1997" s="505"/>
    </row>
    <row r="1998" s="166" customFormat="1" ht="12.75">
      <c r="H1998" s="505"/>
    </row>
    <row r="1999" s="166" customFormat="1" ht="12.75">
      <c r="H1999" s="505"/>
    </row>
    <row r="2000" s="166" customFormat="1" ht="12.75">
      <c r="H2000" s="505"/>
    </row>
    <row r="2001" s="166" customFormat="1" ht="12.75">
      <c r="H2001" s="505"/>
    </row>
    <row r="2002" s="166" customFormat="1" ht="12.75">
      <c r="H2002" s="505"/>
    </row>
    <row r="2003" s="166" customFormat="1" ht="12.75">
      <c r="H2003" s="505"/>
    </row>
    <row r="2004" s="166" customFormat="1" ht="12.75">
      <c r="H2004" s="505"/>
    </row>
    <row r="2005" s="166" customFormat="1" ht="12.75">
      <c r="H2005" s="505"/>
    </row>
    <row r="2006" s="166" customFormat="1" ht="12.75">
      <c r="H2006" s="505"/>
    </row>
    <row r="2007" s="166" customFormat="1" ht="12.75">
      <c r="H2007" s="505"/>
    </row>
    <row r="2008" s="166" customFormat="1" ht="12.75">
      <c r="H2008" s="505"/>
    </row>
    <row r="2009" s="166" customFormat="1" ht="12.75">
      <c r="H2009" s="505"/>
    </row>
    <row r="2010" s="166" customFormat="1" ht="12.75">
      <c r="H2010" s="505"/>
    </row>
    <row r="2011" s="166" customFormat="1" ht="12.75">
      <c r="H2011" s="505"/>
    </row>
    <row r="2012" s="166" customFormat="1" ht="12.75">
      <c r="H2012" s="505"/>
    </row>
    <row r="2013" s="166" customFormat="1" ht="12.75">
      <c r="H2013" s="505"/>
    </row>
    <row r="2014" s="166" customFormat="1" ht="12.75">
      <c r="H2014" s="505"/>
    </row>
    <row r="2015" s="166" customFormat="1" ht="12.75">
      <c r="H2015" s="505"/>
    </row>
    <row r="2016" s="166" customFormat="1" ht="12.75">
      <c r="H2016" s="505"/>
    </row>
    <row r="2017" s="166" customFormat="1" ht="12.75">
      <c r="H2017" s="505"/>
    </row>
    <row r="2018" s="166" customFormat="1" ht="12.75">
      <c r="H2018" s="505"/>
    </row>
    <row r="2019" s="166" customFormat="1" ht="12.75">
      <c r="H2019" s="505"/>
    </row>
    <row r="2020" s="166" customFormat="1" ht="12.75">
      <c r="H2020" s="505"/>
    </row>
    <row r="2021" s="166" customFormat="1" ht="12.75">
      <c r="H2021" s="505"/>
    </row>
    <row r="2022" s="166" customFormat="1" ht="12.75">
      <c r="H2022" s="505"/>
    </row>
    <row r="2023" s="166" customFormat="1" ht="12.75">
      <c r="H2023" s="505"/>
    </row>
    <row r="2024" s="166" customFormat="1" ht="12.75">
      <c r="H2024" s="505"/>
    </row>
    <row r="2025" s="166" customFormat="1" ht="12.75">
      <c r="H2025" s="505"/>
    </row>
    <row r="2026" s="166" customFormat="1" ht="12.75">
      <c r="H2026" s="505"/>
    </row>
    <row r="2027" s="166" customFormat="1" ht="12.75">
      <c r="H2027" s="505"/>
    </row>
    <row r="2028" s="166" customFormat="1" ht="12.75">
      <c r="H2028" s="505"/>
    </row>
    <row r="2029" s="166" customFormat="1" ht="12.75">
      <c r="H2029" s="505"/>
    </row>
    <row r="2030" s="166" customFormat="1" ht="12.75">
      <c r="H2030" s="505"/>
    </row>
    <row r="2031" s="166" customFormat="1" ht="12.75">
      <c r="H2031" s="505"/>
    </row>
    <row r="2032" s="166" customFormat="1" ht="12.75">
      <c r="H2032" s="505"/>
    </row>
    <row r="2033" s="166" customFormat="1" ht="12.75">
      <c r="H2033" s="505"/>
    </row>
    <row r="2034" s="166" customFormat="1" ht="12.75">
      <c r="H2034" s="505"/>
    </row>
    <row r="2035" s="166" customFormat="1" ht="12.75">
      <c r="H2035" s="505"/>
    </row>
    <row r="2036" s="166" customFormat="1" ht="12.75">
      <c r="H2036" s="505"/>
    </row>
    <row r="2037" s="166" customFormat="1" ht="12.75">
      <c r="H2037" s="505"/>
    </row>
    <row r="2038" s="166" customFormat="1" ht="12.75">
      <c r="H2038" s="505"/>
    </row>
    <row r="2039" s="166" customFormat="1" ht="12.75">
      <c r="H2039" s="505"/>
    </row>
    <row r="2040" s="166" customFormat="1" ht="12.75">
      <c r="H2040" s="505"/>
    </row>
    <row r="2041" s="166" customFormat="1" ht="12.75">
      <c r="H2041" s="505"/>
    </row>
    <row r="2042" s="166" customFormat="1" ht="12.75">
      <c r="H2042" s="505"/>
    </row>
    <row r="2043" s="166" customFormat="1" ht="12.75">
      <c r="H2043" s="505"/>
    </row>
    <row r="2044" s="166" customFormat="1" ht="12.75">
      <c r="H2044" s="505"/>
    </row>
    <row r="2045" s="166" customFormat="1" ht="12.75">
      <c r="H2045" s="505"/>
    </row>
    <row r="2046" s="166" customFormat="1" ht="12.75">
      <c r="H2046" s="505"/>
    </row>
    <row r="2047" s="166" customFormat="1" ht="12.75">
      <c r="H2047" s="505"/>
    </row>
    <row r="2048" s="166" customFormat="1" ht="12.75">
      <c r="H2048" s="505"/>
    </row>
    <row r="2049" s="166" customFormat="1" ht="12.75">
      <c r="H2049" s="505"/>
    </row>
    <row r="2050" s="166" customFormat="1" ht="12.75">
      <c r="H2050" s="505"/>
    </row>
    <row r="2051" s="166" customFormat="1" ht="12.75">
      <c r="H2051" s="505"/>
    </row>
    <row r="2052" s="166" customFormat="1" ht="12.75">
      <c r="H2052" s="505"/>
    </row>
    <row r="2053" s="166" customFormat="1" ht="12.75">
      <c r="H2053" s="505"/>
    </row>
    <row r="2054" s="166" customFormat="1" ht="12.75">
      <c r="H2054" s="505"/>
    </row>
    <row r="2055" s="166" customFormat="1" ht="12.75">
      <c r="H2055" s="505"/>
    </row>
    <row r="2056" s="166" customFormat="1" ht="12.75">
      <c r="H2056" s="505"/>
    </row>
    <row r="2057" s="166" customFormat="1" ht="12.75">
      <c r="H2057" s="505"/>
    </row>
    <row r="2058" s="166" customFormat="1" ht="12.75">
      <c r="H2058" s="505"/>
    </row>
    <row r="2059" s="166" customFormat="1" ht="12.75">
      <c r="H2059" s="505"/>
    </row>
    <row r="2060" s="166" customFormat="1" ht="12.75">
      <c r="H2060" s="505"/>
    </row>
    <row r="2061" s="166" customFormat="1" ht="12.75">
      <c r="H2061" s="505"/>
    </row>
    <row r="2062" s="166" customFormat="1" ht="12.75">
      <c r="H2062" s="505"/>
    </row>
    <row r="2063" s="166" customFormat="1" ht="12.75">
      <c r="H2063" s="505"/>
    </row>
    <row r="2064" s="166" customFormat="1" ht="12.75">
      <c r="H2064" s="505"/>
    </row>
    <row r="2065" s="166" customFormat="1" ht="12.75">
      <c r="H2065" s="505"/>
    </row>
    <row r="2066" s="166" customFormat="1" ht="12.75">
      <c r="H2066" s="505"/>
    </row>
    <row r="2067" s="166" customFormat="1" ht="12.75">
      <c r="H2067" s="505"/>
    </row>
    <row r="2068" s="166" customFormat="1" ht="12.75">
      <c r="H2068" s="505"/>
    </row>
    <row r="2069" s="166" customFormat="1" ht="12.75">
      <c r="H2069" s="505"/>
    </row>
    <row r="2070" s="166" customFormat="1" ht="12.75">
      <c r="H2070" s="505"/>
    </row>
    <row r="2071" s="166" customFormat="1" ht="12.75">
      <c r="H2071" s="505"/>
    </row>
    <row r="2072" s="166" customFormat="1" ht="12.75">
      <c r="H2072" s="505"/>
    </row>
    <row r="2073" s="166" customFormat="1" ht="12.75">
      <c r="H2073" s="505"/>
    </row>
    <row r="2074" s="166" customFormat="1" ht="12.75">
      <c r="H2074" s="505"/>
    </row>
    <row r="2075" s="166" customFormat="1" ht="12.75">
      <c r="H2075" s="505"/>
    </row>
    <row r="2076" s="166" customFormat="1" ht="12.75">
      <c r="H2076" s="505"/>
    </row>
    <row r="2077" s="166" customFormat="1" ht="12.75">
      <c r="H2077" s="505"/>
    </row>
    <row r="2078" s="166" customFormat="1" ht="12.75">
      <c r="H2078" s="505"/>
    </row>
    <row r="2079" s="166" customFormat="1" ht="12.75">
      <c r="H2079" s="505"/>
    </row>
    <row r="2080" s="166" customFormat="1" ht="12.75">
      <c r="H2080" s="505"/>
    </row>
    <row r="2081" s="166" customFormat="1" ht="12.75">
      <c r="H2081" s="505"/>
    </row>
    <row r="2082" s="166" customFormat="1" ht="12.75">
      <c r="H2082" s="505"/>
    </row>
    <row r="2083" s="166" customFormat="1" ht="12.75">
      <c r="H2083" s="505"/>
    </row>
    <row r="2084" s="166" customFormat="1" ht="12.75">
      <c r="H2084" s="505"/>
    </row>
    <row r="2085" s="166" customFormat="1" ht="12.75">
      <c r="H2085" s="505"/>
    </row>
    <row r="2086" s="166" customFormat="1" ht="12.75">
      <c r="H2086" s="505"/>
    </row>
    <row r="2087" s="166" customFormat="1" ht="12.75">
      <c r="H2087" s="505"/>
    </row>
    <row r="2088" s="166" customFormat="1" ht="12.75">
      <c r="H2088" s="505"/>
    </row>
    <row r="2089" s="166" customFormat="1" ht="12.75">
      <c r="H2089" s="505"/>
    </row>
    <row r="2090" s="166" customFormat="1" ht="12.75">
      <c r="H2090" s="505"/>
    </row>
    <row r="2091" s="166" customFormat="1" ht="12.75">
      <c r="H2091" s="505"/>
    </row>
    <row r="2092" s="166" customFormat="1" ht="12.75">
      <c r="H2092" s="505"/>
    </row>
    <row r="2093" s="166" customFormat="1" ht="12.75">
      <c r="H2093" s="505"/>
    </row>
    <row r="2094" s="166" customFormat="1" ht="12.75">
      <c r="H2094" s="505"/>
    </row>
    <row r="2095" s="166" customFormat="1" ht="12.75">
      <c r="H2095" s="505"/>
    </row>
    <row r="2096" s="166" customFormat="1" ht="12.75">
      <c r="H2096" s="505"/>
    </row>
    <row r="2097" s="166" customFormat="1" ht="12.75">
      <c r="H2097" s="505"/>
    </row>
    <row r="2098" s="166" customFormat="1" ht="12.75">
      <c r="H2098" s="505"/>
    </row>
    <row r="2099" s="166" customFormat="1" ht="12.75">
      <c r="H2099" s="505"/>
    </row>
    <row r="2100" s="166" customFormat="1" ht="12.75">
      <c r="H2100" s="505"/>
    </row>
    <row r="2101" s="166" customFormat="1" ht="12.75">
      <c r="H2101" s="505"/>
    </row>
    <row r="2102" s="166" customFormat="1" ht="12.75">
      <c r="H2102" s="505"/>
    </row>
    <row r="2103" s="166" customFormat="1" ht="12.75">
      <c r="H2103" s="505"/>
    </row>
    <row r="2104" s="166" customFormat="1" ht="12.75">
      <c r="H2104" s="505"/>
    </row>
    <row r="2105" s="166" customFormat="1" ht="12.75">
      <c r="H2105" s="505"/>
    </row>
    <row r="2106" s="166" customFormat="1" ht="12.75">
      <c r="H2106" s="505"/>
    </row>
    <row r="2107" s="166" customFormat="1" ht="12.75">
      <c r="H2107" s="505"/>
    </row>
    <row r="2108" s="166" customFormat="1" ht="12.75">
      <c r="H2108" s="505"/>
    </row>
    <row r="2109" s="166" customFormat="1" ht="12.75">
      <c r="H2109" s="505"/>
    </row>
    <row r="2110" s="166" customFormat="1" ht="12.75">
      <c r="H2110" s="505"/>
    </row>
    <row r="2111" s="166" customFormat="1" ht="12.75">
      <c r="H2111" s="505"/>
    </row>
    <row r="2112" s="166" customFormat="1" ht="12.75">
      <c r="H2112" s="505"/>
    </row>
    <row r="2113" s="166" customFormat="1" ht="12.75">
      <c r="H2113" s="505"/>
    </row>
    <row r="2114" s="166" customFormat="1" ht="12.75">
      <c r="H2114" s="505"/>
    </row>
    <row r="2115" s="166" customFormat="1" ht="12.75">
      <c r="H2115" s="505"/>
    </row>
    <row r="2116" s="166" customFormat="1" ht="12.75">
      <c r="H2116" s="505"/>
    </row>
    <row r="2117" s="166" customFormat="1" ht="12.75">
      <c r="H2117" s="505"/>
    </row>
    <row r="2118" s="166" customFormat="1" ht="12.75">
      <c r="H2118" s="505"/>
    </row>
    <row r="2119" s="166" customFormat="1" ht="12.75">
      <c r="H2119" s="505"/>
    </row>
    <row r="2120" s="166" customFormat="1" ht="12.75">
      <c r="H2120" s="505"/>
    </row>
    <row r="2121" s="166" customFormat="1" ht="12.75">
      <c r="H2121" s="505"/>
    </row>
    <row r="2122" s="166" customFormat="1" ht="12.75">
      <c r="H2122" s="505"/>
    </row>
    <row r="2123" s="166" customFormat="1" ht="12.75">
      <c r="H2123" s="505"/>
    </row>
    <row r="2124" s="166" customFormat="1" ht="12.75">
      <c r="H2124" s="505"/>
    </row>
    <row r="2125" s="166" customFormat="1" ht="12.75">
      <c r="H2125" s="505"/>
    </row>
    <row r="2126" s="166" customFormat="1" ht="12.75">
      <c r="H2126" s="505"/>
    </row>
    <row r="2127" s="166" customFormat="1" ht="12.75">
      <c r="H2127" s="505"/>
    </row>
    <row r="2128" s="166" customFormat="1" ht="12.75">
      <c r="H2128" s="505"/>
    </row>
    <row r="2129" s="166" customFormat="1" ht="12.75">
      <c r="H2129" s="505"/>
    </row>
    <row r="2130" s="166" customFormat="1" ht="12.75">
      <c r="H2130" s="505"/>
    </row>
    <row r="2131" s="166" customFormat="1" ht="12.75">
      <c r="H2131" s="505"/>
    </row>
    <row r="2132" s="166" customFormat="1" ht="12.75">
      <c r="H2132" s="505"/>
    </row>
    <row r="2133" s="166" customFormat="1" ht="12.75">
      <c r="H2133" s="505"/>
    </row>
    <row r="2134" s="166" customFormat="1" ht="12.75">
      <c r="H2134" s="505"/>
    </row>
    <row r="2135" s="166" customFormat="1" ht="12.75">
      <c r="H2135" s="505"/>
    </row>
    <row r="2136" s="166" customFormat="1" ht="12.75">
      <c r="H2136" s="505"/>
    </row>
    <row r="2137" s="166" customFormat="1" ht="12.75">
      <c r="H2137" s="505"/>
    </row>
    <row r="2138" s="166" customFormat="1" ht="12.75">
      <c r="H2138" s="505"/>
    </row>
    <row r="2139" s="166" customFormat="1" ht="12.75">
      <c r="H2139" s="505"/>
    </row>
    <row r="2140" s="166" customFormat="1" ht="12.75">
      <c r="H2140" s="505"/>
    </row>
    <row r="2141" s="166" customFormat="1" ht="12.75">
      <c r="H2141" s="505"/>
    </row>
    <row r="2142" s="166" customFormat="1" ht="12.75">
      <c r="H2142" s="505"/>
    </row>
    <row r="2143" s="166" customFormat="1" ht="12.75">
      <c r="H2143" s="505"/>
    </row>
    <row r="2144" s="166" customFormat="1" ht="12.75">
      <c r="H2144" s="505"/>
    </row>
    <row r="2145" s="166" customFormat="1" ht="12.75">
      <c r="H2145" s="505"/>
    </row>
    <row r="2146" s="166" customFormat="1" ht="12.75">
      <c r="H2146" s="505"/>
    </row>
    <row r="2147" s="166" customFormat="1" ht="12.75">
      <c r="H2147" s="505"/>
    </row>
    <row r="2148" s="166" customFormat="1" ht="12.75">
      <c r="H2148" s="505"/>
    </row>
    <row r="2149" s="166" customFormat="1" ht="12.75">
      <c r="H2149" s="505"/>
    </row>
    <row r="2150" s="166" customFormat="1" ht="12.75">
      <c r="H2150" s="505"/>
    </row>
    <row r="2151" s="166" customFormat="1" ht="12.75">
      <c r="H2151" s="505"/>
    </row>
    <row r="2152" s="166" customFormat="1" ht="12.75">
      <c r="H2152" s="505"/>
    </row>
    <row r="2153" s="166" customFormat="1" ht="12.75">
      <c r="H2153" s="505"/>
    </row>
    <row r="2154" s="166" customFormat="1" ht="12.75">
      <c r="H2154" s="505"/>
    </row>
    <row r="2155" s="166" customFormat="1" ht="12.75">
      <c r="H2155" s="505"/>
    </row>
    <row r="2156" s="166" customFormat="1" ht="12.75">
      <c r="H2156" s="505"/>
    </row>
    <row r="2157" s="166" customFormat="1" ht="12.75">
      <c r="H2157" s="505"/>
    </row>
    <row r="2158" s="166" customFormat="1" ht="12.75">
      <c r="H2158" s="505"/>
    </row>
    <row r="2159" s="166" customFormat="1" ht="12.75">
      <c r="H2159" s="505"/>
    </row>
    <row r="2160" s="166" customFormat="1" ht="12.75">
      <c r="H2160" s="505"/>
    </row>
    <row r="2161" s="166" customFormat="1" ht="12.75">
      <c r="H2161" s="505"/>
    </row>
    <row r="2162" s="166" customFormat="1" ht="12.75">
      <c r="H2162" s="505"/>
    </row>
    <row r="2163" s="166" customFormat="1" ht="12.75">
      <c r="H2163" s="505"/>
    </row>
    <row r="2164" s="166" customFormat="1" ht="12.75">
      <c r="H2164" s="505"/>
    </row>
    <row r="2165" s="166" customFormat="1" ht="12.75">
      <c r="H2165" s="505"/>
    </row>
    <row r="2166" s="166" customFormat="1" ht="12.75">
      <c r="H2166" s="505"/>
    </row>
    <row r="2167" s="166" customFormat="1" ht="12.75">
      <c r="H2167" s="505"/>
    </row>
    <row r="2168" s="166" customFormat="1" ht="12.75">
      <c r="H2168" s="505"/>
    </row>
    <row r="2169" s="166" customFormat="1" ht="12.75">
      <c r="H2169" s="505"/>
    </row>
    <row r="2170" s="166" customFormat="1" ht="12.75">
      <c r="H2170" s="505"/>
    </row>
    <row r="2171" s="166" customFormat="1" ht="12.75">
      <c r="H2171" s="505"/>
    </row>
    <row r="2172" s="166" customFormat="1" ht="12.75">
      <c r="H2172" s="505"/>
    </row>
    <row r="2173" s="166" customFormat="1" ht="12.75">
      <c r="H2173" s="505"/>
    </row>
    <row r="2174" s="166" customFormat="1" ht="12.75">
      <c r="H2174" s="505"/>
    </row>
    <row r="2175" s="166" customFormat="1" ht="12.75">
      <c r="H2175" s="505"/>
    </row>
    <row r="2176" s="166" customFormat="1" ht="12.75">
      <c r="H2176" s="505"/>
    </row>
    <row r="2177" s="166" customFormat="1" ht="12.75">
      <c r="H2177" s="505"/>
    </row>
    <row r="2178" s="166" customFormat="1" ht="12.75">
      <c r="H2178" s="505"/>
    </row>
    <row r="2179" s="166" customFormat="1" ht="12.75">
      <c r="H2179" s="505"/>
    </row>
    <row r="2180" s="166" customFormat="1" ht="12.75">
      <c r="H2180" s="505"/>
    </row>
    <row r="2181" s="166" customFormat="1" ht="12.75">
      <c r="H2181" s="505"/>
    </row>
    <row r="2182" s="166" customFormat="1" ht="12.75">
      <c r="H2182" s="505"/>
    </row>
    <row r="2183" s="166" customFormat="1" ht="12.75">
      <c r="H2183" s="505"/>
    </row>
    <row r="2184" s="166" customFormat="1" ht="12.75">
      <c r="H2184" s="505"/>
    </row>
    <row r="2185" s="166" customFormat="1" ht="12.75">
      <c r="H2185" s="505"/>
    </row>
    <row r="2186" s="166" customFormat="1" ht="12.75">
      <c r="H2186" s="505"/>
    </row>
    <row r="2187" s="166" customFormat="1" ht="12.75">
      <c r="H2187" s="505"/>
    </row>
    <row r="2188" s="166" customFormat="1" ht="12.75">
      <c r="H2188" s="505"/>
    </row>
    <row r="2189" s="166" customFormat="1" ht="12.75">
      <c r="H2189" s="505"/>
    </row>
    <row r="2190" s="166" customFormat="1" ht="12.75">
      <c r="H2190" s="505"/>
    </row>
    <row r="2191" s="166" customFormat="1" ht="12.75">
      <c r="H2191" s="505"/>
    </row>
    <row r="2192" s="166" customFormat="1" ht="12.75">
      <c r="H2192" s="505"/>
    </row>
    <row r="2193" s="166" customFormat="1" ht="12.75">
      <c r="H2193" s="505"/>
    </row>
    <row r="2194" s="166" customFormat="1" ht="12.75">
      <c r="H2194" s="505"/>
    </row>
    <row r="2195" s="166" customFormat="1" ht="12.75">
      <c r="H2195" s="505"/>
    </row>
    <row r="2196" s="166" customFormat="1" ht="12.75">
      <c r="H2196" s="505"/>
    </row>
    <row r="2197" s="166" customFormat="1" ht="12.75">
      <c r="H2197" s="505"/>
    </row>
    <row r="2198" s="166" customFormat="1" ht="12.75">
      <c r="H2198" s="505"/>
    </row>
    <row r="2199" s="166" customFormat="1" ht="12.75">
      <c r="H2199" s="505"/>
    </row>
    <row r="2200" s="166" customFormat="1" ht="12.75">
      <c r="H2200" s="505"/>
    </row>
    <row r="2201" s="166" customFormat="1" ht="12.75">
      <c r="H2201" s="505"/>
    </row>
    <row r="2202" s="166" customFormat="1" ht="12.75">
      <c r="H2202" s="505"/>
    </row>
    <row r="2203" s="166" customFormat="1" ht="12.75">
      <c r="H2203" s="505"/>
    </row>
    <row r="2204" s="166" customFormat="1" ht="12.75">
      <c r="H2204" s="505"/>
    </row>
    <row r="2205" s="166" customFormat="1" ht="12.75">
      <c r="H2205" s="505"/>
    </row>
    <row r="2206" s="166" customFormat="1" ht="12.75">
      <c r="H2206" s="505"/>
    </row>
    <row r="2207" s="166" customFormat="1" ht="12.75">
      <c r="H2207" s="505"/>
    </row>
    <row r="2208" s="166" customFormat="1" ht="12.75">
      <c r="H2208" s="505"/>
    </row>
    <row r="2209" s="166" customFormat="1" ht="12.75">
      <c r="H2209" s="505"/>
    </row>
    <row r="2210" s="166" customFormat="1" ht="12.75">
      <c r="H2210" s="505"/>
    </row>
    <row r="2211" s="166" customFormat="1" ht="12.75">
      <c r="H2211" s="505"/>
    </row>
    <row r="2212" s="166" customFormat="1" ht="12.75">
      <c r="H2212" s="505"/>
    </row>
    <row r="2213" s="166" customFormat="1" ht="12.75">
      <c r="H2213" s="505"/>
    </row>
    <row r="2214" s="166" customFormat="1" ht="12.75">
      <c r="H2214" s="505"/>
    </row>
    <row r="2215" s="166" customFormat="1" ht="12.75">
      <c r="H2215" s="505"/>
    </row>
    <row r="2216" s="166" customFormat="1" ht="12.75">
      <c r="H2216" s="505"/>
    </row>
    <row r="2217" s="166" customFormat="1" ht="12.75">
      <c r="H2217" s="505"/>
    </row>
    <row r="2218" s="166" customFormat="1" ht="12.75">
      <c r="H2218" s="505"/>
    </row>
    <row r="2219" s="166" customFormat="1" ht="12.75">
      <c r="H2219" s="505"/>
    </row>
    <row r="2220" s="166" customFormat="1" ht="12.75">
      <c r="H2220" s="505"/>
    </row>
    <row r="2221" s="166" customFormat="1" ht="12.75">
      <c r="H2221" s="505"/>
    </row>
    <row r="2222" s="166" customFormat="1" ht="12.75">
      <c r="H2222" s="505"/>
    </row>
    <row r="2223" s="166" customFormat="1" ht="12.75">
      <c r="H2223" s="505"/>
    </row>
    <row r="2224" s="166" customFormat="1" ht="12.75">
      <c r="H2224" s="505"/>
    </row>
    <row r="2225" s="166" customFormat="1" ht="12.75">
      <c r="H2225" s="505"/>
    </row>
    <row r="2226" s="166" customFormat="1" ht="12.75">
      <c r="H2226" s="505"/>
    </row>
    <row r="2227" s="166" customFormat="1" ht="12.75">
      <c r="H2227" s="505"/>
    </row>
    <row r="2228" s="166" customFormat="1" ht="12.75">
      <c r="H2228" s="505"/>
    </row>
    <row r="2229" s="166" customFormat="1" ht="12.75">
      <c r="H2229" s="505"/>
    </row>
    <row r="2230" s="166" customFormat="1" ht="12.75">
      <c r="H2230" s="505"/>
    </row>
    <row r="2231" s="166" customFormat="1" ht="12.75">
      <c r="H2231" s="505"/>
    </row>
    <row r="2232" s="166" customFormat="1" ht="12.75">
      <c r="H2232" s="505"/>
    </row>
    <row r="2233" s="166" customFormat="1" ht="12.75">
      <c r="H2233" s="505"/>
    </row>
    <row r="2234" s="166" customFormat="1" ht="12.75">
      <c r="H2234" s="505"/>
    </row>
    <row r="2235" s="166" customFormat="1" ht="12.75">
      <c r="H2235" s="505"/>
    </row>
    <row r="2236" s="166" customFormat="1" ht="12.75">
      <c r="H2236" s="505"/>
    </row>
    <row r="2237" s="166" customFormat="1" ht="12.75">
      <c r="H2237" s="505"/>
    </row>
    <row r="2238" s="166" customFormat="1" ht="12.75">
      <c r="H2238" s="505"/>
    </row>
    <row r="2239" s="166" customFormat="1" ht="12.75">
      <c r="H2239" s="505"/>
    </row>
    <row r="2240" s="166" customFormat="1" ht="12.75">
      <c r="H2240" s="505"/>
    </row>
    <row r="2241" s="166" customFormat="1" ht="12.75">
      <c r="H2241" s="505"/>
    </row>
    <row r="2242" s="166" customFormat="1" ht="12.75">
      <c r="H2242" s="505"/>
    </row>
    <row r="2243" s="166" customFormat="1" ht="12.75">
      <c r="H2243" s="505"/>
    </row>
    <row r="2244" s="166" customFormat="1" ht="12.75">
      <c r="H2244" s="505"/>
    </row>
    <row r="2245" s="166" customFormat="1" ht="12.75">
      <c r="H2245" s="505"/>
    </row>
    <row r="2246" s="166" customFormat="1" ht="12.75">
      <c r="H2246" s="505"/>
    </row>
    <row r="2247" s="166" customFormat="1" ht="12.75">
      <c r="H2247" s="505"/>
    </row>
    <row r="2248" s="166" customFormat="1" ht="12.75">
      <c r="H2248" s="505"/>
    </row>
    <row r="2249" s="166" customFormat="1" ht="12.75">
      <c r="H2249" s="505"/>
    </row>
    <row r="2250" s="166" customFormat="1" ht="12.75">
      <c r="H2250" s="505"/>
    </row>
    <row r="2251" s="166" customFormat="1" ht="12.75">
      <c r="H2251" s="505"/>
    </row>
    <row r="2252" s="166" customFormat="1" ht="12.75">
      <c r="H2252" s="505"/>
    </row>
    <row r="2253" s="166" customFormat="1" ht="12.75">
      <c r="H2253" s="505"/>
    </row>
    <row r="2254" s="166" customFormat="1" ht="12.75">
      <c r="H2254" s="505"/>
    </row>
    <row r="2255" s="166" customFormat="1" ht="12.75">
      <c r="H2255" s="505"/>
    </row>
    <row r="2256" s="166" customFormat="1" ht="12.75">
      <c r="H2256" s="505"/>
    </row>
    <row r="2257" s="166" customFormat="1" ht="12.75">
      <c r="H2257" s="505"/>
    </row>
    <row r="2258" s="166" customFormat="1" ht="12.75">
      <c r="H2258" s="505"/>
    </row>
    <row r="2259" s="166" customFormat="1" ht="12.75">
      <c r="H2259" s="505"/>
    </row>
    <row r="2260" s="166" customFormat="1" ht="12.75">
      <c r="H2260" s="505"/>
    </row>
    <row r="2261" s="166" customFormat="1" ht="12.75">
      <c r="H2261" s="505"/>
    </row>
    <row r="2262" s="166" customFormat="1" ht="12.75">
      <c r="H2262" s="505"/>
    </row>
    <row r="2263" s="166" customFormat="1" ht="12.75">
      <c r="H2263" s="505"/>
    </row>
    <row r="2264" s="166" customFormat="1" ht="12.75">
      <c r="H2264" s="505"/>
    </row>
    <row r="2265" s="166" customFormat="1" ht="12.75">
      <c r="H2265" s="505"/>
    </row>
    <row r="2266" s="166" customFormat="1" ht="12.75">
      <c r="H2266" s="505"/>
    </row>
    <row r="2267" s="166" customFormat="1" ht="12.75">
      <c r="H2267" s="505"/>
    </row>
    <row r="2268" s="166" customFormat="1" ht="12.75">
      <c r="H2268" s="505"/>
    </row>
    <row r="2269" s="166" customFormat="1" ht="12.75">
      <c r="H2269" s="505"/>
    </row>
    <row r="2270" s="166" customFormat="1" ht="12.75">
      <c r="H2270" s="505"/>
    </row>
    <row r="2271" s="166" customFormat="1" ht="12.75">
      <c r="H2271" s="505"/>
    </row>
    <row r="2272" s="166" customFormat="1" ht="12.75">
      <c r="H2272" s="505"/>
    </row>
    <row r="2273" s="166" customFormat="1" ht="12.75">
      <c r="H2273" s="505"/>
    </row>
    <row r="2274" s="166" customFormat="1" ht="12.75">
      <c r="H2274" s="505"/>
    </row>
    <row r="2275" s="166" customFormat="1" ht="12.75">
      <c r="H2275" s="505"/>
    </row>
    <row r="2276" s="166" customFormat="1" ht="12.75">
      <c r="H2276" s="505"/>
    </row>
    <row r="2277" s="166" customFormat="1" ht="12.75">
      <c r="H2277" s="505"/>
    </row>
    <row r="2278" s="166" customFormat="1" ht="12.75">
      <c r="H2278" s="505"/>
    </row>
    <row r="2279" s="166" customFormat="1" ht="12.75">
      <c r="H2279" s="505"/>
    </row>
    <row r="2280" s="166" customFormat="1" ht="12.75">
      <c r="H2280" s="505"/>
    </row>
    <row r="2281" s="166" customFormat="1" ht="12.75">
      <c r="H2281" s="505"/>
    </row>
    <row r="2282" s="166" customFormat="1" ht="12.75">
      <c r="H2282" s="505"/>
    </row>
    <row r="2283" s="166" customFormat="1" ht="12.75">
      <c r="H2283" s="505"/>
    </row>
    <row r="2284" s="166" customFormat="1" ht="12.75">
      <c r="H2284" s="505"/>
    </row>
    <row r="2285" s="166" customFormat="1" ht="12.75">
      <c r="H2285" s="505"/>
    </row>
    <row r="2286" s="166" customFormat="1" ht="12.75">
      <c r="H2286" s="505"/>
    </row>
    <row r="2287" s="166" customFormat="1" ht="12.75">
      <c r="H2287" s="505"/>
    </row>
    <row r="2288" s="166" customFormat="1" ht="12.75">
      <c r="H2288" s="505"/>
    </row>
    <row r="2289" s="166" customFormat="1" ht="12.75">
      <c r="H2289" s="505"/>
    </row>
    <row r="2290" s="166" customFormat="1" ht="12.75">
      <c r="H2290" s="505"/>
    </row>
    <row r="2291" s="166" customFormat="1" ht="12.75">
      <c r="H2291" s="505"/>
    </row>
    <row r="2292" s="166" customFormat="1" ht="12.75">
      <c r="H2292" s="505"/>
    </row>
    <row r="2293" s="166" customFormat="1" ht="12.75">
      <c r="H2293" s="505"/>
    </row>
    <row r="2294" s="166" customFormat="1" ht="12.75">
      <c r="H2294" s="505"/>
    </row>
    <row r="2295" s="166" customFormat="1" ht="12.75">
      <c r="H2295" s="505"/>
    </row>
    <row r="2296" s="166" customFormat="1" ht="12.75">
      <c r="H2296" s="505"/>
    </row>
    <row r="2297" s="166" customFormat="1" ht="12.75">
      <c r="H2297" s="505"/>
    </row>
    <row r="2298" s="166" customFormat="1" ht="12.75">
      <c r="H2298" s="505"/>
    </row>
    <row r="2299" s="166" customFormat="1" ht="12.75">
      <c r="H2299" s="505"/>
    </row>
    <row r="2300" s="166" customFormat="1" ht="12.75">
      <c r="H2300" s="505"/>
    </row>
    <row r="2301" s="166" customFormat="1" ht="12.75">
      <c r="H2301" s="505"/>
    </row>
    <row r="2302" s="166" customFormat="1" ht="12.75">
      <c r="H2302" s="505"/>
    </row>
    <row r="2303" s="166" customFormat="1" ht="12.75">
      <c r="H2303" s="505"/>
    </row>
    <row r="2304" s="166" customFormat="1" ht="12.75">
      <c r="H2304" s="505"/>
    </row>
    <row r="2305" s="166" customFormat="1" ht="12.75">
      <c r="H2305" s="505"/>
    </row>
    <row r="2306" s="166" customFormat="1" ht="12.75">
      <c r="H2306" s="505"/>
    </row>
    <row r="2307" s="166" customFormat="1" ht="12.75">
      <c r="H2307" s="505"/>
    </row>
    <row r="2308" s="166" customFormat="1" ht="12.75">
      <c r="H2308" s="505"/>
    </row>
    <row r="2309" s="166" customFormat="1" ht="12.75">
      <c r="H2309" s="505"/>
    </row>
    <row r="2310" s="166" customFormat="1" ht="12.75">
      <c r="H2310" s="505"/>
    </row>
    <row r="2311" s="166" customFormat="1" ht="12.75">
      <c r="H2311" s="505"/>
    </row>
    <row r="2312" s="166" customFormat="1" ht="12.75">
      <c r="H2312" s="505"/>
    </row>
    <row r="2313" s="166" customFormat="1" ht="12.75">
      <c r="H2313" s="505"/>
    </row>
    <row r="2314" s="166" customFormat="1" ht="12.75">
      <c r="H2314" s="505"/>
    </row>
    <row r="2315" s="166" customFormat="1" ht="12.75">
      <c r="H2315" s="505"/>
    </row>
    <row r="2316" s="166" customFormat="1" ht="12.75">
      <c r="H2316" s="505"/>
    </row>
    <row r="2317" s="166" customFormat="1" ht="12.75">
      <c r="H2317" s="505"/>
    </row>
    <row r="2318" s="166" customFormat="1" ht="12.75">
      <c r="H2318" s="505"/>
    </row>
    <row r="2319" s="166" customFormat="1" ht="12.75">
      <c r="H2319" s="505"/>
    </row>
    <row r="2320" s="166" customFormat="1" ht="12.75">
      <c r="H2320" s="505"/>
    </row>
    <row r="2321" s="166" customFormat="1" ht="12.75">
      <c r="H2321" s="505"/>
    </row>
    <row r="2322" s="166" customFormat="1" ht="12.75">
      <c r="H2322" s="505"/>
    </row>
    <row r="2323" s="166" customFormat="1" ht="12.75">
      <c r="H2323" s="505"/>
    </row>
    <row r="2324" s="166" customFormat="1" ht="12.75">
      <c r="H2324" s="505"/>
    </row>
    <row r="2325" s="166" customFormat="1" ht="12.75">
      <c r="H2325" s="505"/>
    </row>
    <row r="2326" s="166" customFormat="1" ht="12.75">
      <c r="H2326" s="505"/>
    </row>
    <row r="2327" s="166" customFormat="1" ht="12.75">
      <c r="H2327" s="505"/>
    </row>
    <row r="2328" s="166" customFormat="1" ht="12.75">
      <c r="H2328" s="505"/>
    </row>
    <row r="2329" s="166" customFormat="1" ht="12.75">
      <c r="H2329" s="505"/>
    </row>
    <row r="2330" s="166" customFormat="1" ht="12.75">
      <c r="H2330" s="505"/>
    </row>
    <row r="2331" s="166" customFormat="1" ht="12.75">
      <c r="H2331" s="505"/>
    </row>
    <row r="2332" s="166" customFormat="1" ht="12.75">
      <c r="H2332" s="505"/>
    </row>
    <row r="2333" s="166" customFormat="1" ht="12.75">
      <c r="H2333" s="505"/>
    </row>
    <row r="2334" s="166" customFormat="1" ht="12.75">
      <c r="H2334" s="505"/>
    </row>
    <row r="2335" s="166" customFormat="1" ht="12.75">
      <c r="H2335" s="505"/>
    </row>
    <row r="2336" s="166" customFormat="1" ht="12.75">
      <c r="H2336" s="505"/>
    </row>
    <row r="2337" s="166" customFormat="1" ht="12.75">
      <c r="H2337" s="505"/>
    </row>
    <row r="2338" s="166" customFormat="1" ht="12.75">
      <c r="H2338" s="505"/>
    </row>
    <row r="2339" s="166" customFormat="1" ht="12.75">
      <c r="H2339" s="505"/>
    </row>
    <row r="2340" s="166" customFormat="1" ht="12.75">
      <c r="H2340" s="505"/>
    </row>
    <row r="2341" s="166" customFormat="1" ht="12.75">
      <c r="H2341" s="505"/>
    </row>
    <row r="2342" s="166" customFormat="1" ht="12.75">
      <c r="H2342" s="505"/>
    </row>
    <row r="2343" s="166" customFormat="1" ht="12.75">
      <c r="H2343" s="505"/>
    </row>
    <row r="2344" s="166" customFormat="1" ht="12.75">
      <c r="H2344" s="505"/>
    </row>
    <row r="2345" s="166" customFormat="1" ht="12.75">
      <c r="H2345" s="505"/>
    </row>
    <row r="2346" s="166" customFormat="1" ht="12.75">
      <c r="H2346" s="505"/>
    </row>
    <row r="2347" s="166" customFormat="1" ht="12.75">
      <c r="H2347" s="505"/>
    </row>
    <row r="2348" s="166" customFormat="1" ht="12.75">
      <c r="H2348" s="505"/>
    </row>
    <row r="2349" s="166" customFormat="1" ht="12.75">
      <c r="H2349" s="505"/>
    </row>
    <row r="2350" s="166" customFormat="1" ht="12.75">
      <c r="H2350" s="505"/>
    </row>
    <row r="2351" s="166" customFormat="1" ht="12.75">
      <c r="H2351" s="505"/>
    </row>
    <row r="2352" s="166" customFormat="1" ht="12.75">
      <c r="H2352" s="505"/>
    </row>
    <row r="2353" s="166" customFormat="1" ht="12.75">
      <c r="H2353" s="505"/>
    </row>
    <row r="2354" s="166" customFormat="1" ht="12.75">
      <c r="H2354" s="505"/>
    </row>
    <row r="2355" s="166" customFormat="1" ht="12.75">
      <c r="H2355" s="505"/>
    </row>
    <row r="2356" s="166" customFormat="1" ht="12.75">
      <c r="H2356" s="505"/>
    </row>
    <row r="2357" s="166" customFormat="1" ht="12.75">
      <c r="H2357" s="505"/>
    </row>
    <row r="2358" s="166" customFormat="1" ht="12.75">
      <c r="H2358" s="505"/>
    </row>
    <row r="2359" s="166" customFormat="1" ht="12.75">
      <c r="H2359" s="505"/>
    </row>
    <row r="2360" s="166" customFormat="1" ht="12.75">
      <c r="H2360" s="505"/>
    </row>
    <row r="2361" s="166" customFormat="1" ht="12.75">
      <c r="H2361" s="505"/>
    </row>
    <row r="2362" s="166" customFormat="1" ht="12.75">
      <c r="H2362" s="505"/>
    </row>
    <row r="2363" s="166" customFormat="1" ht="12.75">
      <c r="H2363" s="505"/>
    </row>
    <row r="2364" s="166" customFormat="1" ht="12.75">
      <c r="H2364" s="505"/>
    </row>
    <row r="2365" s="166" customFormat="1" ht="12.75">
      <c r="H2365" s="505"/>
    </row>
    <row r="2366" s="166" customFormat="1" ht="12.75">
      <c r="H2366" s="505"/>
    </row>
    <row r="2367" s="166" customFormat="1" ht="12.75">
      <c r="H2367" s="505"/>
    </row>
    <row r="2368" s="166" customFormat="1" ht="12.75">
      <c r="H2368" s="505"/>
    </row>
    <row r="2369" s="166" customFormat="1" ht="12.75">
      <c r="H2369" s="505"/>
    </row>
    <row r="2370" s="166" customFormat="1" ht="12.75">
      <c r="H2370" s="505"/>
    </row>
    <row r="2371" s="166" customFormat="1" ht="12.75">
      <c r="H2371" s="505"/>
    </row>
    <row r="2372" s="166" customFormat="1" ht="12.75">
      <c r="H2372" s="505"/>
    </row>
    <row r="2373" s="166" customFormat="1" ht="12.75">
      <c r="H2373" s="505"/>
    </row>
    <row r="2374" s="166" customFormat="1" ht="12.75">
      <c r="H2374" s="505"/>
    </row>
    <row r="2375" s="166" customFormat="1" ht="12.75">
      <c r="H2375" s="505"/>
    </row>
    <row r="2376" s="166" customFormat="1" ht="12.75">
      <c r="H2376" s="505"/>
    </row>
    <row r="2377" s="166" customFormat="1" ht="12.75">
      <c r="H2377" s="505"/>
    </row>
    <row r="2378" s="166" customFormat="1" ht="12.75">
      <c r="H2378" s="505"/>
    </row>
    <row r="2379" s="166" customFormat="1" ht="12.75">
      <c r="H2379" s="505"/>
    </row>
    <row r="2380" s="166" customFormat="1" ht="12.75">
      <c r="H2380" s="505"/>
    </row>
    <row r="2381" s="166" customFormat="1" ht="12.75">
      <c r="H2381" s="505"/>
    </row>
    <row r="2382" s="166" customFormat="1" ht="12.75">
      <c r="H2382" s="505"/>
    </row>
    <row r="2383" s="166" customFormat="1" ht="12.75">
      <c r="H2383" s="505"/>
    </row>
    <row r="2384" s="166" customFormat="1" ht="12.75">
      <c r="H2384" s="505"/>
    </row>
    <row r="2385" s="166" customFormat="1" ht="12.75">
      <c r="H2385" s="505"/>
    </row>
    <row r="2386" s="166" customFormat="1" ht="12.75">
      <c r="H2386" s="505"/>
    </row>
    <row r="2387" s="166" customFormat="1" ht="12.75">
      <c r="H2387" s="505"/>
    </row>
    <row r="2388" s="166" customFormat="1" ht="12.75">
      <c r="H2388" s="505"/>
    </row>
    <row r="2389" s="166" customFormat="1" ht="12.75">
      <c r="H2389" s="505"/>
    </row>
    <row r="2390" s="166" customFormat="1" ht="12.75">
      <c r="H2390" s="505"/>
    </row>
    <row r="2391" s="166" customFormat="1" ht="12.75">
      <c r="H2391" s="505"/>
    </row>
    <row r="2392" s="166" customFormat="1" ht="12.75">
      <c r="H2392" s="505"/>
    </row>
    <row r="2393" s="166" customFormat="1" ht="12.75">
      <c r="H2393" s="505"/>
    </row>
    <row r="2394" s="166" customFormat="1" ht="12.75">
      <c r="H2394" s="505"/>
    </row>
    <row r="2395" s="166" customFormat="1" ht="12.75">
      <c r="H2395" s="505"/>
    </row>
    <row r="2396" s="166" customFormat="1" ht="12.75">
      <c r="H2396" s="505"/>
    </row>
    <row r="2397" s="166" customFormat="1" ht="12.75">
      <c r="H2397" s="505"/>
    </row>
    <row r="2398" s="166" customFormat="1" ht="12.75">
      <c r="H2398" s="505"/>
    </row>
    <row r="2399" s="166" customFormat="1" ht="12.75">
      <c r="H2399" s="505"/>
    </row>
    <row r="2400" s="166" customFormat="1" ht="12.75">
      <c r="H2400" s="505"/>
    </row>
    <row r="2401" s="166" customFormat="1" ht="12.75">
      <c r="H2401" s="505"/>
    </row>
    <row r="2402" s="166" customFormat="1" ht="12.75">
      <c r="H2402" s="505"/>
    </row>
    <row r="2403" s="166" customFormat="1" ht="12.75">
      <c r="H2403" s="505"/>
    </row>
    <row r="2404" s="166" customFormat="1" ht="12.75">
      <c r="H2404" s="505"/>
    </row>
    <row r="2405" s="166" customFormat="1" ht="12.75">
      <c r="H2405" s="505"/>
    </row>
    <row r="2406" s="166" customFormat="1" ht="12.75">
      <c r="H2406" s="505"/>
    </row>
    <row r="2407" s="166" customFormat="1" ht="12.75">
      <c r="H2407" s="505"/>
    </row>
    <row r="2408" s="166" customFormat="1" ht="12.75">
      <c r="H2408" s="505"/>
    </row>
    <row r="2409" s="166" customFormat="1" ht="12.75">
      <c r="H2409" s="505"/>
    </row>
    <row r="2410" s="166" customFormat="1" ht="12.75">
      <c r="H2410" s="505"/>
    </row>
    <row r="2411" s="166" customFormat="1" ht="12.75">
      <c r="H2411" s="505"/>
    </row>
    <row r="2412" s="166" customFormat="1" ht="12.75">
      <c r="H2412" s="505"/>
    </row>
    <row r="2413" s="166" customFormat="1" ht="12.75">
      <c r="H2413" s="505"/>
    </row>
    <row r="2414" s="166" customFormat="1" ht="12.75">
      <c r="H2414" s="505"/>
    </row>
    <row r="2415" s="166" customFormat="1" ht="12.75">
      <c r="H2415" s="505"/>
    </row>
    <row r="2416" s="166" customFormat="1" ht="12.75">
      <c r="H2416" s="505"/>
    </row>
    <row r="2417" s="166" customFormat="1" ht="12.75">
      <c r="H2417" s="505"/>
    </row>
    <row r="2418" s="166" customFormat="1" ht="12.75">
      <c r="H2418" s="505"/>
    </row>
    <row r="2419" s="166" customFormat="1" ht="12.75">
      <c r="H2419" s="505"/>
    </row>
    <row r="2420" s="166" customFormat="1" ht="12.75">
      <c r="H2420" s="505"/>
    </row>
    <row r="2421" s="166" customFormat="1" ht="12.75">
      <c r="H2421" s="505"/>
    </row>
    <row r="2422" s="166" customFormat="1" ht="12.75">
      <c r="H2422" s="505"/>
    </row>
    <row r="2423" s="166" customFormat="1" ht="12.75">
      <c r="H2423" s="505"/>
    </row>
    <row r="2424" s="166" customFormat="1" ht="12.75">
      <c r="H2424" s="505"/>
    </row>
    <row r="2425" s="166" customFormat="1" ht="12.75">
      <c r="H2425" s="505"/>
    </row>
    <row r="2426" s="166" customFormat="1" ht="12.75">
      <c r="H2426" s="505"/>
    </row>
    <row r="2427" s="166" customFormat="1" ht="12.75">
      <c r="H2427" s="505"/>
    </row>
    <row r="2428" s="166" customFormat="1" ht="12.75">
      <c r="H2428" s="505"/>
    </row>
    <row r="2429" s="166" customFormat="1" ht="12.75">
      <c r="H2429" s="505"/>
    </row>
    <row r="2430" s="166" customFormat="1" ht="12.75">
      <c r="H2430" s="505"/>
    </row>
    <row r="2431" s="166" customFormat="1" ht="12.75">
      <c r="H2431" s="505"/>
    </row>
    <row r="2432" s="166" customFormat="1" ht="12.75">
      <c r="H2432" s="505"/>
    </row>
    <row r="2433" s="166" customFormat="1" ht="12.75">
      <c r="H2433" s="505"/>
    </row>
    <row r="2434" s="166" customFormat="1" ht="12.75">
      <c r="H2434" s="505"/>
    </row>
    <row r="2435" s="166" customFormat="1" ht="12.75">
      <c r="H2435" s="505"/>
    </row>
    <row r="2436" s="166" customFormat="1" ht="12.75">
      <c r="H2436" s="505"/>
    </row>
    <row r="2437" s="166" customFormat="1" ht="12.75">
      <c r="H2437" s="505"/>
    </row>
    <row r="2438" s="166" customFormat="1" ht="12.75">
      <c r="H2438" s="505"/>
    </row>
    <row r="2439" s="166" customFormat="1" ht="12.75">
      <c r="H2439" s="505"/>
    </row>
    <row r="2440" s="166" customFormat="1" ht="12.75">
      <c r="H2440" s="505"/>
    </row>
    <row r="2441" s="166" customFormat="1" ht="12.75">
      <c r="H2441" s="505"/>
    </row>
    <row r="2442" s="166" customFormat="1" ht="12.75">
      <c r="H2442" s="505"/>
    </row>
    <row r="2443" s="166" customFormat="1" ht="12.75">
      <c r="H2443" s="505"/>
    </row>
    <row r="2444" s="166" customFormat="1" ht="12.75">
      <c r="H2444" s="505"/>
    </row>
    <row r="2445" s="166" customFormat="1" ht="12.75">
      <c r="H2445" s="505"/>
    </row>
    <row r="2446" s="166" customFormat="1" ht="12.75">
      <c r="H2446" s="505"/>
    </row>
    <row r="2447" s="166" customFormat="1" ht="12.75">
      <c r="H2447" s="505"/>
    </row>
    <row r="2448" s="166" customFormat="1" ht="12.75">
      <c r="H2448" s="505"/>
    </row>
    <row r="2449" s="166" customFormat="1" ht="12.75">
      <c r="H2449" s="505"/>
    </row>
    <row r="2450" s="166" customFormat="1" ht="12.75">
      <c r="H2450" s="505"/>
    </row>
    <row r="2451" s="166" customFormat="1" ht="12.75">
      <c r="H2451" s="505"/>
    </row>
    <row r="2452" s="166" customFormat="1" ht="12.75">
      <c r="H2452" s="505"/>
    </row>
    <row r="2453" s="166" customFormat="1" ht="12.75">
      <c r="H2453" s="505"/>
    </row>
    <row r="2454" s="166" customFormat="1" ht="12.75">
      <c r="H2454" s="505"/>
    </row>
    <row r="2455" s="166" customFormat="1" ht="12.75">
      <c r="H2455" s="505"/>
    </row>
    <row r="2456" s="166" customFormat="1" ht="12.75">
      <c r="H2456" s="505"/>
    </row>
    <row r="2457" s="166" customFormat="1" ht="12.75">
      <c r="H2457" s="505"/>
    </row>
    <row r="2458" s="166" customFormat="1" ht="12.75">
      <c r="H2458" s="505"/>
    </row>
    <row r="2459" s="166" customFormat="1" ht="12.75">
      <c r="H2459" s="505"/>
    </row>
    <row r="2460" s="166" customFormat="1" ht="12.75">
      <c r="H2460" s="505"/>
    </row>
    <row r="2461" s="166" customFormat="1" ht="12.75">
      <c r="H2461" s="505"/>
    </row>
    <row r="2462" s="166" customFormat="1" ht="12.75">
      <c r="H2462" s="505"/>
    </row>
    <row r="2463" s="166" customFormat="1" ht="12.75">
      <c r="H2463" s="505"/>
    </row>
    <row r="2464" s="166" customFormat="1" ht="12.75">
      <c r="H2464" s="505"/>
    </row>
  </sheetData>
  <mergeCells count="21">
    <mergeCell ref="A110:C110"/>
    <mergeCell ref="D110:G110"/>
    <mergeCell ref="D111:G111"/>
    <mergeCell ref="A112:C112"/>
    <mergeCell ref="D112:G112"/>
    <mergeCell ref="A106:C106"/>
    <mergeCell ref="D106:G106"/>
    <mergeCell ref="A108:C108"/>
    <mergeCell ref="D108:G108"/>
    <mergeCell ref="A100:B100"/>
    <mergeCell ref="A101:B101"/>
    <mergeCell ref="A104:B104"/>
    <mergeCell ref="A103:B103"/>
    <mergeCell ref="A86:B86"/>
    <mergeCell ref="A88:G88"/>
    <mergeCell ref="A98:B98"/>
    <mergeCell ref="A99:B99"/>
    <mergeCell ref="A3:G3"/>
    <mergeCell ref="A40:G40"/>
    <mergeCell ref="A73:G73"/>
    <mergeCell ref="A1:I1"/>
  </mergeCells>
  <printOptions/>
  <pageMargins left="0.75" right="0.75" top="1" bottom="1" header="0.4921259845" footer="0.4921259845"/>
  <pageSetup firstPageNumber="22" useFirstPageNumber="1" horizontalDpi="600" verticalDpi="600" orientation="portrait" paperSize="9" scale="8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A1:I94"/>
  <sheetViews>
    <sheetView workbookViewId="0" topLeftCell="A1">
      <selection activeCell="G14" sqref="G14"/>
    </sheetView>
  </sheetViews>
  <sheetFormatPr defaultColWidth="9.00390625" defaultRowHeight="12.75"/>
  <cols>
    <col min="2" max="2" width="35.625" style="0" customWidth="1"/>
    <col min="3" max="3" width="10.75390625" style="0" customWidth="1"/>
    <col min="4" max="4" width="10.875" style="0" customWidth="1"/>
    <col min="5" max="5" width="35.00390625" style="0" customWidth="1"/>
    <col min="6" max="6" width="18.25390625" style="0" customWidth="1"/>
    <col min="8" max="8" width="13.875" style="0" bestFit="1" customWidth="1"/>
  </cols>
  <sheetData>
    <row r="1" spans="1:9" ht="18">
      <c r="A1" s="202" t="s">
        <v>186</v>
      </c>
      <c r="C1" s="202"/>
      <c r="D1" s="202"/>
      <c r="E1" s="202"/>
      <c r="F1" s="202"/>
      <c r="I1" s="2"/>
    </row>
    <row r="2" spans="2:9" ht="15" customHeight="1">
      <c r="B2" s="202"/>
      <c r="C2" s="202"/>
      <c r="D2" s="202"/>
      <c r="E2" s="202"/>
      <c r="F2" s="202"/>
      <c r="I2" s="2"/>
    </row>
    <row r="3" spans="1:8" ht="16.5" customHeight="1">
      <c r="A3" s="1" t="s">
        <v>481</v>
      </c>
      <c r="E3" s="301">
        <v>269012060.46</v>
      </c>
      <c r="F3" s="2" t="s">
        <v>723</v>
      </c>
      <c r="H3" s="156"/>
    </row>
    <row r="4" spans="2:8" ht="15" customHeight="1">
      <c r="B4" s="1"/>
      <c r="E4" s="156"/>
      <c r="H4" s="156"/>
    </row>
    <row r="5" spans="1:7" ht="15.75">
      <c r="A5" s="1" t="s">
        <v>406</v>
      </c>
      <c r="C5" s="1"/>
      <c r="G5" s="333"/>
    </row>
    <row r="6" spans="1:6" ht="25.5">
      <c r="A6" s="793"/>
      <c r="B6" s="784"/>
      <c r="C6" s="52" t="s">
        <v>753</v>
      </c>
      <c r="D6" s="6" t="s">
        <v>754</v>
      </c>
      <c r="E6" s="5" t="s">
        <v>660</v>
      </c>
      <c r="F6" s="51" t="s">
        <v>755</v>
      </c>
    </row>
    <row r="7" spans="1:6" ht="16.5" customHeight="1">
      <c r="A7" s="792" t="s">
        <v>407</v>
      </c>
      <c r="B7" s="766"/>
      <c r="C7" s="485">
        <v>0</v>
      </c>
      <c r="D7" s="485">
        <v>0</v>
      </c>
      <c r="E7" s="485">
        <v>400000000</v>
      </c>
      <c r="F7" s="484" t="s">
        <v>51</v>
      </c>
    </row>
    <row r="8" spans="1:7" ht="16.5" customHeight="1">
      <c r="A8" s="792" t="s">
        <v>405</v>
      </c>
      <c r="B8" s="766"/>
      <c r="C8" s="485">
        <v>0</v>
      </c>
      <c r="D8" s="485">
        <v>0</v>
      </c>
      <c r="E8" s="485">
        <v>42240000</v>
      </c>
      <c r="F8" s="484" t="s">
        <v>51</v>
      </c>
      <c r="G8" s="125"/>
    </row>
    <row r="9" spans="1:7" ht="16.5" customHeight="1">
      <c r="A9" s="792" t="s">
        <v>303</v>
      </c>
      <c r="B9" s="766"/>
      <c r="C9" s="485">
        <v>0</v>
      </c>
      <c r="D9" s="485">
        <v>0</v>
      </c>
      <c r="E9" s="485">
        <v>48612</v>
      </c>
      <c r="F9" s="484" t="s">
        <v>51</v>
      </c>
      <c r="G9" s="125"/>
    </row>
    <row r="10" spans="1:7" ht="24.75" customHeight="1">
      <c r="A10" s="792" t="s">
        <v>264</v>
      </c>
      <c r="B10" s="795"/>
      <c r="C10" s="485">
        <v>0</v>
      </c>
      <c r="D10" s="485">
        <v>0</v>
      </c>
      <c r="E10" s="485">
        <v>17000000</v>
      </c>
      <c r="F10" s="677" t="s">
        <v>51</v>
      </c>
      <c r="G10" s="125"/>
    </row>
    <row r="11" spans="1:6" ht="15" customHeight="1">
      <c r="A11" s="796" t="s">
        <v>70</v>
      </c>
      <c r="B11" s="784"/>
      <c r="C11" s="9">
        <v>0</v>
      </c>
      <c r="D11" s="9">
        <v>0</v>
      </c>
      <c r="E11" s="9">
        <f>SUM(E7:E10)</f>
        <v>459288612</v>
      </c>
      <c r="F11" s="27" t="s">
        <v>51</v>
      </c>
    </row>
    <row r="12" spans="2:6" ht="15" customHeight="1">
      <c r="B12" s="259"/>
      <c r="C12" s="260"/>
      <c r="D12" s="260"/>
      <c r="E12" s="260"/>
      <c r="F12" s="305"/>
    </row>
    <row r="13" spans="1:6" ht="15.75" customHeight="1">
      <c r="A13" s="1" t="s">
        <v>408</v>
      </c>
      <c r="B13" s="1"/>
      <c r="C13" s="260"/>
      <c r="D13" s="260"/>
      <c r="E13" s="572">
        <f>E3+E11</f>
        <v>728300672.46</v>
      </c>
      <c r="F13" s="573" t="s">
        <v>723</v>
      </c>
    </row>
    <row r="14" spans="2:6" ht="12.75" customHeight="1">
      <c r="B14" s="259"/>
      <c r="C14" s="260"/>
      <c r="D14" s="260"/>
      <c r="E14" s="260"/>
      <c r="F14" s="305"/>
    </row>
    <row r="15" ht="15.75">
      <c r="A15" s="1" t="s">
        <v>623</v>
      </c>
    </row>
    <row r="16" spans="1:6" ht="24" customHeight="1">
      <c r="A16" s="796"/>
      <c r="B16" s="796"/>
      <c r="C16" s="52" t="s">
        <v>753</v>
      </c>
      <c r="D16" s="6" t="s">
        <v>754</v>
      </c>
      <c r="E16" s="244" t="s">
        <v>660</v>
      </c>
      <c r="F16" s="51" t="s">
        <v>755</v>
      </c>
    </row>
    <row r="17" spans="1:8" ht="16.5" customHeight="1">
      <c r="A17" s="797" t="s">
        <v>626</v>
      </c>
      <c r="B17" s="798"/>
      <c r="C17" s="334">
        <v>0</v>
      </c>
      <c r="D17" s="334">
        <v>0</v>
      </c>
      <c r="E17" s="325">
        <v>17019308</v>
      </c>
      <c r="F17" s="180" t="s">
        <v>51</v>
      </c>
      <c r="H17" s="360"/>
    </row>
    <row r="18" spans="1:8" ht="20.25" customHeight="1">
      <c r="A18" s="765" t="s">
        <v>171</v>
      </c>
      <c r="B18" s="766"/>
      <c r="C18" s="334">
        <v>0</v>
      </c>
      <c r="D18" s="334">
        <v>0</v>
      </c>
      <c r="E18" s="325">
        <v>17280000</v>
      </c>
      <c r="F18" s="180" t="s">
        <v>51</v>
      </c>
      <c r="H18" s="360"/>
    </row>
    <row r="19" spans="1:6" ht="15.75" customHeight="1">
      <c r="A19" s="796" t="s">
        <v>71</v>
      </c>
      <c r="B19" s="784"/>
      <c r="C19" s="9">
        <v>0</v>
      </c>
      <c r="D19" s="293">
        <v>0</v>
      </c>
      <c r="E19" s="9">
        <f>SUM(E17:E18)</f>
        <v>34299308</v>
      </c>
      <c r="F19" s="10" t="s">
        <v>51</v>
      </c>
    </row>
    <row r="20" spans="1:6" ht="15.75" customHeight="1">
      <c r="A20" s="574"/>
      <c r="B20" s="494"/>
      <c r="C20" s="260"/>
      <c r="D20" s="351"/>
      <c r="E20" s="260"/>
      <c r="F20" s="261"/>
    </row>
    <row r="21" spans="1:6" ht="15.75" customHeight="1">
      <c r="A21" s="1" t="s">
        <v>189</v>
      </c>
      <c r="B21" s="1"/>
      <c r="C21" s="260"/>
      <c r="D21" s="351"/>
      <c r="E21" s="572">
        <v>694001364</v>
      </c>
      <c r="F21" s="573" t="s">
        <v>723</v>
      </c>
    </row>
    <row r="22" spans="5:6" ht="15" customHeight="1">
      <c r="E22" s="572"/>
      <c r="F22" s="573"/>
    </row>
    <row r="23" spans="1:5" ht="13.5" customHeight="1">
      <c r="A23" s="451" t="s">
        <v>657</v>
      </c>
      <c r="E23" s="304"/>
    </row>
    <row r="24" spans="1:6" ht="14.25" customHeight="1">
      <c r="A24" s="445" t="s">
        <v>603</v>
      </c>
      <c r="E24" s="328"/>
      <c r="F24" s="327"/>
    </row>
    <row r="25" ht="15">
      <c r="A25" s="302" t="s">
        <v>333</v>
      </c>
    </row>
    <row r="26" spans="1:6" ht="16.5" customHeight="1">
      <c r="A26" s="790" t="s">
        <v>604</v>
      </c>
      <c r="B26" s="705"/>
      <c r="C26" s="705"/>
      <c r="D26" s="705"/>
      <c r="E26" s="791"/>
      <c r="F26" s="501"/>
    </row>
    <row r="27" spans="1:6" ht="20.25" customHeight="1">
      <c r="A27" s="33" t="s">
        <v>638</v>
      </c>
      <c r="B27" s="784" t="s">
        <v>639</v>
      </c>
      <c r="C27" s="784"/>
      <c r="D27" s="784"/>
      <c r="E27" s="784"/>
      <c r="F27" s="454" t="s">
        <v>618</v>
      </c>
    </row>
    <row r="28" spans="1:6" ht="18.75" customHeight="1">
      <c r="A28" s="498" t="s">
        <v>645</v>
      </c>
      <c r="B28" s="767" t="s">
        <v>164</v>
      </c>
      <c r="C28" s="783"/>
      <c r="D28" s="783"/>
      <c r="E28" s="766"/>
      <c r="F28" s="455">
        <v>36429000</v>
      </c>
    </row>
    <row r="29" spans="1:6" ht="18.75" customHeight="1">
      <c r="A29" s="498" t="s">
        <v>640</v>
      </c>
      <c r="B29" s="767" t="s">
        <v>842</v>
      </c>
      <c r="C29" s="783"/>
      <c r="D29" s="783"/>
      <c r="E29" s="766"/>
      <c r="F29" s="455">
        <v>7000000</v>
      </c>
    </row>
    <row r="30" spans="1:6" ht="18.75" customHeight="1">
      <c r="A30" s="498" t="s">
        <v>641</v>
      </c>
      <c r="B30" s="767" t="s">
        <v>613</v>
      </c>
      <c r="C30" s="783"/>
      <c r="D30" s="783"/>
      <c r="E30" s="766"/>
      <c r="F30" s="455">
        <v>2070000</v>
      </c>
    </row>
    <row r="31" spans="1:6" ht="18.75" customHeight="1">
      <c r="A31" s="498" t="s">
        <v>642</v>
      </c>
      <c r="B31" s="767" t="s">
        <v>619</v>
      </c>
      <c r="C31" s="783"/>
      <c r="D31" s="783"/>
      <c r="E31" s="766"/>
      <c r="F31" s="455">
        <v>1960000</v>
      </c>
    </row>
    <row r="32" spans="1:6" ht="18.75" customHeight="1">
      <c r="A32" s="498" t="s">
        <v>643</v>
      </c>
      <c r="B32" s="767" t="s">
        <v>615</v>
      </c>
      <c r="C32" s="783"/>
      <c r="D32" s="783"/>
      <c r="E32" s="766"/>
      <c r="F32" s="455">
        <v>6641000</v>
      </c>
    </row>
    <row r="33" spans="1:6" ht="18.75" customHeight="1">
      <c r="A33" s="498" t="s">
        <v>158</v>
      </c>
      <c r="B33" s="767" t="s">
        <v>614</v>
      </c>
      <c r="C33" s="783"/>
      <c r="D33" s="783"/>
      <c r="E33" s="766"/>
      <c r="F33" s="455">
        <v>1635000</v>
      </c>
    </row>
    <row r="34" spans="1:6" ht="18.75" customHeight="1">
      <c r="A34" s="498" t="s">
        <v>644</v>
      </c>
      <c r="B34" s="767" t="s">
        <v>165</v>
      </c>
      <c r="C34" s="783"/>
      <c r="D34" s="783"/>
      <c r="E34" s="766"/>
      <c r="F34" s="455">
        <v>1982000</v>
      </c>
    </row>
    <row r="35" spans="1:6" ht="18.75" customHeight="1">
      <c r="A35" s="498" t="s">
        <v>646</v>
      </c>
      <c r="B35" s="782" t="s">
        <v>841</v>
      </c>
      <c r="C35" s="782"/>
      <c r="D35" s="782"/>
      <c r="E35" s="782"/>
      <c r="F35" s="455">
        <v>20000000</v>
      </c>
    </row>
    <row r="36" spans="1:6" ht="18.75" customHeight="1">
      <c r="A36" s="498" t="s">
        <v>161</v>
      </c>
      <c r="B36" s="773" t="s">
        <v>410</v>
      </c>
      <c r="C36" s="794"/>
      <c r="D36" s="794"/>
      <c r="E36" s="795"/>
      <c r="F36" s="455">
        <v>50000000</v>
      </c>
    </row>
    <row r="37" spans="1:6" ht="18.75" customHeight="1">
      <c r="A37" s="498" t="s">
        <v>156</v>
      </c>
      <c r="B37" s="773" t="s">
        <v>411</v>
      </c>
      <c r="C37" s="794"/>
      <c r="D37" s="794"/>
      <c r="E37" s="795"/>
      <c r="F37" s="455">
        <v>500000</v>
      </c>
    </row>
    <row r="38" spans="1:6" ht="18.75" customHeight="1">
      <c r="A38" s="498" t="s">
        <v>157</v>
      </c>
      <c r="B38" s="773" t="s">
        <v>412</v>
      </c>
      <c r="C38" s="794"/>
      <c r="D38" s="794"/>
      <c r="E38" s="795"/>
      <c r="F38" s="455">
        <v>1000000</v>
      </c>
    </row>
    <row r="39" spans="1:6" ht="18.75" customHeight="1">
      <c r="A39" s="498" t="s">
        <v>648</v>
      </c>
      <c r="B39" s="782" t="s">
        <v>608</v>
      </c>
      <c r="C39" s="782"/>
      <c r="D39" s="782"/>
      <c r="E39" s="782"/>
      <c r="F39" s="455">
        <v>2654000</v>
      </c>
    </row>
    <row r="40" spans="1:6" ht="18.75" customHeight="1">
      <c r="A40" s="498" t="s">
        <v>649</v>
      </c>
      <c r="B40" s="782" t="s">
        <v>467</v>
      </c>
      <c r="C40" s="782"/>
      <c r="D40" s="782"/>
      <c r="E40" s="782"/>
      <c r="F40" s="455">
        <v>9800000</v>
      </c>
    </row>
    <row r="41" spans="1:6" ht="18.75" customHeight="1">
      <c r="A41" s="498" t="s">
        <v>650</v>
      </c>
      <c r="B41" s="767" t="s">
        <v>611</v>
      </c>
      <c r="C41" s="783"/>
      <c r="D41" s="783"/>
      <c r="E41" s="766"/>
      <c r="F41" s="455">
        <v>44242000</v>
      </c>
    </row>
    <row r="42" spans="1:6" ht="18.75" customHeight="1">
      <c r="A42" s="498" t="s">
        <v>651</v>
      </c>
      <c r="B42" s="773" t="s">
        <v>609</v>
      </c>
      <c r="C42" s="794"/>
      <c r="D42" s="794"/>
      <c r="E42" s="795"/>
      <c r="F42" s="455">
        <v>41427000</v>
      </c>
    </row>
    <row r="43" spans="1:6" ht="18.75" customHeight="1">
      <c r="A43" s="498" t="s">
        <v>652</v>
      </c>
      <c r="B43" s="767" t="s">
        <v>610</v>
      </c>
      <c r="C43" s="783"/>
      <c r="D43" s="783"/>
      <c r="E43" s="766"/>
      <c r="F43" s="455">
        <v>1000000</v>
      </c>
    </row>
    <row r="44" spans="1:6" ht="18.75" customHeight="1">
      <c r="A44" s="498" t="s">
        <v>653</v>
      </c>
      <c r="B44" s="767" t="s">
        <v>628</v>
      </c>
      <c r="C44" s="783"/>
      <c r="D44" s="783"/>
      <c r="E44" s="766"/>
      <c r="F44" s="455">
        <v>29850000</v>
      </c>
    </row>
    <row r="45" spans="1:6" ht="18.75" customHeight="1">
      <c r="A45" s="498" t="s">
        <v>654</v>
      </c>
      <c r="B45" s="767" t="s">
        <v>629</v>
      </c>
      <c r="C45" s="783"/>
      <c r="D45" s="783"/>
      <c r="E45" s="766"/>
      <c r="F45" s="455">
        <v>1411000</v>
      </c>
    </row>
    <row r="46" spans="1:6" ht="18.75" customHeight="1">
      <c r="A46" s="498" t="s">
        <v>159</v>
      </c>
      <c r="B46" s="767" t="s">
        <v>840</v>
      </c>
      <c r="C46" s="783"/>
      <c r="D46" s="783"/>
      <c r="E46" s="766"/>
      <c r="F46" s="455">
        <v>2575000</v>
      </c>
    </row>
    <row r="47" spans="1:6" ht="18.75" customHeight="1">
      <c r="A47" s="498" t="s">
        <v>160</v>
      </c>
      <c r="B47" s="767" t="s">
        <v>413</v>
      </c>
      <c r="C47" s="783"/>
      <c r="D47" s="783"/>
      <c r="E47" s="766"/>
      <c r="F47" s="455">
        <v>449000</v>
      </c>
    </row>
    <row r="48" spans="1:6" ht="18.75" customHeight="1">
      <c r="A48" s="787" t="s">
        <v>635</v>
      </c>
      <c r="B48" s="788"/>
      <c r="C48" s="788"/>
      <c r="D48" s="788"/>
      <c r="E48" s="789"/>
      <c r="F48" s="456">
        <f>SUM(F28:F47)</f>
        <v>262625000</v>
      </c>
    </row>
    <row r="49" ht="8.25" customHeight="1"/>
    <row r="50" spans="1:6" ht="18.75" customHeight="1">
      <c r="A50" s="786" t="s">
        <v>605</v>
      </c>
      <c r="B50" s="784"/>
      <c r="C50" s="784"/>
      <c r="D50" s="784"/>
      <c r="E50" s="784"/>
      <c r="F50" s="454" t="s">
        <v>618</v>
      </c>
    </row>
    <row r="51" spans="1:6" ht="18.75" customHeight="1">
      <c r="A51" s="782" t="s">
        <v>414</v>
      </c>
      <c r="B51" s="784" t="s">
        <v>414</v>
      </c>
      <c r="C51" s="784"/>
      <c r="D51" s="784"/>
      <c r="E51" s="784"/>
      <c r="F51" s="455">
        <v>4370000</v>
      </c>
    </row>
    <row r="52" spans="1:6" ht="18.75" customHeight="1">
      <c r="A52" s="782" t="s">
        <v>415</v>
      </c>
      <c r="B52" s="784" t="s">
        <v>415</v>
      </c>
      <c r="C52" s="784"/>
      <c r="D52" s="784"/>
      <c r="E52" s="784"/>
      <c r="F52" s="455">
        <v>6000000</v>
      </c>
    </row>
    <row r="53" spans="1:6" ht="18.75" customHeight="1">
      <c r="A53" s="782" t="s">
        <v>380</v>
      </c>
      <c r="B53" s="784"/>
      <c r="C53" s="784"/>
      <c r="D53" s="784"/>
      <c r="E53" s="784"/>
      <c r="F53" s="455">
        <v>570000</v>
      </c>
    </row>
    <row r="54" spans="1:6" ht="18.75" customHeight="1">
      <c r="A54" s="782" t="s">
        <v>381</v>
      </c>
      <c r="B54" s="784" t="s">
        <v>381</v>
      </c>
      <c r="C54" s="784" t="s">
        <v>381</v>
      </c>
      <c r="D54" s="784" t="s">
        <v>381</v>
      </c>
      <c r="E54" s="784" t="s">
        <v>381</v>
      </c>
      <c r="F54" s="799">
        <v>700000000</v>
      </c>
    </row>
    <row r="55" spans="1:6" ht="18.75" customHeight="1">
      <c r="A55" s="782" t="s">
        <v>382</v>
      </c>
      <c r="B55" s="784" t="s">
        <v>382</v>
      </c>
      <c r="C55" s="784" t="s">
        <v>382</v>
      </c>
      <c r="D55" s="784" t="s">
        <v>382</v>
      </c>
      <c r="E55" s="784" t="s">
        <v>382</v>
      </c>
      <c r="F55" s="800"/>
    </row>
    <row r="56" spans="1:6" ht="18.75" customHeight="1">
      <c r="A56" s="782" t="s">
        <v>383</v>
      </c>
      <c r="B56" s="784" t="s">
        <v>383</v>
      </c>
      <c r="C56" s="784" t="s">
        <v>383</v>
      </c>
      <c r="D56" s="784" t="s">
        <v>383</v>
      </c>
      <c r="E56" s="784" t="s">
        <v>383</v>
      </c>
      <c r="F56" s="800"/>
    </row>
    <row r="57" spans="1:6" ht="18.75" customHeight="1">
      <c r="A57" s="782" t="s">
        <v>384</v>
      </c>
      <c r="B57" s="784" t="s">
        <v>384</v>
      </c>
      <c r="C57" s="784" t="s">
        <v>384</v>
      </c>
      <c r="D57" s="784" t="s">
        <v>384</v>
      </c>
      <c r="E57" s="784" t="s">
        <v>384</v>
      </c>
      <c r="F57" s="800"/>
    </row>
    <row r="58" spans="1:6" ht="18.75" customHeight="1">
      <c r="A58" s="782" t="s">
        <v>385</v>
      </c>
      <c r="B58" s="784" t="s">
        <v>385</v>
      </c>
      <c r="C58" s="784" t="s">
        <v>385</v>
      </c>
      <c r="D58" s="784" t="s">
        <v>385</v>
      </c>
      <c r="E58" s="784" t="s">
        <v>385</v>
      </c>
      <c r="F58" s="800"/>
    </row>
    <row r="59" spans="1:6" ht="18.75" customHeight="1">
      <c r="A59" s="782" t="s">
        <v>386</v>
      </c>
      <c r="B59" s="784" t="s">
        <v>386</v>
      </c>
      <c r="C59" s="784" t="s">
        <v>386</v>
      </c>
      <c r="D59" s="784" t="s">
        <v>386</v>
      </c>
      <c r="E59" s="784" t="s">
        <v>386</v>
      </c>
      <c r="F59" s="800"/>
    </row>
    <row r="60" spans="1:6" ht="18.75" customHeight="1">
      <c r="A60" s="782" t="s">
        <v>387</v>
      </c>
      <c r="B60" s="784" t="s">
        <v>387</v>
      </c>
      <c r="C60" s="784" t="s">
        <v>387</v>
      </c>
      <c r="D60" s="784" t="s">
        <v>387</v>
      </c>
      <c r="E60" s="784" t="s">
        <v>387</v>
      </c>
      <c r="F60" s="800"/>
    </row>
    <row r="61" spans="1:6" ht="18.75" customHeight="1">
      <c r="A61" s="782" t="s">
        <v>388</v>
      </c>
      <c r="B61" s="784" t="s">
        <v>388</v>
      </c>
      <c r="C61" s="784" t="s">
        <v>388</v>
      </c>
      <c r="D61" s="784" t="s">
        <v>388</v>
      </c>
      <c r="E61" s="784" t="s">
        <v>388</v>
      </c>
      <c r="F61" s="800"/>
    </row>
    <row r="62" spans="1:6" ht="18.75" customHeight="1">
      <c r="A62" s="782" t="s">
        <v>389</v>
      </c>
      <c r="B62" s="784" t="s">
        <v>389</v>
      </c>
      <c r="C62" s="784" t="s">
        <v>389</v>
      </c>
      <c r="D62" s="784" t="s">
        <v>389</v>
      </c>
      <c r="E62" s="784" t="s">
        <v>389</v>
      </c>
      <c r="F62" s="800"/>
    </row>
    <row r="63" spans="1:6" ht="18.75" customHeight="1">
      <c r="A63" s="782" t="s">
        <v>390</v>
      </c>
      <c r="B63" s="784" t="s">
        <v>390</v>
      </c>
      <c r="C63" s="784" t="s">
        <v>390</v>
      </c>
      <c r="D63" s="784" t="s">
        <v>390</v>
      </c>
      <c r="E63" s="784" t="s">
        <v>390</v>
      </c>
      <c r="F63" s="800"/>
    </row>
    <row r="64" spans="1:6" ht="18.75" customHeight="1">
      <c r="A64" s="782" t="s">
        <v>391</v>
      </c>
      <c r="B64" s="784" t="s">
        <v>391</v>
      </c>
      <c r="C64" s="784" t="s">
        <v>391</v>
      </c>
      <c r="D64" s="784" t="s">
        <v>391</v>
      </c>
      <c r="E64" s="784" t="s">
        <v>391</v>
      </c>
      <c r="F64" s="800"/>
    </row>
    <row r="65" spans="1:6" ht="18.75" customHeight="1">
      <c r="A65" s="782" t="s">
        <v>392</v>
      </c>
      <c r="B65" s="784" t="s">
        <v>392</v>
      </c>
      <c r="C65" s="784" t="s">
        <v>392</v>
      </c>
      <c r="D65" s="784" t="s">
        <v>392</v>
      </c>
      <c r="E65" s="784" t="s">
        <v>392</v>
      </c>
      <c r="F65" s="800"/>
    </row>
    <row r="66" spans="1:6" ht="18.75" customHeight="1">
      <c r="A66" s="782" t="s">
        <v>393</v>
      </c>
      <c r="B66" s="784" t="s">
        <v>393</v>
      </c>
      <c r="C66" s="784" t="s">
        <v>393</v>
      </c>
      <c r="D66" s="784" t="s">
        <v>393</v>
      </c>
      <c r="E66" s="784" t="s">
        <v>393</v>
      </c>
      <c r="F66" s="800"/>
    </row>
    <row r="67" spans="1:6" ht="18.75" customHeight="1">
      <c r="A67" s="782" t="s">
        <v>394</v>
      </c>
      <c r="B67" s="784" t="s">
        <v>394</v>
      </c>
      <c r="C67" s="784" t="s">
        <v>394</v>
      </c>
      <c r="D67" s="784" t="s">
        <v>394</v>
      </c>
      <c r="E67" s="784" t="s">
        <v>394</v>
      </c>
      <c r="F67" s="800"/>
    </row>
    <row r="68" spans="1:6" ht="18.75" customHeight="1">
      <c r="A68" s="782" t="s">
        <v>395</v>
      </c>
      <c r="B68" s="784" t="s">
        <v>395</v>
      </c>
      <c r="C68" s="784" t="s">
        <v>395</v>
      </c>
      <c r="D68" s="784" t="s">
        <v>395</v>
      </c>
      <c r="E68" s="784" t="s">
        <v>395</v>
      </c>
      <c r="F68" s="800"/>
    </row>
    <row r="69" spans="1:6" ht="18.75" customHeight="1">
      <c r="A69" s="782" t="s">
        <v>396</v>
      </c>
      <c r="B69" s="784" t="s">
        <v>396</v>
      </c>
      <c r="C69" s="784" t="s">
        <v>396</v>
      </c>
      <c r="D69" s="784" t="s">
        <v>396</v>
      </c>
      <c r="E69" s="784" t="s">
        <v>396</v>
      </c>
      <c r="F69" s="800"/>
    </row>
    <row r="70" spans="1:6" ht="18.75" customHeight="1">
      <c r="A70" s="782" t="s">
        <v>397</v>
      </c>
      <c r="B70" s="784" t="s">
        <v>397</v>
      </c>
      <c r="C70" s="784" t="s">
        <v>397</v>
      </c>
      <c r="D70" s="784" t="s">
        <v>397</v>
      </c>
      <c r="E70" s="784" t="s">
        <v>397</v>
      </c>
      <c r="F70" s="800"/>
    </row>
    <row r="71" spans="1:6" ht="18.75" customHeight="1">
      <c r="A71" s="782" t="s">
        <v>398</v>
      </c>
      <c r="B71" s="784" t="s">
        <v>398</v>
      </c>
      <c r="C71" s="784" t="s">
        <v>398</v>
      </c>
      <c r="D71" s="784" t="s">
        <v>398</v>
      </c>
      <c r="E71" s="784" t="s">
        <v>398</v>
      </c>
      <c r="F71" s="800"/>
    </row>
    <row r="72" spans="1:6" ht="18.75" customHeight="1">
      <c r="A72" s="782" t="s">
        <v>399</v>
      </c>
      <c r="B72" s="784" t="s">
        <v>399</v>
      </c>
      <c r="C72" s="784" t="s">
        <v>399</v>
      </c>
      <c r="D72" s="784" t="s">
        <v>399</v>
      </c>
      <c r="E72" s="784" t="s">
        <v>399</v>
      </c>
      <c r="F72" s="800"/>
    </row>
    <row r="73" spans="1:6" ht="18.75" customHeight="1">
      <c r="A73" s="782" t="s">
        <v>400</v>
      </c>
      <c r="B73" s="784" t="s">
        <v>400</v>
      </c>
      <c r="C73" s="784" t="s">
        <v>400</v>
      </c>
      <c r="D73" s="784" t="s">
        <v>400</v>
      </c>
      <c r="E73" s="784" t="s">
        <v>400</v>
      </c>
      <c r="F73" s="800"/>
    </row>
    <row r="74" spans="1:6" ht="18.75" customHeight="1">
      <c r="A74" s="782" t="s">
        <v>401</v>
      </c>
      <c r="B74" s="784" t="s">
        <v>401</v>
      </c>
      <c r="C74" s="784" t="s">
        <v>401</v>
      </c>
      <c r="D74" s="784" t="s">
        <v>401</v>
      </c>
      <c r="E74" s="784" t="s">
        <v>401</v>
      </c>
      <c r="F74" s="800"/>
    </row>
    <row r="75" spans="1:6" ht="18.75" customHeight="1">
      <c r="A75" s="782" t="s">
        <v>402</v>
      </c>
      <c r="B75" s="784" t="s">
        <v>402</v>
      </c>
      <c r="C75" s="784" t="s">
        <v>402</v>
      </c>
      <c r="D75" s="784" t="s">
        <v>402</v>
      </c>
      <c r="E75" s="784" t="s">
        <v>402</v>
      </c>
      <c r="F75" s="801"/>
    </row>
    <row r="76" spans="1:6" ht="18.75" customHeight="1">
      <c r="A76" s="770" t="s">
        <v>637</v>
      </c>
      <c r="B76" s="771"/>
      <c r="C76" s="771"/>
      <c r="D76" s="771"/>
      <c r="E76" s="772"/>
      <c r="F76" s="456">
        <f>SUM(F51:F74)</f>
        <v>710940000</v>
      </c>
    </row>
    <row r="77" spans="2:6" ht="8.25" customHeight="1">
      <c r="B77" s="453"/>
      <c r="C77" s="446"/>
      <c r="D77" s="446"/>
      <c r="E77" s="446"/>
      <c r="F77" s="449"/>
    </row>
    <row r="78" spans="1:6" ht="15.75" customHeight="1">
      <c r="A78" s="776" t="s">
        <v>636</v>
      </c>
      <c r="B78" s="777"/>
      <c r="C78" s="777"/>
      <c r="D78" s="777"/>
      <c r="E78" s="778"/>
      <c r="F78" s="456">
        <f>F48+F76</f>
        <v>973565000</v>
      </c>
    </row>
    <row r="79" spans="2:6" ht="12" customHeight="1">
      <c r="B79" s="453"/>
      <c r="C79" s="446"/>
      <c r="D79" s="446"/>
      <c r="E79" s="446"/>
      <c r="F79" s="449"/>
    </row>
    <row r="80" spans="1:6" ht="18.75" customHeight="1">
      <c r="A80" s="779" t="s">
        <v>403</v>
      </c>
      <c r="B80" s="780"/>
      <c r="C80" s="780"/>
      <c r="D80" s="780"/>
      <c r="E80" s="781"/>
      <c r="F80" s="502">
        <f>E21-F78</f>
        <v>-279563636</v>
      </c>
    </row>
    <row r="81" spans="2:6" ht="18.75" customHeight="1">
      <c r="B81" s="492"/>
      <c r="C81" s="129"/>
      <c r="D81" s="129"/>
      <c r="E81" s="493"/>
      <c r="F81" s="494"/>
    </row>
    <row r="82" spans="1:6" ht="15" customHeight="1">
      <c r="A82" s="450" t="s">
        <v>170</v>
      </c>
      <c r="E82" s="328"/>
      <c r="F82" s="447"/>
    </row>
    <row r="83" spans="1:6" ht="15" customHeight="1">
      <c r="A83" s="770" t="s">
        <v>579</v>
      </c>
      <c r="B83" s="771"/>
      <c r="C83" s="771"/>
      <c r="D83" s="771"/>
      <c r="E83" s="772"/>
      <c r="F83" s="454" t="s">
        <v>618</v>
      </c>
    </row>
    <row r="84" spans="1:6" ht="26.25" customHeight="1">
      <c r="A84" s="773" t="s">
        <v>616</v>
      </c>
      <c r="B84" s="774"/>
      <c r="C84" s="774"/>
      <c r="D84" s="774"/>
      <c r="E84" s="775"/>
      <c r="F84" s="474">
        <v>35000000</v>
      </c>
    </row>
    <row r="85" spans="1:6" ht="18.75" customHeight="1">
      <c r="A85" s="770" t="s">
        <v>578</v>
      </c>
      <c r="B85" s="771"/>
      <c r="C85" s="771"/>
      <c r="D85" s="771"/>
      <c r="E85" s="772"/>
      <c r="F85" s="456">
        <f>SUM(F84:F84)</f>
        <v>35000000</v>
      </c>
    </row>
    <row r="86" spans="2:6" ht="18.75" customHeight="1">
      <c r="B86" s="500"/>
      <c r="C86" s="500"/>
      <c r="D86" s="500"/>
      <c r="E86" s="500"/>
      <c r="F86" s="490"/>
    </row>
    <row r="87" spans="1:6" ht="18.75" customHeight="1">
      <c r="A87" s="770" t="s">
        <v>577</v>
      </c>
      <c r="B87" s="771"/>
      <c r="C87" s="771"/>
      <c r="D87" s="771"/>
      <c r="E87" s="772"/>
      <c r="F87" s="454" t="s">
        <v>618</v>
      </c>
    </row>
    <row r="88" spans="1:6" ht="18.75" customHeight="1">
      <c r="A88" s="785" t="s">
        <v>617</v>
      </c>
      <c r="B88" s="783"/>
      <c r="C88" s="783"/>
      <c r="D88" s="783"/>
      <c r="E88" s="766"/>
      <c r="F88" s="457">
        <v>7705000</v>
      </c>
    </row>
    <row r="89" spans="1:6" ht="18.75" customHeight="1">
      <c r="A89" s="767" t="s">
        <v>625</v>
      </c>
      <c r="B89" s="768"/>
      <c r="C89" s="768"/>
      <c r="D89" s="768"/>
      <c r="E89" s="769"/>
      <c r="F89" s="457">
        <v>1059000</v>
      </c>
    </row>
    <row r="90" spans="1:6" ht="18.75" customHeight="1">
      <c r="A90" s="767" t="s">
        <v>550</v>
      </c>
      <c r="B90" s="768"/>
      <c r="C90" s="768"/>
      <c r="D90" s="768"/>
      <c r="E90" s="769"/>
      <c r="F90" s="474">
        <v>910000</v>
      </c>
    </row>
    <row r="91" spans="1:6" ht="18.75" customHeight="1">
      <c r="A91" s="770" t="s">
        <v>576</v>
      </c>
      <c r="B91" s="771"/>
      <c r="C91" s="771"/>
      <c r="D91" s="771"/>
      <c r="E91" s="772"/>
      <c r="F91" s="456">
        <f>SUM(F88:F90)</f>
        <v>9674000</v>
      </c>
    </row>
    <row r="92" spans="2:6" ht="12" customHeight="1">
      <c r="B92" s="377"/>
      <c r="C92" s="377"/>
      <c r="D92" s="377"/>
      <c r="E92" s="377"/>
      <c r="F92" s="447"/>
    </row>
    <row r="93" spans="2:6" ht="18.75" customHeight="1">
      <c r="B93" s="377"/>
      <c r="C93" s="377"/>
      <c r="D93" s="377"/>
      <c r="E93" s="377"/>
      <c r="F93" s="491"/>
    </row>
    <row r="94" spans="2:6" ht="18.75" customHeight="1">
      <c r="B94" s="377"/>
      <c r="C94" s="377"/>
      <c r="D94" s="377"/>
      <c r="E94" s="377"/>
      <c r="F94" s="447"/>
    </row>
  </sheetData>
  <mergeCells count="71">
    <mergeCell ref="A75:E75"/>
    <mergeCell ref="A67:E67"/>
    <mergeCell ref="A68:E68"/>
    <mergeCell ref="A76:E76"/>
    <mergeCell ref="A71:E71"/>
    <mergeCell ref="A72:E72"/>
    <mergeCell ref="A73:E73"/>
    <mergeCell ref="A74:E74"/>
    <mergeCell ref="F54:F75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8:B8"/>
    <mergeCell ref="A17:B17"/>
    <mergeCell ref="A11:B11"/>
    <mergeCell ref="A16:B16"/>
    <mergeCell ref="A9:B9"/>
    <mergeCell ref="A10:B10"/>
    <mergeCell ref="A7:B7"/>
    <mergeCell ref="A6:B6"/>
    <mergeCell ref="B42:E42"/>
    <mergeCell ref="B35:E35"/>
    <mergeCell ref="B36:E36"/>
    <mergeCell ref="B37:E37"/>
    <mergeCell ref="B38:E38"/>
    <mergeCell ref="B39:E39"/>
    <mergeCell ref="B41:E41"/>
    <mergeCell ref="A19:B19"/>
    <mergeCell ref="A26:E26"/>
    <mergeCell ref="B27:E27"/>
    <mergeCell ref="B32:E32"/>
    <mergeCell ref="B30:E30"/>
    <mergeCell ref="B31:E31"/>
    <mergeCell ref="B28:E28"/>
    <mergeCell ref="B29:E29"/>
    <mergeCell ref="B43:E43"/>
    <mergeCell ref="B47:E47"/>
    <mergeCell ref="A48:E48"/>
    <mergeCell ref="B44:E44"/>
    <mergeCell ref="B45:E45"/>
    <mergeCell ref="B46:E46"/>
    <mergeCell ref="A50:E50"/>
    <mergeCell ref="A51:E51"/>
    <mergeCell ref="A52:E52"/>
    <mergeCell ref="A53:E53"/>
    <mergeCell ref="A54:E54"/>
    <mergeCell ref="A65:E65"/>
    <mergeCell ref="A91:E91"/>
    <mergeCell ref="A85:E85"/>
    <mergeCell ref="A87:E87"/>
    <mergeCell ref="A88:E88"/>
    <mergeCell ref="A89:E89"/>
    <mergeCell ref="A66:E66"/>
    <mergeCell ref="A69:E69"/>
    <mergeCell ref="A70:E70"/>
    <mergeCell ref="A18:B18"/>
    <mergeCell ref="A90:E90"/>
    <mergeCell ref="A83:E83"/>
    <mergeCell ref="A84:E84"/>
    <mergeCell ref="A78:E78"/>
    <mergeCell ref="A80:E80"/>
    <mergeCell ref="B40:E40"/>
    <mergeCell ref="B33:E33"/>
    <mergeCell ref="A64:E64"/>
    <mergeCell ref="B34:E34"/>
  </mergeCells>
  <printOptions horizontalCentered="1"/>
  <pageMargins left="0.3937007874015748" right="0.3937007874015748" top="0.3937007874015748" bottom="0.3937007874015748" header="0.5118110236220472" footer="0.5118110236220472"/>
  <pageSetup firstPageNumber="24" useFirstPageNumber="1" horizontalDpi="600" verticalDpi="600" orientation="portrait" paperSize="9" scale="80" r:id="rId1"/>
  <headerFooter alignWithMargins="0">
    <oddFooter>&amp;C&amp;P</oddFooter>
  </headerFooter>
  <rowBreaks count="1" manualBreakCount="1">
    <brk id="5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jakoubkova</cp:lastModifiedBy>
  <cp:lastPrinted>2007-04-19T05:31:07Z</cp:lastPrinted>
  <dcterms:created xsi:type="dcterms:W3CDTF">1997-01-24T11:07:25Z</dcterms:created>
  <dcterms:modified xsi:type="dcterms:W3CDTF">2007-04-19T09:14:59Z</dcterms:modified>
  <cp:category/>
  <cp:version/>
  <cp:contentType/>
  <cp:contentStatus/>
</cp:coreProperties>
</file>