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8385" windowHeight="106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UŽITÍ" sheetId="10" r:id="rId10"/>
    <sheet name="KI" sheetId="11" r:id="rId11"/>
    <sheet name="EIB" sheetId="12" r:id="rId12"/>
  </sheets>
  <externalReferences>
    <externalReference r:id="rId15"/>
  </externalReferences>
  <definedNames>
    <definedName name="_xlnm.Print_Area" localSheetId="3">'čerpání KÚ'!$A$1:$F$90</definedName>
    <definedName name="_xlnm.Print_Area" localSheetId="4">'čerpání zastupitelstva'!$A$1:$F$88</definedName>
    <definedName name="_xlnm.Print_Area" localSheetId="11">'EIB'!$A$1:$E$26</definedName>
    <definedName name="_xlnm.Print_Area" localSheetId="8">'Fond strateg.rez.'!$A$1:$F$67</definedName>
    <definedName name="_xlnm.Print_Area" localSheetId="7">'FOND VYS GP'!$A$1:$G$121</definedName>
    <definedName name="_xlnm.Print_Area" localSheetId="6">'FOND VYSOČINY'!$A$1:$E$30</definedName>
    <definedName name="_xlnm.Print_Area" localSheetId="10">'KI'!$A$1:$D$58</definedName>
    <definedName name="_xlnm.Print_Area" localSheetId="0">'PLNĚNÍ PŘÍJMŮ'!$A$1:$E$88</definedName>
    <definedName name="_xlnm.Print_Area" localSheetId="5">'SOCIÁLNÍ FOND'!$A$1:$E$44</definedName>
    <definedName name="_xlnm.Print_Area" localSheetId="9">'UŽITÍ'!$A$1:$E$43</definedName>
    <definedName name="_xlnm.Print_Area" localSheetId="2">'VÝDAJE - kapitoly'!$A$1:$G$496</definedName>
  </definedNames>
  <calcPr fullCalcOnLoad="1"/>
</workbook>
</file>

<file path=xl/sharedStrings.xml><?xml version="1.0" encoding="utf-8"?>
<sst xmlns="http://schemas.openxmlformats.org/spreadsheetml/2006/main" count="1601" uniqueCount="748">
  <si>
    <t>Vrácené finanční prostředky od ČS, KB</t>
  </si>
  <si>
    <t>Zdroje (Kč):</t>
  </si>
  <si>
    <t>Běžné účty KB, Volskbank</t>
  </si>
  <si>
    <t>Zdroje celkem</t>
  </si>
  <si>
    <t xml:space="preserve">                                  Část 11 připravil : T. Vonka  </t>
  </si>
  <si>
    <t xml:space="preserve">                                  Část 7 připravila : R. Tesařová  </t>
  </si>
  <si>
    <t>Rekonstrukce silnice II/405 v úseku Jihlava - Třebíč, II. etapa, úsek číslo 1 Jihlava - Příseka km 0,000 - 4,276</t>
  </si>
  <si>
    <t>Adaptabilní školy - počáteční vzdělávání</t>
  </si>
  <si>
    <t>Adaptabilní školy - další vzdělávání</t>
  </si>
  <si>
    <t>INTERREG IIIA CZ - AT v kraji Vysočina</t>
  </si>
  <si>
    <t>Zkvalitnění systému informování turistů</t>
  </si>
  <si>
    <t>Realizace úspor energie a využití odpadního tepla</t>
  </si>
  <si>
    <t>Příjem části hospodářského výsledku roku 2006 na GP</t>
  </si>
  <si>
    <t>Dotace na projektové dokumentace opatření k ochraně před povodněmi</t>
  </si>
  <si>
    <t xml:space="preserve">Dotace na drobné vodohospodářské ekologické akce </t>
  </si>
  <si>
    <t>Obec Dolní Cerekev - spolufinancování sanace skládky průmyslových odpadů</t>
  </si>
  <si>
    <t>Spolufinancování ve výši 10% nákladů na akce - program 229 310 MZe ČR Infrastruktura vodovodů a kanalizací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</si>
  <si>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</si>
  <si>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</si>
  <si>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</si>
  <si>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</si>
  <si>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</si>
  <si>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</si>
  <si>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 xml:space="preserve">Investiční dotace na pořízení movitého inestičního majetku - příloha rozpočtu Š3 </t>
  </si>
  <si>
    <t>Technické vybavení škol výpočetní technikou a softwarem</t>
  </si>
  <si>
    <t>Zařízení výchovného poradenství a preventivně výchovné práce-kompenzační p.</t>
  </si>
  <si>
    <t>Cena za dokumentární film "Česká radost"</t>
  </si>
  <si>
    <t>Dotace Městu Polná - správa sbírek Polná</t>
  </si>
  <si>
    <t>Výstavní činnost v kultuře</t>
  </si>
  <si>
    <t>X. Národní krojový ples - Žďár nad Sázavou</t>
  </si>
  <si>
    <t xml:space="preserve">Hrad Kámen - příspěvek na provoz </t>
  </si>
  <si>
    <t>Zpracování odborných podkladů v oblasti památkové péče</t>
  </si>
  <si>
    <t>Dotace 5 nemocnicím - kryto příjmy z pronájmu nemovitého a movitého majetku</t>
  </si>
  <si>
    <t xml:space="preserve">Investiční dotace 5 nemocnicím a ZZS </t>
  </si>
  <si>
    <t>*Monitoring radioaktivního zaření</t>
  </si>
  <si>
    <t>Prevence vzniku odpadů</t>
  </si>
  <si>
    <t>roku 2007 (dle schválených zásad)</t>
  </si>
  <si>
    <t>Pořízení územně analytických podkladů, Zásady územního rozvoje</t>
  </si>
  <si>
    <t>Aktualizace-Systém pro podporu dopr.obsl.</t>
  </si>
  <si>
    <t xml:space="preserve">Výdaje na stavební úpravy - zřízení krajské SÚS </t>
  </si>
  <si>
    <t xml:space="preserve">Finanční prostředky-Moštiště obnova krytu </t>
  </si>
  <si>
    <t xml:space="preserve">Nákup movitého vybavení pro domovy důchodců a ústavy sociální péče - příloha SV1 </t>
  </si>
  <si>
    <t>Nákup osobních automobilů IV.etapa-polohovací a antidekubitní matrace příloha SV1</t>
  </si>
  <si>
    <t>Rodinné pasy  - volný čas rodin s dětmi</t>
  </si>
  <si>
    <t>Zařízení pro výkon pěstounské péče</t>
  </si>
  <si>
    <t xml:space="preserve">Osobní asistence, peč. služba apodpora samostatného bydlení </t>
  </si>
  <si>
    <t>Domovy - domovy důchodců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</si>
  <si>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</si>
  <si>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</si>
  <si>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</si>
  <si>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</si>
  <si>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Výdaje - přílohy KR1</t>
  </si>
  <si>
    <t>Propagace turistické nabídky - včetně tvorby propagačních materiálů</t>
  </si>
  <si>
    <t>Veletrhy investičních příležitostí a cestovního ruchu</t>
  </si>
  <si>
    <t>Dotace Úřadu regionální rady  - financování s Jihomoravským krajem</t>
  </si>
  <si>
    <t>Národní síť zdravých měst a regionů</t>
  </si>
  <si>
    <r>
      <t>* do schváleného rozpočtu kraje Vysočina na rok 2007 je z FSR převodem zapojena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 xml:space="preserve">částka </t>
    </r>
    <r>
      <rPr>
        <b/>
        <sz val="8"/>
        <rFont val="Arial CE"/>
        <family val="0"/>
      </rPr>
      <t>17.280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(nevyčerpaná část dotace na sídlo </t>
    </r>
  </si>
  <si>
    <t xml:space="preserve">Ostatní činnosti j.n. - strategické a koncepční materiály kraje  </t>
  </si>
  <si>
    <t>Ostatní neinvesiční výdaje j.n.</t>
  </si>
  <si>
    <t>Poplatky za odběr podzemních vod</t>
  </si>
  <si>
    <t>Příjmy z pronájmu movitých věcí</t>
  </si>
  <si>
    <t>Příjmy z pronájmu ost.nemov. a jejich částí</t>
  </si>
  <si>
    <t>Bezpečnost silničního provozu</t>
  </si>
  <si>
    <t>Stroje, přístroje a zařízení</t>
  </si>
  <si>
    <t>Severojižní propojení kraje Vysočina</t>
  </si>
  <si>
    <t>XX</t>
  </si>
  <si>
    <t>ROK 2006</t>
  </si>
  <si>
    <t xml:space="preserve">Ost. investiční přijaté dotace za státního rozpočtu    (pol.4216) </t>
  </si>
  <si>
    <t>FINANCOVÁNÍ (-)** převod do FSR</t>
  </si>
  <si>
    <t>FINANCOVÁNÍ (+)* převod z FSR</t>
  </si>
  <si>
    <t>8000</t>
  </si>
  <si>
    <t>8001</t>
  </si>
  <si>
    <t>8002</t>
  </si>
  <si>
    <t>8003</t>
  </si>
  <si>
    <t>8004</t>
  </si>
  <si>
    <t>8005</t>
  </si>
  <si>
    <t>Investiční výdaje spojené s majetkem kraje - výkupy (budovy, haly, stavby, pozemky)</t>
  </si>
  <si>
    <t>ROK 2007</t>
  </si>
  <si>
    <t>Zůstatek z roku 2006</t>
  </si>
  <si>
    <t xml:space="preserve">      oprav silnic II. a III. třídy v rámci silniční sítě kraje 1 - 2/2007</t>
  </si>
  <si>
    <t>Zůstatek na úvěrovém účtu  EIB k 28.  2.  2007</t>
  </si>
  <si>
    <t>Disponibilní zdroje FV k  28.  2.  2007</t>
  </si>
  <si>
    <t>Disponibilní zdroje SF k  28. 2.  2007</t>
  </si>
  <si>
    <r>
      <t xml:space="preserve">Ostatní přijaté vratky transferů (vratky st. dotací od obcí)        </t>
    </r>
    <r>
      <rPr>
        <sz val="10"/>
        <rFont val="Arial CE"/>
        <family val="2"/>
      </rPr>
      <t xml:space="preserve"> (pol.2229)</t>
    </r>
  </si>
  <si>
    <t>Ostatní neinvestiční dotace přijaté ze SR                (pol.4116)</t>
  </si>
  <si>
    <t>Dotace obcím a mikroregionům v rámci Programu obnovy venkova</t>
  </si>
  <si>
    <t xml:space="preserve">Členský příspěvek kraje pro EMPA a Národní síť zdravých měst a regionů, příspěvek Asociaci krajů </t>
  </si>
  <si>
    <t>14</t>
  </si>
  <si>
    <t>Zůstatek na úvěrovém účtu  EIB k  31.  12.  2006</t>
  </si>
  <si>
    <t>Rozpis mimořádných (nerozpočtovaných) příjmů</t>
  </si>
  <si>
    <t>Celkem mimořádné příjmy</t>
  </si>
  <si>
    <t>Přijaté nekapitálové příspěvky a náhrady</t>
  </si>
  <si>
    <t>Neinvestiční přijaté dotace z všeob.pokl.správy SR  (pol.4111)</t>
  </si>
  <si>
    <t>Splátky půjčených prostředků od příspěvkových organizací</t>
  </si>
  <si>
    <t>Nerozpočtované příjmy</t>
  </si>
  <si>
    <t xml:space="preserve">Ostatní nedaňové příjmy j.n.                                   (pol.2329)  </t>
  </si>
  <si>
    <t>XXXX</t>
  </si>
  <si>
    <t>Přímé náklady na vzdělávání (UZ 33353)</t>
  </si>
  <si>
    <t>z toho 1031</t>
  </si>
  <si>
    <t>Příspěvky na lesní hospodářství</t>
  </si>
  <si>
    <t>z toho 1032</t>
  </si>
  <si>
    <t>z toho 1037</t>
  </si>
  <si>
    <t>z toho 1039</t>
  </si>
  <si>
    <t>Ostatní zemědělská činnost - režijní výdaje</t>
  </si>
  <si>
    <t>Ostatní záležitosti vodního hospodářství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</si>
  <si>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</si>
  <si>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</si>
  <si>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</si>
  <si>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</si>
  <si>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</si>
  <si>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</si>
  <si>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Dotace obcím</t>
  </si>
  <si>
    <t>Ostatní činnosti ve školství</t>
  </si>
  <si>
    <t>Správa interních sítí, databází a informační technologie</t>
  </si>
  <si>
    <t>Ostatní výdaje na regionální rozvoj - režijní výdaje</t>
  </si>
  <si>
    <t>Prostředky na zahraniční prezentaci kraje, obchodní mise, tištěné materiály</t>
  </si>
  <si>
    <t>ZASTUPITELSTVO KRAJE</t>
  </si>
  <si>
    <t xml:space="preserve">KULTURNÍ, SPOLEČENSKÉ A SPORTOVNÍ AKCE </t>
  </si>
  <si>
    <t xml:space="preserve">Akce VIP - kulturní, společenské a sportovní akce </t>
  </si>
  <si>
    <t>Činnost složek integrovaného zachranného systému</t>
  </si>
  <si>
    <t>Systémová dotace na ochranu obecního majetku</t>
  </si>
  <si>
    <t>OSTATNÍ VÝDAJE</t>
  </si>
  <si>
    <t>Ostatní výdaje</t>
  </si>
  <si>
    <t>DOTACE CELKEM</t>
  </si>
  <si>
    <t>CELKEM AKCE VIP</t>
  </si>
  <si>
    <t>Ostatní záležitosti sociálních věcí a politiky zaměstnanosti - režijní výdaje</t>
  </si>
  <si>
    <t>Sociální péče a pomoc rodině a manželství</t>
  </si>
  <si>
    <t>Domovy - penzióny pro matky s dětmi</t>
  </si>
  <si>
    <t>Sociální pomoc osobám v hmotné nouzi a občanům sociálně nepřizpůsobeným</t>
  </si>
  <si>
    <t xml:space="preserve">Ostatní sociální péče a pomoc ostatním skupinám obyvatelstva </t>
  </si>
  <si>
    <t>PŘÍSPĚVKY NA PROVOZ</t>
  </si>
  <si>
    <t>Silnice - příspěvky na provoz SUS</t>
  </si>
  <si>
    <t>Osobní a věcné výdaje zastupitelstva - příloha Z1</t>
  </si>
  <si>
    <t>Dotace obcím na požární ochranu, dotace sborům dobrovolných hasičů</t>
  </si>
  <si>
    <t>Příspěvky na provoz zřizovaným příspěvkovýn organizacím kraje</t>
  </si>
  <si>
    <t>Úhrada ztrát z poskytování slevy žákovského jízdného (silniční a železniční )</t>
  </si>
  <si>
    <t>Územní plánování - režijní výdaje</t>
  </si>
  <si>
    <t>Dotace obcím na pomoc při pořizování ÚPD obcí</t>
  </si>
  <si>
    <t>Ostatní nakládání s odpady</t>
  </si>
  <si>
    <t>Ostatní ekologické záležitosti a programy</t>
  </si>
  <si>
    <t>Chráněné části přírody</t>
  </si>
  <si>
    <t>Ostatní správa ve zdravotnictví - režijní výdaje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</si>
  <si>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</si>
  <si>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</si>
  <si>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</si>
  <si>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</si>
  <si>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Dotace vlastníkům kulturních památek</t>
  </si>
  <si>
    <t>Zachování a obnova kulturních památek - UNESCO</t>
  </si>
  <si>
    <t>Činnost muzeí a galerií</t>
  </si>
  <si>
    <t>Dotace obcím z daňových příjmů kraje</t>
  </si>
  <si>
    <t>3231</t>
  </si>
  <si>
    <t>Vytváření kooperačních sítí zahr.škol v ČR a Rakousku(SOŠ, SOU a OÚ Třešť) - bezúročná půjčka z FSR (2007-2008)</t>
  </si>
  <si>
    <t>Celkem účelové státní dotace</t>
  </si>
  <si>
    <t>Celkem ostatní činnosti ve školství</t>
  </si>
  <si>
    <t>Celkem dotace obcím</t>
  </si>
  <si>
    <t>Celkem ostatní výdaje</t>
  </si>
  <si>
    <t>Divadelní činnost - Horácké divadlo Jihlava</t>
  </si>
  <si>
    <t>Činnosti knihovnické- Krajská knihovna JI</t>
  </si>
  <si>
    <t>Činnost ve zdravotnictví</t>
  </si>
  <si>
    <t>Systém sběru a třídění odpadu 2006</t>
  </si>
  <si>
    <t>Ostat. neinv. dot. ze SR - přímé výdaje ve školství   (pol.4116)</t>
  </si>
  <si>
    <t>Technická zhodnocení a opravy ve zdravot.</t>
  </si>
  <si>
    <t>Vratky nevyčerpaných přísp. z grant. programů</t>
  </si>
  <si>
    <t>Neinvestiční přijaté dotace od mezinár. institicí       (pol.4152)</t>
  </si>
  <si>
    <t>Přijaté sankční platby                                            (pol.2210)</t>
  </si>
  <si>
    <t>Radonového programu ČR v kraji Vysočina - rozpočtová opatření budou prováděna vždy po ukončení I. a II. pololetí</t>
  </si>
  <si>
    <t xml:space="preserve">*,jedná se o státní účelové dotace na poskytovaní náhrady škod způsobených vybranými zvláště chráněnými živočichy </t>
  </si>
  <si>
    <t xml:space="preserve">a dotace na realizaci radonového průzkumu a protiradonová  opatření v bytech a veřejných vodovodech v rámci </t>
  </si>
  <si>
    <t>Ostatní záležitosti lesního hospodářství - režijní výdaje</t>
  </si>
  <si>
    <t>103X</t>
  </si>
  <si>
    <t>Pěstební činnost</t>
  </si>
  <si>
    <t>Podpora ostatních produkčních činností</t>
  </si>
  <si>
    <t>Celospolečenské funkce lesů</t>
  </si>
  <si>
    <t>Ostatní záležitosti lesního hospodářství</t>
  </si>
  <si>
    <t xml:space="preserve">Ostatní státní účelové dotace </t>
  </si>
  <si>
    <r>
      <t>Rozvoj talentů(</t>
    </r>
    <r>
      <rPr>
        <sz val="8"/>
        <rFont val="Arial CE"/>
        <family val="0"/>
      </rPr>
      <t>cena hejtmana, stipendium Vysoč.</t>
    </r>
    <r>
      <rPr>
        <sz val="10"/>
        <rFont val="Arial CE"/>
        <family val="2"/>
      </rPr>
      <t>)</t>
    </r>
  </si>
  <si>
    <t>Dotace obcím na podporu převodu zřizovatelských kompetencí</t>
  </si>
  <si>
    <t>Prostředky na podporu kulturních akcí</t>
  </si>
  <si>
    <t>Dotace obcím a ostatním vlastníkům kulturních památek</t>
  </si>
  <si>
    <t xml:space="preserve">Schválený příslib spolufinancování, půjček a investičních dotací celkem : </t>
  </si>
  <si>
    <t xml:space="preserve">Schválený příslib spolufinancování, půjček a investičních dotací  : </t>
  </si>
  <si>
    <t xml:space="preserve">Schválený příslib financování na projekty EU celkem : </t>
  </si>
  <si>
    <t xml:space="preserve">Schválený příslib financování na projekty EU : </t>
  </si>
  <si>
    <t>Celkem příspěvky na provoz</t>
  </si>
  <si>
    <t>Celkem dotace</t>
  </si>
  <si>
    <t>Investiční dotace muzeím a galeriím</t>
  </si>
  <si>
    <t>sesk. 50</t>
  </si>
  <si>
    <t>Výdaje na zajištění provozu protialkoholní záchytné stanice v Jihlavě</t>
  </si>
  <si>
    <t>z toho 3513</t>
  </si>
  <si>
    <t>Lékařská služba první pomoci</t>
  </si>
  <si>
    <t>z toho 3721</t>
  </si>
  <si>
    <t>Zneškodňování léčiv</t>
  </si>
  <si>
    <t>z toho 3549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</si>
  <si>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</si>
  <si>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</si>
  <si>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</si>
  <si>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</si>
  <si>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</si>
  <si>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</si>
  <si>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Úhrada ztrát na provoz veřejné silniční dopravy</t>
  </si>
  <si>
    <t>22XX</t>
  </si>
  <si>
    <t>Celkem</t>
  </si>
  <si>
    <t xml:space="preserve">Ostatní výdaje - dotace obcím a ostatním zřizovatelům sociální služeb, výdaje kraje na pěstounskou péči </t>
  </si>
  <si>
    <t xml:space="preserve">BĚŽNÉ VÝDAJE CELKEM </t>
  </si>
  <si>
    <t>Výdaje - příloha Z1</t>
  </si>
  <si>
    <t>VÝDAJE CELKEM</t>
  </si>
  <si>
    <t xml:space="preserve">a) Zastupitelstvem schválené a dosud nerealizované převody aktivních projektů EU na zvláštní účty týkající  </t>
  </si>
  <si>
    <t xml:space="preserve">    se období 2006 - 2008 :</t>
  </si>
  <si>
    <t>Dosud nerealizované převody aktivních projektů EU :</t>
  </si>
  <si>
    <t>Schválené dosud neotevřené účty projektů EU :</t>
  </si>
  <si>
    <t>1) PLNĚNÍ PŘÍJMŮ A VÝDAJŮ ROZPOČTU KRAJE V OBDOBÍ 1 - 2 /2007</t>
  </si>
  <si>
    <t>3) ČERPÁNÍ VÝDAJŮ ROZPOČTU PODLE KAPITOL V OBDOBÍ 1 - 2/2007</t>
  </si>
  <si>
    <t>4) ČERPÁNÍ VÝDAJŮ NA KAPITOLE KRAJSKÝ ÚŘAD V 1 - 2/2007</t>
  </si>
  <si>
    <t>5) ČERPÁNÍ VÝDAJŮ NA KAPITOLE ZASTUPITELSTVO V 1 - 2/2007</t>
  </si>
  <si>
    <r>
      <t xml:space="preserve">6) SOCIÁLNÍ FOND V OBDOBÍ 1 - 2/2007    </t>
    </r>
    <r>
      <rPr>
        <b/>
        <sz val="10"/>
        <rFont val="Arial CE"/>
        <family val="2"/>
      </rPr>
      <t>(Kč)</t>
    </r>
  </si>
  <si>
    <r>
      <t xml:space="preserve">7 a) FOND VYSOČINY V OBDOBÍ 1 -  2/2007    </t>
    </r>
    <r>
      <rPr>
        <b/>
        <sz val="10"/>
        <rFont val="Arial CE"/>
        <family val="2"/>
      </rPr>
      <t>(Kč)</t>
    </r>
  </si>
  <si>
    <t>b) ČERPÁNÍ  FONDU VYSOČINY DLE GRANTOVÝCH PROGRAMŮ           (Kč)     1 - 2/2007</t>
  </si>
  <si>
    <r>
      <t xml:space="preserve">8) FOND STRATEGICKÝCH REZERV V OBDOBÍ 1 - 2/2007   </t>
    </r>
    <r>
      <rPr>
        <b/>
        <sz val="10"/>
        <rFont val="Arial CE"/>
        <family val="2"/>
      </rPr>
      <t>(Kč)</t>
    </r>
  </si>
  <si>
    <t xml:space="preserve">      1 - 2/2007</t>
  </si>
  <si>
    <t>Činnosti knihovnické (reg. funkce knihoven)</t>
  </si>
  <si>
    <t xml:space="preserve">*Ochrana druhů stanovišť </t>
  </si>
  <si>
    <t>Kofinancování IP v opatření 4.2.2 SROP - podpora místní infrastruktury cestovního ruchu</t>
  </si>
  <si>
    <t>Rekonstrukce silnice II/150 Pavlíkov - Vilémovice</t>
  </si>
  <si>
    <t>Rekonstrukce mostu ev. č. 152 - 018 v Jaroměřicích</t>
  </si>
  <si>
    <t>II/106 Jihlava - Velké Meziříčí, rekonstrukce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</si>
  <si>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</si>
  <si>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</si>
  <si>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</si>
  <si>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</si>
  <si>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Rekonstrukce silnice II/405 v úseku Jihlava - Třebíč, II. etapa, úsek číslo 1 Jihlava - Příseka km 0,000 - 4,276 - závazek k profinancování projektu</t>
  </si>
  <si>
    <t xml:space="preserve">Přeložka silnice II/352 Jihlava - Heroltice - závazek k předfinancování </t>
  </si>
  <si>
    <t>Centrum maternofetální medicíny - Nemocnice Jihlava - příslib poskytnutí návratných finančních prostředků</t>
  </si>
  <si>
    <t>v Kč</t>
  </si>
  <si>
    <t>Podpora drobných podnikatelů v ekonomicky slabých regionech kraje Vysočina</t>
  </si>
  <si>
    <t>Správa externích sítí a databází, spoluúčast na projektech</t>
  </si>
  <si>
    <t>Celkem seskupení položek 42xx                                         investiční přijaté dotace</t>
  </si>
  <si>
    <t xml:space="preserve">Příjmy z finančního vypořádání min. let mezi krajem a obcemi </t>
  </si>
  <si>
    <t>Výdaje (Kč):</t>
  </si>
  <si>
    <t>Ostatní činnosti - Aktualizace Programu ke zlepšení kvality ovzduší kraje Vysočina</t>
  </si>
  <si>
    <t>Kulturní dědictví Vysočiny - spolufinancování ve výši 15 % z celkových oprávněných výdajů projektu</t>
  </si>
  <si>
    <t>Převod na projekty kofinancované EU</t>
  </si>
  <si>
    <t>HOSPODAŘENÍ BEZ DOTACE NA PŘÍMÉ NÁKLADY VE ŠKOLSTVÍ (tis.Kč)</t>
  </si>
  <si>
    <t>Přeložka silnice II/352 Jihlava - Heroltice</t>
  </si>
  <si>
    <t>Zkvalitnění propagace turistického potenciálu kraje Vysočina</t>
  </si>
  <si>
    <t>3419</t>
  </si>
  <si>
    <t>3299</t>
  </si>
  <si>
    <t>3421</t>
  </si>
  <si>
    <t>Na zaj. zdrojů na šíření veřej. internetu v obecních knihovnách</t>
  </si>
  <si>
    <t>Dotace obcím na dětská dopravní hřiště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</si>
  <si>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</si>
  <si>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</si>
  <si>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</si>
  <si>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</si>
  <si>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</si>
  <si>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</si>
  <si>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</si>
  <si>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236 63</t>
  </si>
  <si>
    <t>236 64</t>
  </si>
  <si>
    <t>236 67</t>
  </si>
  <si>
    <t>236 51</t>
  </si>
  <si>
    <t>236 73</t>
  </si>
  <si>
    <t>ÚVĚR od EIB - souvislé opravy silnic II. a III. třídy - neinvestiční příspěvky SÚS</t>
  </si>
  <si>
    <t>Silnice - režijní výdaje                                Analýza zmapování silnic</t>
  </si>
  <si>
    <t>236 79</t>
  </si>
  <si>
    <t>236 80</t>
  </si>
  <si>
    <t>236 81</t>
  </si>
  <si>
    <t>236 82</t>
  </si>
  <si>
    <t>236 83</t>
  </si>
  <si>
    <t>236 84</t>
  </si>
  <si>
    <t>236 85</t>
  </si>
  <si>
    <t>Příspěvky na provoz a půjčky zřizovaným příspěvkovýn organizacím kraje</t>
  </si>
  <si>
    <t>EPMA - Agentura pro evropské projekty a management (členský příspěvek kraje)</t>
  </si>
  <si>
    <t>z toho :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</si>
  <si>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</si>
  <si>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</si>
  <si>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</si>
  <si>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</si>
  <si>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</si>
  <si>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</si>
  <si>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</si>
  <si>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</si>
  <si>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</si>
  <si>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</si>
  <si>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</si>
  <si>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</si>
  <si>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</si>
  <si>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</si>
  <si>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KAPITOLA ŠKOLSTVÍ</t>
  </si>
  <si>
    <t>30</t>
  </si>
  <si>
    <t>Speciální předškolní zařízení</t>
  </si>
  <si>
    <t>Speciální základní školy</t>
  </si>
  <si>
    <t>Gymnázia</t>
  </si>
  <si>
    <t>Střední odborné školy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</si>
  <si>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</si>
  <si>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</si>
  <si>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</si>
  <si>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</si>
  <si>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</si>
  <si>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</si>
  <si>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</si>
  <si>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</si>
  <si>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</si>
  <si>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</si>
  <si>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</si>
  <si>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</si>
  <si>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</si>
  <si>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</si>
  <si>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</si>
  <si>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</si>
  <si>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</si>
  <si>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</si>
  <si>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</si>
  <si>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</si>
  <si>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</si>
  <si>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</si>
  <si>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</si>
  <si>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</si>
  <si>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</si>
  <si>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</si>
  <si>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</si>
  <si>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</si>
  <si>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</si>
  <si>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</si>
  <si>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</si>
  <si>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</si>
  <si>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</si>
  <si>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</si>
  <si>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</si>
  <si>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</si>
  <si>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</si>
  <si>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</si>
  <si>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</si>
  <si>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</si>
  <si>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Převod do sociálního fondu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</si>
  <si>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</si>
  <si>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</si>
  <si>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</si>
  <si>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</si>
  <si>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</si>
  <si>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</si>
  <si>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</si>
  <si>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</si>
  <si>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</si>
  <si>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</si>
  <si>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Předškolní zařízení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</si>
  <si>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</si>
  <si>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</si>
  <si>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</si>
  <si>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</si>
  <si>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</si>
  <si>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</si>
  <si>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</si>
  <si>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</si>
  <si>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</si>
  <si>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</si>
  <si>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</si>
  <si>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</si>
  <si>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</si>
  <si>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</si>
  <si>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</si>
  <si>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</si>
  <si>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</si>
  <si>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</si>
  <si>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</si>
  <si>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</si>
  <si>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</si>
  <si>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</si>
  <si>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</si>
  <si>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</si>
  <si>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</si>
  <si>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</si>
  <si>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Dotace soukromým školám (UZ 33155)</t>
  </si>
  <si>
    <t>Rozpočet</t>
  </si>
  <si>
    <t>Příjmy z prodeje pozemků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</si>
  <si>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</si>
  <si>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</si>
  <si>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</si>
  <si>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</si>
  <si>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</si>
  <si>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</si>
  <si>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</si>
  <si>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</si>
  <si>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</si>
  <si>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</si>
  <si>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</si>
  <si>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</si>
  <si>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</si>
  <si>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</si>
  <si>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Ostatní výdaje - dotace obcím a příspěvek HZS kraje Vysočina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</si>
  <si>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</si>
  <si>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</si>
  <si>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</si>
  <si>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</si>
  <si>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</si>
  <si>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</si>
  <si>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</si>
  <si>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</si>
  <si>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</si>
  <si>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</si>
  <si>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</si>
  <si>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</si>
  <si>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</si>
  <si>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</si>
  <si>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</si>
  <si>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</si>
  <si>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</si>
  <si>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</si>
  <si>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</si>
  <si>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</si>
  <si>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</si>
  <si>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</si>
  <si>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</si>
  <si>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</si>
  <si>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</si>
  <si>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</si>
  <si>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</si>
  <si>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</si>
  <si>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</si>
  <si>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</si>
  <si>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</si>
  <si>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</si>
  <si>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</si>
  <si>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</si>
  <si>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</si>
  <si>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</si>
  <si>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</si>
  <si>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</si>
  <si>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</si>
  <si>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</si>
  <si>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</si>
  <si>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</si>
  <si>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</si>
  <si>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</si>
  <si>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</si>
  <si>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</si>
  <si>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</si>
  <si>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</si>
  <si>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</si>
  <si>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</si>
  <si>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</si>
  <si>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</si>
  <si>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</si>
  <si>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</si>
  <si>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</si>
  <si>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</si>
  <si>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</si>
  <si>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</si>
  <si>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</si>
  <si>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</si>
  <si>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</si>
  <si>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</si>
  <si>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</si>
  <si>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</si>
  <si>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</si>
  <si>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</si>
  <si>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Budování rozvojového partnerství za účelem posílení kapacity při plánování a real. programů v kraji Vysočina II.</t>
  </si>
  <si>
    <t>Rekonstrukce silnice III/35114 a III/03821 Havlíčkův Brod, Lidická - Havířská, 2. stavba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</si>
  <si>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</si>
  <si>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</si>
  <si>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</si>
  <si>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</si>
  <si>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</si>
  <si>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</si>
  <si>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</si>
  <si>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</si>
  <si>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</si>
  <si>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</si>
  <si>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</si>
  <si>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</si>
  <si>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</si>
  <si>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</si>
  <si>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</si>
  <si>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</si>
  <si>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</si>
  <si>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</si>
  <si>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</si>
  <si>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</si>
  <si>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</si>
  <si>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</si>
  <si>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</si>
  <si>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su 223- 232</t>
  </si>
  <si>
    <t>pol 5000-5999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</si>
  <si>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</si>
  <si>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</si>
  <si>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</si>
  <si>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</si>
  <si>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</si>
  <si>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</si>
  <si>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</si>
  <si>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</si>
  <si>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</si>
  <si>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</si>
  <si>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</si>
  <si>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</si>
  <si>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položka 8223</t>
  </si>
  <si>
    <t>Souvislé opravy silnic II. a III. třídy - neinvestiční příspěvky SÚS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</si>
  <si>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</si>
  <si>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</si>
  <si>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</si>
  <si>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</si>
  <si>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</si>
  <si>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</si>
  <si>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</si>
  <si>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</si>
  <si>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</si>
  <si>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</si>
  <si>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</si>
  <si>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</si>
  <si>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</si>
  <si>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</si>
  <si>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</si>
  <si>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</si>
  <si>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</si>
  <si>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</si>
  <si>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</si>
  <si>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</si>
  <si>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</si>
  <si>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</si>
  <si>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</si>
  <si>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</si>
  <si>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</si>
  <si>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</si>
  <si>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</si>
  <si>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 xml:space="preserve">Ostatní činnosti j.n. - nespecifikovaná rezerva  </t>
  </si>
  <si>
    <t xml:space="preserve">Ostatní činnosti j.n. - péče o lidské zdroje a majetek kraje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</si>
  <si>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</si>
  <si>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</si>
  <si>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</si>
  <si>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</si>
  <si>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§ 2212</t>
  </si>
  <si>
    <t>Celkem seskupení položek 41xx                                       -neinvestiční přijaté dotace</t>
  </si>
  <si>
    <t>Celkem třída 3 - kapitálové příjmy</t>
  </si>
  <si>
    <t>,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</si>
  <si>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</si>
  <si>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</si>
  <si>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</si>
  <si>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</si>
  <si>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</si>
  <si>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 xml:space="preserve"> VÝDAJE CELKEM</t>
  </si>
  <si>
    <t>Krajský úřad - příděl</t>
  </si>
  <si>
    <t>Zastupitelé (uvolnění) - příděl</t>
  </si>
  <si>
    <t>( tis. Kč)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</si>
  <si>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</si>
  <si>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</si>
  <si>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</si>
  <si>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</si>
  <si>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</si>
  <si>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</si>
  <si>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</si>
  <si>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</si>
  <si>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</si>
  <si>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</si>
  <si>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 xml:space="preserve">VÝDAJE </t>
  </si>
  <si>
    <t xml:space="preserve">PŘÍJMY </t>
  </si>
  <si>
    <t>Přijaté dotace ze SR - souhrnný dotační vztah        (pol.4112)</t>
  </si>
  <si>
    <t>Kapitola informatika</t>
  </si>
  <si>
    <t>KAPITOLA INFORMATIKA</t>
  </si>
  <si>
    <t>51</t>
  </si>
  <si>
    <t>Investice ve zdravotnictví</t>
  </si>
  <si>
    <t>Vázané prostředky na grantové programy</t>
  </si>
  <si>
    <t>SALDO PŘÍJMŮ A VÝDAJŮ</t>
  </si>
  <si>
    <t xml:space="preserve">SCHVÁLENÝ   ROZPOČET   ROK   2007    </t>
  </si>
  <si>
    <t>SCHVÁLENÝ   ROZPOČET   ROK   2007</t>
  </si>
  <si>
    <t>Finanční vypořádání za rok 2006</t>
  </si>
  <si>
    <t xml:space="preserve">Ostatní příjmy z vlastní činnosti </t>
  </si>
  <si>
    <t>Příjmy z prodeje ostatního hmotného dlohodobého majetku</t>
  </si>
  <si>
    <t>Ostatní poplatky a odvody v oblasti ŽP</t>
  </si>
  <si>
    <t>Příjmy ze zkoušky odbor. způsobilosti od žád. O ŘP</t>
  </si>
  <si>
    <t>Příjmy z licence pro kamionovou dopravu</t>
  </si>
  <si>
    <t>Ostatní odvody z vybraných činností a služby j.n.</t>
  </si>
  <si>
    <t>Ostatní odvody příspěvkových organizací                (pol. 2123)</t>
  </si>
  <si>
    <t>Daň z příjmů FO ze závislé činnosti</t>
  </si>
  <si>
    <t>Daň z příjmů FO ze SVČ</t>
  </si>
  <si>
    <t>Daň z příjmů FO zvláštní sazbou</t>
  </si>
  <si>
    <t>Daň z příjmů PO</t>
  </si>
  <si>
    <t>Daň z příjmů právnických osob za kraje</t>
  </si>
  <si>
    <t>sesk. 54</t>
  </si>
  <si>
    <t xml:space="preserve">Náhrady mezd v době nemoci </t>
  </si>
  <si>
    <t>Neinvestiční transfery obyvatelstvu</t>
  </si>
  <si>
    <t>Neinvestiční transfery občanským sdružením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</si>
  <si>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</si>
  <si>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</si>
  <si>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</si>
  <si>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</si>
  <si>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</si>
  <si>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</si>
  <si>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Granty vyhlášené v roce 2005</t>
  </si>
  <si>
    <t>Čistá voda 2005</t>
  </si>
  <si>
    <t>Sportoviště 2005</t>
  </si>
  <si>
    <t>Tábory 2005</t>
  </si>
  <si>
    <t>Systém 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</si>
  <si>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</si>
  <si>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</si>
  <si>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</si>
  <si>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</si>
  <si>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 2005</t>
  </si>
  <si>
    <t>Modernizace ubytovac.zaříz.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</si>
  <si>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</si>
  <si>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</si>
  <si>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</si>
  <si>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</si>
  <si>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</si>
  <si>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</si>
  <si>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</si>
  <si>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</si>
  <si>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</si>
  <si>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</si>
  <si>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</si>
  <si>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</si>
  <si>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</si>
  <si>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</si>
  <si>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</si>
  <si>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Energetické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</si>
  <si>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</si>
  <si>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</si>
  <si>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</si>
  <si>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</si>
  <si>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</si>
  <si>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</si>
  <si>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</si>
  <si>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</si>
  <si>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</si>
  <si>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</si>
  <si>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</si>
  <si>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</si>
  <si>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</si>
  <si>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</si>
  <si>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</si>
  <si>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</si>
  <si>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</si>
  <si>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</si>
  <si>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</si>
  <si>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</si>
  <si>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</si>
  <si>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</si>
  <si>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</si>
  <si>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</si>
  <si>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</si>
  <si>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</si>
  <si>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</si>
  <si>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</si>
  <si>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</si>
  <si>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</si>
  <si>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</si>
  <si>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Energetické využívání obnovitelných 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</si>
  <si>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</si>
  <si>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</si>
  <si>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</si>
  <si>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</si>
  <si>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</si>
  <si>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 xml:space="preserve">Regionální kultura VI </t>
  </si>
  <si>
    <t xml:space="preserve">Bezpečnost ICT II </t>
  </si>
  <si>
    <t xml:space="preserve">Metropolitní sítě VI </t>
  </si>
  <si>
    <t xml:space="preserve">Volný čas 2007 </t>
  </si>
  <si>
    <t>Vrácení mylné platby ze dne 29.12.2006</t>
  </si>
  <si>
    <t>Granty vyhlášené v roce 2007</t>
  </si>
  <si>
    <t>Leader Vysočiny 2007-uzáv. 20.3.</t>
  </si>
  <si>
    <t>Rozvoj malých podnikatelů ve vybr. regionech 2007-I. - uzáv.30.4.</t>
  </si>
  <si>
    <t>Jednorázové akce 2007 - uzáv.16.3.</t>
  </si>
  <si>
    <t>Sportoviště 2007 - uzáv.31.3.</t>
  </si>
  <si>
    <t>Diagnóza památek - uzáv.19.3.</t>
  </si>
  <si>
    <t>Metropolitní sítě VII-2007 - uzáv.15.3.</t>
  </si>
  <si>
    <t>Systém sběru a třídění odpadu 2007 - uzáv.31.3.</t>
  </si>
  <si>
    <t>Čistá voda 2007 - uzáv.30.4.</t>
  </si>
  <si>
    <t xml:space="preserve">CELKEM </t>
  </si>
  <si>
    <t>PŘÍJMY DLE GRANTOVÝCH PROGRAMŮ  A ÚROKY</t>
  </si>
  <si>
    <t xml:space="preserve"> Program číslo</t>
  </si>
  <si>
    <t>Příjmy v roce 2007 z let min.</t>
  </si>
  <si>
    <t>Cizí jazyky-brána k nov. pozn. 2004-II</t>
  </si>
  <si>
    <t>Ostatní příjmy</t>
  </si>
  <si>
    <t>Příjem z Fondu strategických rezerv</t>
  </si>
  <si>
    <t>Příjmy z rozpočtu kraje</t>
  </si>
  <si>
    <t>ÚROKY</t>
  </si>
  <si>
    <t>CELKEM PŘÍJMY</t>
  </si>
  <si>
    <t>-72 775 057</t>
  </si>
  <si>
    <t>Příjem EKO-KOM  - Systém sběru a třídění odpadu 2007</t>
  </si>
  <si>
    <t>Disponibilní zdroje FSR k  28.  2.  2007</t>
  </si>
  <si>
    <t>Dotace obci Věžná na odstranění povodňových škod</t>
  </si>
  <si>
    <t>Radě dětí a mládeže kraje Vysočina - "Letní tábory na Vysočině"</t>
  </si>
  <si>
    <t>Na poskytnutí daru pro pozůstalé obětí a oběti v Nemocnici HB</t>
  </si>
  <si>
    <t>-8</t>
  </si>
  <si>
    <t>-150</t>
  </si>
  <si>
    <t>Nemocnice Třebíč - na dofinancování akce "Rekonstrukce laboratoří v Nemocnici Třebíč"</t>
  </si>
  <si>
    <t>Finanční dar Českému svazu bojovníků za svobodu, okr.výboru Jihlava</t>
  </si>
  <si>
    <t>Dar pro Martinu Sáblíkovou (aktivovaná služba SIM karty)</t>
  </si>
  <si>
    <t>Jihlavský plavecký klub AXIS Jihlava - na projekt Krajského sportovního centra mládeže v plavání</t>
  </si>
  <si>
    <t>VOŠ a SOŠ zem.technická Bystřice nad Pernštejnem - oprava havárie střechy skladu</t>
  </si>
  <si>
    <t>Školní statek Humpolec- oprava havárie střechy skladu brambor</t>
  </si>
  <si>
    <t>ČZA v Humpolci - oprava havárie střechy DM ve Světlé nad Sázavou</t>
  </si>
  <si>
    <t>SPŠ Třebíč - oprava havárie střechy DM</t>
  </si>
  <si>
    <t>SOŠ Nové Město na Moravě - oprava havárie střechy budovy Petrovice</t>
  </si>
  <si>
    <t>Krajská SÚS Vysočiny - bezp.opatření na silnici č. II/360 v obci Pocoucov</t>
  </si>
  <si>
    <t>TJ MARS Svratka - Projekt přípravy talentované mládeže v běž.lyžování</t>
  </si>
  <si>
    <t>Domov pro seniory Náměšť nad Oslavou - na obnovu funkčnosti stávajícího systému pro dodávku teplé užitkové vody</t>
  </si>
  <si>
    <t>Gymnázium O.B. a SOŠ Telč - kanalizační a vodovodní přípojka</t>
  </si>
  <si>
    <t>Dětský domov Kamenice nad Lipou - oprava oken</t>
  </si>
  <si>
    <t>Obl.spolek Českého červeného kříže Jihlava - cvičení HORIZONT 2006</t>
  </si>
  <si>
    <t>Asoc.pro mez.otázky Praha - XII. Ročník Pražského modelu Spojených…</t>
  </si>
  <si>
    <t>SŠ technická Jihlava - soutěž Alternativní zdroje - energie budoucnosti</t>
  </si>
  <si>
    <t>Střední škola obchodu a služeb Jihlava - na projekt "EU - jak ji vidíme MY"</t>
  </si>
  <si>
    <t>Dotace DSO na úhradu nákladů na přezkoumání hospodaření rok 2006</t>
  </si>
  <si>
    <t>Dotace obcím na úhradu nákladů na přezkoumání hospodaření rok 2006</t>
  </si>
  <si>
    <t>Sídlo kraje - budova D</t>
  </si>
  <si>
    <t>Ostatní finanční operace (fin. vypořádání se SR za rok 2006)</t>
  </si>
  <si>
    <t>3146</t>
  </si>
  <si>
    <t>Základní umělecké školy - pořízení a opravy učebních pomůcek</t>
  </si>
  <si>
    <t>Školení a informační kampaň - Strukturální fondy EU rok 2007-20013</t>
  </si>
  <si>
    <t xml:space="preserve">Podpora soutěží a přehlídek </t>
  </si>
  <si>
    <t>Vzdělávání v oblasti školství</t>
  </si>
  <si>
    <t>Drobné studie, analýzy a podpory v oblasti školství</t>
  </si>
  <si>
    <t>Konkurzy</t>
  </si>
  <si>
    <t>Regionální kolo 14. ročníku Zlatého Ámose 2007</t>
  </si>
  <si>
    <t>Na poskytnutí daru pro pozůstalé obětí a oběti v Nemocnici Havlíčkův Brod</t>
  </si>
  <si>
    <r>
      <t xml:space="preserve">SROVNÁNÍ VÝVOJE DAŃOVÝCH PŘÍJMŮ V ROCE 2006 A 2007   (bez daně placené krajem)           </t>
    </r>
    <r>
      <rPr>
        <b/>
        <sz val="10"/>
        <rFont val="Arial CE"/>
        <family val="2"/>
      </rPr>
      <t>(tis. Kč)</t>
    </r>
  </si>
  <si>
    <r>
      <t xml:space="preserve">VÝVOJ DAŇOVÝCH PŘÍJMŮ V OBDOBÍ  1. 1. - 28. 2. 2007 </t>
    </r>
    <r>
      <rPr>
        <b/>
        <sz val="12"/>
        <rFont val="Arial CE"/>
        <family val="2"/>
      </rPr>
      <t xml:space="preserve"> (v tis. Kč) </t>
    </r>
  </si>
  <si>
    <r>
      <t xml:space="preserve">** dle schváleného rozpočtu kraje Vysočina na rok 2007 je z rozpočtu kraje do FSR převodem zapojena částka </t>
    </r>
    <r>
      <rPr>
        <b/>
        <sz val="8"/>
        <rFont val="Arial CE"/>
        <family val="0"/>
      </rPr>
      <t>2.620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(rozdíl mezi vratkou</t>
    </r>
  </si>
  <si>
    <t>půjčky od společnosti Agora a poskytnutím půjčky na poslední etapu realizace komunitního plánování)</t>
  </si>
  <si>
    <t>Obec Věžná - dotace na povodňové škody</t>
  </si>
  <si>
    <t>Dotace zřizovatelům turistických infocenter</t>
  </si>
  <si>
    <t>Ostatní nedaňové příjmy  - provize ze smluv na penzijní připojištění</t>
  </si>
  <si>
    <t>236 77</t>
  </si>
  <si>
    <t>236 78</t>
  </si>
  <si>
    <t>236 65</t>
  </si>
  <si>
    <t>236 86</t>
  </si>
  <si>
    <t>236 88</t>
  </si>
  <si>
    <t>236 75</t>
  </si>
  <si>
    <t>Úroky z úvěru</t>
  </si>
  <si>
    <t>Zapojení 2. části tranše úvěru od EIB na financování oprav silnic do rozpočtu kraje</t>
  </si>
  <si>
    <t>Půjčky na projekty EU (2., 3. a 4. výzva)</t>
  </si>
  <si>
    <t>Podpora sociální integrace v kraji Vysočina 2004 - 2006 (grantová schémata 4. výzva)</t>
  </si>
  <si>
    <t>Ostupné</t>
  </si>
  <si>
    <t>Krajská knihovna Vysočiny - investiční dotace na nákup zařízení na automatické půjčování a vracení knih</t>
  </si>
  <si>
    <t>Grantové projekty ESF pro Opatření 3.1    OP RLZ 1. výzva</t>
  </si>
  <si>
    <t>Ostatní soc.péče a pomoc dětem a mládeži</t>
  </si>
  <si>
    <t xml:space="preserve">b) Zastupitelstvem kraje pouze schválený přislíb financování : </t>
  </si>
  <si>
    <t>Vázané finanční prostředky na Sídlo kraje - budova D</t>
  </si>
  <si>
    <t>Dotace obcím a dobrovolným svazkům obcí</t>
  </si>
  <si>
    <t>Ostatní další výdaje na školství</t>
  </si>
  <si>
    <r>
      <t xml:space="preserve">  přijetí 2. tranše úvěru od EIB rok 2007 (financování souvislých oprav silnic II. a III. třídy v rámci silniční sítě kraje),  částka </t>
    </r>
    <r>
      <rPr>
        <b/>
        <sz val="8"/>
        <rFont val="Arial CE"/>
        <family val="2"/>
      </rPr>
      <t>24.893 tis</t>
    </r>
    <r>
      <rPr>
        <sz val="8"/>
        <rFont val="Arial CE"/>
        <family val="2"/>
      </rPr>
      <t>. Kč</t>
    </r>
  </si>
  <si>
    <r>
      <t xml:space="preserve">  kraje), částka </t>
    </r>
    <r>
      <rPr>
        <b/>
        <sz val="8"/>
        <rFont val="Arial CE"/>
        <family val="0"/>
      </rPr>
      <t>20.000 tis</t>
    </r>
    <r>
      <rPr>
        <sz val="8"/>
        <rFont val="Arial CE"/>
        <family val="2"/>
      </rPr>
      <t xml:space="preserve">. Kč zapojení části fin. zůstatku roku 2006 na zvláštním účtu vod (dle § 42 vodního zákona), částka </t>
    </r>
    <r>
      <rPr>
        <b/>
        <sz val="8"/>
        <rFont val="Arial CE"/>
        <family val="0"/>
      </rPr>
      <t>350.000 tis</t>
    </r>
    <r>
      <rPr>
        <sz val="8"/>
        <rFont val="Arial CE"/>
        <family val="2"/>
      </rPr>
      <t xml:space="preserve">. Kč </t>
    </r>
  </si>
  <si>
    <t xml:space="preserve"> (zapojení části přebytku hospodaření kraje Vysočina za rok 2006 do rozpočtu  kraje Vysočina na rok 2007)</t>
  </si>
  <si>
    <t>ZHODNOCENÍ  KI</t>
  </si>
  <si>
    <t xml:space="preserve">9) ČERPÁNÍ REZERVY, NEROZDĚLENÝCH POLOŽEK V OBDOBÍ </t>
  </si>
  <si>
    <t xml:space="preserve">11) Přijetí 2. části tranše úvěru od EIB na financování souvislých </t>
  </si>
  <si>
    <t>Disponibilní zdroje FSR k 28. 2. 2007</t>
  </si>
  <si>
    <t>10)  Zpráva o stavu portfolia v období 1 - 2/2007 (Key Investments)</t>
  </si>
  <si>
    <t>RK-12-2007-31, př. 1</t>
  </si>
  <si>
    <t>počet stran: 28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</si>
</sst>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</numFmts>
  <fonts count="6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2.25"/>
      <name val="Arial"/>
      <family val="2"/>
    </font>
    <font>
      <b/>
      <sz val="2.75"/>
      <name val="Arial"/>
      <family val="2"/>
    </font>
    <font>
      <b/>
      <sz val="1.75"/>
      <name val="Arial"/>
      <family val="2"/>
    </font>
    <font>
      <b/>
      <sz val="1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3.25"/>
      <name val="Arial Black"/>
      <family val="2"/>
    </font>
    <font>
      <b/>
      <sz val="2.5"/>
      <name val="Arial"/>
      <family val="2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1.75"/>
      <name val="Arial"/>
      <family val="2"/>
    </font>
    <font>
      <b/>
      <sz val="8"/>
      <name val="Arial CE"/>
      <family val="0"/>
    </font>
    <font>
      <sz val="8"/>
      <color indexed="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sz val="15"/>
      <name val="Arial CE"/>
      <family val="0"/>
    </font>
    <font>
      <sz val="1.25"/>
      <name val="Arial"/>
      <family val="2"/>
    </font>
    <font>
      <sz val="1.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4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5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10" xfId="0" applyFont="1" applyFill="1" applyBorder="1" applyAlignment="1">
      <alignment vertical="top"/>
    </xf>
    <xf numFmtId="1" fontId="0" fillId="0" borderId="7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2" fillId="4" borderId="9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3" fontId="33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6" fontId="3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7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33" fillId="4" borderId="1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3" fillId="4" borderId="1" xfId="0" applyNumberFormat="1" applyFont="1" applyFill="1" applyBorder="1" applyAlignment="1">
      <alignment/>
    </xf>
    <xf numFmtId="3" fontId="31" fillId="4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 vertical="top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5" fillId="0" borderId="5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165" fontId="33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right" vertical="center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6" fillId="0" borderId="3" xfId="0" applyFont="1" applyFill="1" applyBorder="1" applyAlignment="1">
      <alignment/>
    </xf>
    <xf numFmtId="0" fontId="46" fillId="0" borderId="1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8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9" fontId="17" fillId="0" borderId="0" xfId="0" applyNumberFormat="1" applyFont="1" applyAlignment="1">
      <alignment horizontal="right"/>
    </xf>
    <xf numFmtId="192" fontId="2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6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0" fontId="40" fillId="0" borderId="0" xfId="0" applyFont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92" fontId="0" fillId="4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wrapText="1"/>
    </xf>
    <xf numFmtId="3" fontId="55" fillId="2" borderId="1" xfId="0" applyNumberFormat="1" applyFont="1" applyFill="1" applyBorder="1" applyAlignment="1">
      <alignment vertical="top" wrapText="1"/>
    </xf>
    <xf numFmtId="0" fontId="55" fillId="2" borderId="1" xfId="0" applyFont="1" applyFill="1" applyBorder="1" applyAlignment="1">
      <alignment vertical="top"/>
    </xf>
    <xf numFmtId="0" fontId="55" fillId="2" borderId="1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49" fontId="0" fillId="0" borderId="8" xfId="0" applyNumberFormat="1" applyFill="1" applyBorder="1" applyAlignment="1">
      <alignment horizontal="left" vertical="top"/>
    </xf>
    <xf numFmtId="3" fontId="4" fillId="4" borderId="1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 vertical="top" wrapText="1"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4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12" fillId="0" borderId="0" xfId="0" applyNumberFormat="1" applyFont="1" applyBorder="1" applyAlignment="1">
      <alignment/>
    </xf>
    <xf numFmtId="192" fontId="0" fillId="4" borderId="8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1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3" fontId="47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3" fontId="3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 wrapText="1"/>
    </xf>
    <xf numFmtId="0" fontId="40" fillId="0" borderId="0" xfId="0" applyFont="1" applyAlignment="1">
      <alignment horizontal="left"/>
    </xf>
    <xf numFmtId="0" fontId="57" fillId="2" borderId="14" xfId="0" applyFont="1" applyFill="1" applyBorder="1" applyAlignment="1">
      <alignment horizontal="center" vertical="center" wrapText="1"/>
    </xf>
    <xf numFmtId="0" fontId="57" fillId="2" borderId="15" xfId="0" applyFont="1" applyFill="1" applyBorder="1" applyAlignment="1">
      <alignment horizontal="left" vertical="center"/>
    </xf>
    <xf numFmtId="3" fontId="57" fillId="2" borderId="15" xfId="0" applyNumberFormat="1" applyFont="1" applyFill="1" applyBorder="1" applyAlignment="1">
      <alignment horizontal="center" vertical="center" wrapText="1"/>
    </xf>
    <xf numFmtId="3" fontId="57" fillId="2" borderId="16" xfId="0" applyNumberFormat="1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3" fontId="57" fillId="0" borderId="10" xfId="0" applyNumberFormat="1" applyFont="1" applyBorder="1" applyAlignment="1">
      <alignment horizontal="right"/>
    </xf>
    <xf numFmtId="3" fontId="57" fillId="0" borderId="1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8" xfId="0" applyNumberFormat="1" applyFont="1" applyBorder="1" applyAlignment="1">
      <alignment/>
    </xf>
    <xf numFmtId="0" fontId="57" fillId="0" borderId="10" xfId="0" applyFont="1" applyBorder="1" applyAlignment="1">
      <alignment horizontal="left"/>
    </xf>
    <xf numFmtId="3" fontId="57" fillId="0" borderId="19" xfId="0" applyNumberFormat="1" applyFont="1" applyBorder="1" applyAlignment="1">
      <alignment horizontal="right"/>
    </xf>
    <xf numFmtId="0" fontId="57" fillId="0" borderId="20" xfId="0" applyFont="1" applyBorder="1" applyAlignment="1">
      <alignment horizontal="center"/>
    </xf>
    <xf numFmtId="0" fontId="40" fillId="0" borderId="19" xfId="0" applyFont="1" applyBorder="1" applyAlignment="1">
      <alignment horizontal="left"/>
    </xf>
    <xf numFmtId="3" fontId="58" fillId="0" borderId="1" xfId="0" applyNumberFormat="1" applyFont="1" applyBorder="1" applyAlignment="1">
      <alignment horizontal="right" vertical="top" wrapText="1"/>
    </xf>
    <xf numFmtId="0" fontId="57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57" fillId="0" borderId="1" xfId="0" applyFont="1" applyBorder="1" applyAlignment="1">
      <alignment horizontal="left"/>
    </xf>
    <xf numFmtId="0" fontId="57" fillId="0" borderId="1" xfId="0" applyFont="1" applyFill="1" applyBorder="1" applyAlignment="1">
      <alignment horizontal="left"/>
    </xf>
    <xf numFmtId="3" fontId="58" fillId="0" borderId="1" xfId="0" applyNumberFormat="1" applyFont="1" applyFill="1" applyBorder="1" applyAlignment="1">
      <alignment horizontal="right" vertical="top" wrapText="1"/>
    </xf>
    <xf numFmtId="0" fontId="57" fillId="0" borderId="4" xfId="0" applyFont="1" applyFill="1" applyBorder="1" applyAlignment="1">
      <alignment horizontal="left"/>
    </xf>
    <xf numFmtId="3" fontId="58" fillId="0" borderId="4" xfId="0" applyNumberFormat="1" applyFont="1" applyFill="1" applyBorder="1" applyAlignment="1">
      <alignment horizontal="right" vertical="top" wrapText="1"/>
    </xf>
    <xf numFmtId="3" fontId="57" fillId="0" borderId="4" xfId="0" applyNumberFormat="1" applyFont="1" applyBorder="1" applyAlignment="1">
      <alignment/>
    </xf>
    <xf numFmtId="3" fontId="57" fillId="0" borderId="19" xfId="0" applyNumberFormat="1" applyFont="1" applyBorder="1" applyAlignment="1">
      <alignment/>
    </xf>
    <xf numFmtId="4" fontId="57" fillId="0" borderId="4" xfId="0" applyNumberFormat="1" applyFont="1" applyBorder="1" applyAlignment="1">
      <alignment/>
    </xf>
    <xf numFmtId="4" fontId="57" fillId="0" borderId="19" xfId="0" applyNumberFormat="1" applyFont="1" applyBorder="1" applyAlignment="1">
      <alignment/>
    </xf>
    <xf numFmtId="3" fontId="57" fillId="0" borderId="21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57" fillId="0" borderId="17" xfId="0" applyFont="1" applyFill="1" applyBorder="1" applyAlignment="1">
      <alignment horizontal="center"/>
    </xf>
    <xf numFmtId="0" fontId="57" fillId="0" borderId="1" xfId="0" applyFont="1" applyFill="1" applyBorder="1" applyAlignment="1">
      <alignment/>
    </xf>
    <xf numFmtId="3" fontId="57" fillId="0" borderId="1" xfId="0" applyNumberFormat="1" applyFont="1" applyFill="1" applyBorder="1" applyAlignment="1">
      <alignment/>
    </xf>
    <xf numFmtId="3" fontId="40" fillId="0" borderId="22" xfId="0" applyNumberFormat="1" applyFont="1" applyFill="1" applyBorder="1" applyAlignment="1">
      <alignment horizontal="right"/>
    </xf>
    <xf numFmtId="3" fontId="40" fillId="0" borderId="23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3" fontId="57" fillId="0" borderId="0" xfId="0" applyNumberFormat="1" applyFont="1" applyBorder="1" applyAlignment="1">
      <alignment/>
    </xf>
    <xf numFmtId="0" fontId="40" fillId="0" borderId="17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3" fontId="40" fillId="0" borderId="1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40" fillId="0" borderId="18" xfId="0" applyNumberFormat="1" applyFont="1" applyBorder="1" applyAlignment="1">
      <alignment horizontal="center"/>
    </xf>
    <xf numFmtId="3" fontId="57" fillId="0" borderId="18" xfId="0" applyNumberFormat="1" applyFont="1" applyBorder="1" applyAlignment="1">
      <alignment horizontal="right"/>
    </xf>
    <xf numFmtId="3" fontId="40" fillId="0" borderId="1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3" fontId="40" fillId="0" borderId="9" xfId="0" applyNumberFormat="1" applyFont="1" applyBorder="1" applyAlignment="1">
      <alignment/>
    </xf>
    <xf numFmtId="3" fontId="40" fillId="0" borderId="24" xfId="0" applyNumberFormat="1" applyFont="1" applyFill="1" applyBorder="1" applyAlignment="1">
      <alignment/>
    </xf>
    <xf numFmtId="3" fontId="57" fillId="0" borderId="22" xfId="0" applyNumberFormat="1" applyFont="1" applyBorder="1" applyAlignment="1">
      <alignment/>
    </xf>
    <xf numFmtId="3" fontId="57" fillId="0" borderId="25" xfId="0" applyNumberFormat="1" applyFont="1" applyBorder="1" applyAlignment="1">
      <alignment/>
    </xf>
    <xf numFmtId="3" fontId="40" fillId="0" borderId="23" xfId="0" applyNumberFormat="1" applyFont="1" applyBorder="1" applyAlignment="1">
      <alignment/>
    </xf>
    <xf numFmtId="0" fontId="57" fillId="0" borderId="0" xfId="0" applyFont="1" applyAlignment="1">
      <alignment horizontal="left"/>
    </xf>
    <xf numFmtId="3" fontId="40" fillId="0" borderId="0" xfId="0" applyNumberFormat="1" applyFont="1" applyAlignment="1">
      <alignment horizontal="right"/>
    </xf>
    <xf numFmtId="3" fontId="57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3" fontId="57" fillId="0" borderId="0" xfId="0" applyNumberFormat="1" applyFont="1" applyAlignment="1">
      <alignment horizontal="center"/>
    </xf>
    <xf numFmtId="0" fontId="0" fillId="0" borderId="1" xfId="0" applyFill="1" applyBorder="1" applyAlignment="1">
      <alignment wrapText="1"/>
    </xf>
    <xf numFmtId="49" fontId="0" fillId="0" borderId="0" xfId="0" applyNumberFormat="1" applyAlignment="1">
      <alignment horizontal="right" vertical="center"/>
    </xf>
    <xf numFmtId="3" fontId="36" fillId="0" borderId="0" xfId="0" applyNumberFormat="1" applyFont="1" applyAlignment="1">
      <alignment/>
    </xf>
    <xf numFmtId="3" fontId="37" fillId="0" borderId="0" xfId="0" applyNumberFormat="1" applyFont="1" applyFill="1" applyAlignment="1">
      <alignment/>
    </xf>
    <xf numFmtId="0" fontId="57" fillId="0" borderId="26" xfId="0" applyFont="1" applyBorder="1" applyAlignment="1">
      <alignment horizontal="center"/>
    </xf>
    <xf numFmtId="1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 shrinkToFit="1"/>
    </xf>
    <xf numFmtId="165" fontId="0" fillId="0" borderId="18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165" fontId="2" fillId="0" borderId="18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7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8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8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2" fillId="0" borderId="18" xfId="0" applyNumberFormat="1" applyFont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left" vertical="top"/>
    </xf>
    <xf numFmtId="49" fontId="0" fillId="4" borderId="2" xfId="0" applyNumberForma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5" fillId="2" borderId="10" xfId="0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/>
    </xf>
    <xf numFmtId="0" fontId="4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4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7" fillId="2" borderId="28" xfId="0" applyFont="1" applyFill="1" applyBorder="1" applyAlignment="1">
      <alignment horizontal="left"/>
    </xf>
    <xf numFmtId="0" fontId="57" fillId="2" borderId="11" xfId="0" applyFont="1" applyFill="1" applyBorder="1" applyAlignment="1">
      <alignment horizontal="left"/>
    </xf>
    <xf numFmtId="0" fontId="57" fillId="2" borderId="29" xfId="0" applyFont="1" applyFill="1" applyBorder="1" applyAlignment="1">
      <alignment horizontal="left"/>
    </xf>
    <xf numFmtId="0" fontId="57" fillId="7" borderId="28" xfId="0" applyFont="1" applyFill="1" applyBorder="1" applyAlignment="1">
      <alignment/>
    </xf>
    <xf numFmtId="0" fontId="57" fillId="7" borderId="11" xfId="0" applyFont="1" applyFill="1" applyBorder="1" applyAlignment="1">
      <alignment/>
    </xf>
    <xf numFmtId="0" fontId="57" fillId="7" borderId="29" xfId="0" applyFont="1" applyFill="1" applyBorder="1" applyAlignment="1">
      <alignment/>
    </xf>
    <xf numFmtId="0" fontId="40" fillId="8" borderId="30" xfId="0" applyFont="1" applyFill="1" applyBorder="1" applyAlignment="1">
      <alignment horizontal="left"/>
    </xf>
    <xf numFmtId="0" fontId="40" fillId="8" borderId="22" xfId="0" applyFont="1" applyFill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31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28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30" xfId="0" applyFont="1" applyBorder="1" applyAlignment="1">
      <alignment horizontal="left"/>
    </xf>
    <xf numFmtId="0" fontId="40" fillId="0" borderId="22" xfId="0" applyFont="1" applyBorder="1" applyAlignment="1">
      <alignment horizontal="left"/>
    </xf>
    <xf numFmtId="4" fontId="40" fillId="0" borderId="0" xfId="0" applyNumberFormat="1" applyFont="1" applyAlignment="1">
      <alignment horizontal="right"/>
    </xf>
    <xf numFmtId="0" fontId="57" fillId="0" borderId="0" xfId="0" applyFont="1" applyAlignment="1">
      <alignment horizontal="left"/>
    </xf>
    <xf numFmtId="3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6" fillId="4" borderId="10" xfId="0" applyFont="1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4" borderId="10" xfId="0" applyFont="1" applyFill="1" applyBorder="1" applyAlignment="1">
      <alignment vertical="center" wrapText="1" shrinkToFit="1"/>
    </xf>
    <xf numFmtId="0" fontId="40" fillId="0" borderId="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5090210"/>
        <c:axId val="45811891"/>
      </c:barChart>
      <c:catAx>
        <c:axId val="5090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811891"/>
        <c:crosses val="autoZero"/>
        <c:auto val="1"/>
        <c:lblOffset val="100"/>
        <c:noMultiLvlLbl val="0"/>
      </c:catAx>
      <c:valAx>
        <c:axId val="4581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0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0.283</c:v>
              </c:pt>
              <c:pt idx="1">
                <c:v>0.7151</c:v>
              </c:pt>
              <c:pt idx="2">
                <c:v>0.0019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31.3.2006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0.2801</c:v>
              </c:pt>
              <c:pt idx="1">
                <c:v>0.7154</c:v>
              </c:pt>
              <c:pt idx="2">
                <c:v>0.0045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3M PRIBID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1.0017583333333333</c:v>
              </c:pt>
              <c:pt idx="2">
                <c:v>1.0035166666666666</c:v>
              </c:pt>
              <c:pt idx="3">
                <c:v>1.0052416666666666</c:v>
              </c:pt>
              <c:pt idx="4">
                <c:v>1.00685</c:v>
              </c:pt>
              <c:pt idx="5">
                <c:v>1.0084583333333335</c:v>
              </c:pt>
              <c:pt idx="6">
                <c:v>1.0101166666666668</c:v>
              </c:pt>
            </c:numLit>
          </c:val>
          <c:smooth val="0"/>
        </c:ser>
        <c:ser>
          <c:idx val="1"/>
          <c:order val="1"/>
          <c:tx>
            <c:v>hodnota portfolia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1.00505</c:v>
              </c:pt>
              <c:pt idx="2">
                <c:v>1.010325</c:v>
              </c:pt>
              <c:pt idx="3">
                <c:v>1.0148499999999998</c:v>
              </c:pt>
              <c:pt idx="4">
                <c:v>1.019283333333333</c:v>
              </c:pt>
              <c:pt idx="5">
                <c:v>1.023383333333333</c:v>
              </c:pt>
              <c:pt idx="6">
                <c:v>1.0277999999999998</c:v>
              </c:pt>
            </c:numLit>
          </c:val>
          <c:smooth val="0"/>
        </c:ser>
        <c:marker val="1"/>
        <c:axId val="26992766"/>
        <c:axId val="41608303"/>
      </c:lineChart>
      <c:catAx>
        <c:axId val="269927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1608303"/>
        <c:crosses val="autoZero"/>
        <c:auto val="1"/>
        <c:lblOffset val="100"/>
        <c:noMultiLvlLbl val="0"/>
      </c:catAx>
      <c:valAx>
        <c:axId val="41608303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6992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38930408"/>
        <c:axId val="14829353"/>
      </c:lineChart>
      <c:catAx>
        <c:axId val="389304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4829353"/>
        <c:crosses val="autoZero"/>
        <c:auto val="1"/>
        <c:lblOffset val="100"/>
        <c:noMultiLvlLbl val="0"/>
      </c:catAx>
      <c:valAx>
        <c:axId val="14829353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893040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66355314"/>
        <c:axId val="60326915"/>
      </c:lineChart>
      <c:catAx>
        <c:axId val="663553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60326915"/>
        <c:crosses val="autoZero"/>
        <c:auto val="1"/>
        <c:lblOffset val="100"/>
        <c:noMultiLvlLbl val="0"/>
      </c:catAx>
      <c:valAx>
        <c:axId val="60326915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635531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9653836"/>
        <c:axId val="19775661"/>
      </c:barChart>
      <c:catAx>
        <c:axId val="9653836"/>
        <c:scaling>
          <c:orientation val="minMax"/>
        </c:scaling>
        <c:axPos val="b"/>
        <c:delete val="1"/>
        <c:majorTickMark val="out"/>
        <c:minorTickMark val="none"/>
        <c:tickLblPos val="nextTo"/>
        <c:crossAx val="19775661"/>
        <c:crossesAt val="0"/>
        <c:auto val="1"/>
        <c:lblOffset val="100"/>
        <c:noMultiLvlLbl val="0"/>
      </c:catAx>
      <c:valAx>
        <c:axId val="197756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5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763222"/>
        <c:axId val="58324679"/>
      </c:lineChart>
      <c:catAx>
        <c:axId val="437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324679"/>
        <c:crosses val="autoZero"/>
        <c:auto val="1"/>
        <c:lblOffset val="100"/>
        <c:noMultiLvlLbl val="0"/>
      </c:catAx>
      <c:valAx>
        <c:axId val="58324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76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2006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55160064"/>
        <c:axId val="26678529"/>
      </c:barChart>
      <c:catAx>
        <c:axId val="5516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678529"/>
        <c:crosses val="autoZero"/>
        <c:auto val="1"/>
        <c:lblOffset val="100"/>
        <c:noMultiLvlLbl val="0"/>
      </c:catAx>
      <c:valAx>
        <c:axId val="26678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60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2006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38780170"/>
        <c:axId val="13477211"/>
      </c:barChart>
      <c:catAx>
        <c:axId val="38780170"/>
        <c:scaling>
          <c:orientation val="minMax"/>
        </c:scaling>
        <c:axPos val="b"/>
        <c:delete val="1"/>
        <c:majorTickMark val="out"/>
        <c:minorTickMark val="none"/>
        <c:tickLblPos val="nextTo"/>
        <c:crossAx val="13477211"/>
        <c:crossesAt val="0"/>
        <c:auto val="1"/>
        <c:lblOffset val="100"/>
        <c:noMultiLvlLbl val="0"/>
      </c:catAx>
      <c:valAx>
        <c:axId val="1347721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80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54186036"/>
        <c:axId val="17912277"/>
      </c:lineChart>
      <c:catAx>
        <c:axId val="5418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912277"/>
        <c:crosses val="autoZero"/>
        <c:auto val="1"/>
        <c:lblOffset val="100"/>
        <c:noMultiLvlLbl val="0"/>
      </c:catAx>
      <c:valAx>
        <c:axId val="17912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186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zastupitelstva'!$A$56:$A$59</c:f>
              <c:strCache/>
            </c:strRef>
          </c:cat>
          <c:val>
            <c:numRef>
              <c:f>'čerpání zastupitelstva'!$E$56:$E$59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0.2593</c:v>
              </c:pt>
              <c:pt idx="1">
                <c:v>0.7043</c:v>
              </c:pt>
              <c:pt idx="2">
                <c:v>0.0364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19725" y="0"/>
        <a:ext cx="5343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963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0275"/>
        <a:ext cx="5419725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48300" y="9829800"/>
        <a:ext cx="5353050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43125"/>
        <a:ext cx="109632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306175"/>
        <a:ext cx="7000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6</xdr:col>
      <xdr:colOff>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08299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1009650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1676400</xdr:colOff>
      <xdr:row>0</xdr:row>
      <xdr:rowOff>0</xdr:rowOff>
    </xdr:to>
    <xdr:graphicFrame>
      <xdr:nvGraphicFramePr>
        <xdr:cNvPr id="5" name="Chart 26"/>
        <xdr:cNvGraphicFramePr/>
      </xdr:nvGraphicFramePr>
      <xdr:xfrm>
        <a:off x="0" y="0"/>
        <a:ext cx="6762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1743075</xdr:colOff>
      <xdr:row>0</xdr:row>
      <xdr:rowOff>0</xdr:rowOff>
    </xdr:to>
    <xdr:graphicFrame>
      <xdr:nvGraphicFramePr>
        <xdr:cNvPr id="6" name="Chart 27"/>
        <xdr:cNvGraphicFramePr/>
      </xdr:nvGraphicFramePr>
      <xdr:xfrm>
        <a:off x="0" y="0"/>
        <a:ext cx="682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1676400</xdr:colOff>
      <xdr:row>1</xdr:row>
      <xdr:rowOff>0</xdr:rowOff>
    </xdr:to>
    <xdr:graphicFrame>
      <xdr:nvGraphicFramePr>
        <xdr:cNvPr id="7" name="Chart 28"/>
        <xdr:cNvGraphicFramePr/>
      </xdr:nvGraphicFramePr>
      <xdr:xfrm>
        <a:off x="0" y="200025"/>
        <a:ext cx="676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0</xdr:col>
      <xdr:colOff>0</xdr:colOff>
      <xdr:row>1</xdr:row>
      <xdr:rowOff>0</xdr:rowOff>
    </xdr:from>
    <xdr:to>
      <xdr:col>3</xdr:col>
      <xdr:colOff>1743075</xdr:colOff>
      <xdr:row>1</xdr:row>
      <xdr:rowOff>0</xdr:rowOff>
    </xdr:to>
    <xdr:graphicFrame>
      <xdr:nvGraphicFramePr>
        <xdr:cNvPr id="8" name="Chart 29"/>
        <xdr:cNvGraphicFramePr/>
      </xdr:nvGraphicFramePr>
      <xdr:xfrm>
        <a:off x="0" y="200025"/>
        <a:ext cx="682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28575</xdr:colOff>
      <xdr:row>1</xdr:row>
      <xdr:rowOff>38100</xdr:rowOff>
    </xdr:from>
    <xdr:to>
      <xdr:col>3</xdr:col>
      <xdr:colOff>1714500</xdr:colOff>
      <xdr:row>55</xdr:row>
      <xdr:rowOff>47625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238125"/>
          <a:ext cx="6772275" cy="875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koubkova\dokumenty\Documents%20and%20Settings\reznicenkova\Local%20Settings\Temporary%20Internet%20Files\OLK2F\ReportVysocina200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0.1448</v>
          </cell>
        </row>
        <row r="17">
          <cell r="G17" t="str">
            <v>Obligace</v>
          </cell>
          <cell r="H17">
            <v>0.8491</v>
          </cell>
        </row>
        <row r="18">
          <cell r="G18" t="str">
            <v>Peněžní prostředky</v>
          </cell>
          <cell r="H18">
            <v>0.0061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  <cell r="L41">
            <v>38807</v>
          </cell>
          <cell r="M41">
            <v>38837</v>
          </cell>
          <cell r="N41">
            <v>38868</v>
          </cell>
          <cell r="O41">
            <v>38898</v>
          </cell>
          <cell r="P41">
            <v>38929</v>
          </cell>
          <cell r="Q41">
            <v>38960</v>
          </cell>
          <cell r="R41">
            <v>38990</v>
          </cell>
          <cell r="S41">
            <v>39021</v>
          </cell>
          <cell r="T41">
            <v>39051</v>
          </cell>
          <cell r="U41">
            <v>39082</v>
          </cell>
          <cell r="V41">
            <v>39113</v>
          </cell>
          <cell r="W41">
            <v>39141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  <cell r="L42">
            <v>1.0101166666666668</v>
          </cell>
          <cell r="M42">
            <v>1.0118416666666668</v>
          </cell>
          <cell r="N42">
            <v>1.0135</v>
          </cell>
          <cell r="O42">
            <v>1.0152833333333333</v>
          </cell>
          <cell r="P42">
            <v>1.0171666666666666</v>
          </cell>
          <cell r="Q42">
            <v>1.0190499999999998</v>
          </cell>
          <cell r="R42">
            <v>1.0211583333333332</v>
          </cell>
          <cell r="S42">
            <v>1.0233083333333333</v>
          </cell>
          <cell r="T42">
            <v>1.0254083333333333</v>
          </cell>
          <cell r="U42">
            <v>1.02745</v>
          </cell>
          <cell r="V42">
            <v>1.02955</v>
          </cell>
          <cell r="W42">
            <v>1.0316166666666666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  <cell r="L43">
            <v>1.0277999999999998</v>
          </cell>
          <cell r="M43">
            <v>1.0316499999999997</v>
          </cell>
          <cell r="N43">
            <v>1.036433333333333</v>
          </cell>
          <cell r="O43">
            <v>1.0407916666666663</v>
          </cell>
          <cell r="P43">
            <v>1.045333333333333</v>
          </cell>
          <cell r="Q43">
            <v>1.049808333333333</v>
          </cell>
          <cell r="R43">
            <v>1.0538999999999996</v>
          </cell>
          <cell r="S43">
            <v>1.0580999999999996</v>
          </cell>
          <cell r="T43">
            <v>1.0628666666666662</v>
          </cell>
          <cell r="U43">
            <v>1.0673499999999996</v>
          </cell>
          <cell r="V43">
            <v>1.0717249999999996</v>
          </cell>
          <cell r="W43">
            <v>1.0758999999999996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K10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3.87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3.625" style="0" customWidth="1"/>
    <col min="6" max="6" width="21.125" style="0" hidden="1" customWidth="1"/>
    <col min="8" max="9" width="0" style="0" hidden="1" customWidth="1"/>
  </cols>
  <sheetData>
    <row r="1" spans="4:5" ht="15">
      <c r="D1" s="460" t="s">
        <v>746</v>
      </c>
      <c r="E1" s="460"/>
    </row>
    <row r="2" spans="4:5" ht="15">
      <c r="D2" s="460" t="s">
        <v>747</v>
      </c>
      <c r="E2" s="460"/>
    </row>
    <row r="3" spans="4:7" ht="12" customHeight="1">
      <c r="D3" s="663"/>
      <c r="E3" s="663"/>
      <c r="F3" s="664"/>
      <c r="G3" s="664"/>
    </row>
    <row r="4" spans="1:9" ht="18">
      <c r="A4" s="665" t="s">
        <v>210</v>
      </c>
      <c r="B4" s="665"/>
      <c r="C4" s="665"/>
      <c r="D4" s="665"/>
      <c r="E4" s="665"/>
      <c r="I4" t="s">
        <v>391</v>
      </c>
    </row>
    <row r="5" ht="12" customHeight="1"/>
    <row r="6" ht="12.75">
      <c r="A6" s="64" t="s">
        <v>365</v>
      </c>
    </row>
    <row r="7" spans="1:5" ht="25.5" customHeight="1">
      <c r="A7" s="21"/>
      <c r="B7" s="50" t="s">
        <v>368</v>
      </c>
      <c r="C7" s="59" t="s">
        <v>369</v>
      </c>
      <c r="D7" s="5" t="s">
        <v>275</v>
      </c>
      <c r="E7" s="51" t="s">
        <v>370</v>
      </c>
    </row>
    <row r="8" spans="1:9" ht="12.75">
      <c r="A8" s="23" t="s">
        <v>553</v>
      </c>
      <c r="B8" s="374">
        <v>7161577</v>
      </c>
      <c r="C8" s="497">
        <f>C88</f>
        <v>7204593</v>
      </c>
      <c r="D8" s="347">
        <f>D88</f>
        <v>1701904</v>
      </c>
      <c r="E8" s="371">
        <f aca="true" t="shared" si="0" ref="E8:E13">+D8/C8*100</f>
        <v>23.62248637778706</v>
      </c>
      <c r="I8" s="15"/>
    </row>
    <row r="9" spans="1:7" ht="12.75">
      <c r="A9" s="23" t="s">
        <v>69</v>
      </c>
      <c r="B9" s="347">
        <v>387280</v>
      </c>
      <c r="C9" s="347">
        <v>412173</v>
      </c>
      <c r="D9" s="347">
        <v>0</v>
      </c>
      <c r="E9" s="371">
        <f t="shared" si="0"/>
        <v>0</v>
      </c>
      <c r="G9" s="250"/>
    </row>
    <row r="10" spans="1:7" s="2" customFormat="1" ht="12.75">
      <c r="A10" s="113" t="s">
        <v>551</v>
      </c>
      <c r="B10" s="348">
        <f>SUM(B8:B9)</f>
        <v>7548857</v>
      </c>
      <c r="C10" s="348">
        <f>SUM(C8:C9)</f>
        <v>7616766</v>
      </c>
      <c r="D10" s="348">
        <f>SUM(D8:D9)</f>
        <v>1701904</v>
      </c>
      <c r="E10" s="126">
        <f t="shared" si="0"/>
        <v>22.344181244375893</v>
      </c>
      <c r="G10" s="303"/>
    </row>
    <row r="11" spans="1:5" ht="12.75">
      <c r="A11" s="23" t="s">
        <v>552</v>
      </c>
      <c r="B11" s="347">
        <v>7546237</v>
      </c>
      <c r="C11" s="333">
        <v>7614146</v>
      </c>
      <c r="D11" s="373">
        <v>1077729</v>
      </c>
      <c r="E11" s="371">
        <f t="shared" si="0"/>
        <v>14.1542991164078</v>
      </c>
    </row>
    <row r="12" spans="1:5" ht="12.75">
      <c r="A12" s="23" t="s">
        <v>68</v>
      </c>
      <c r="B12" s="224">
        <v>2620</v>
      </c>
      <c r="C12" s="333">
        <v>2620</v>
      </c>
      <c r="D12" s="347">
        <v>0</v>
      </c>
      <c r="E12" s="62">
        <f t="shared" si="0"/>
        <v>0</v>
      </c>
    </row>
    <row r="13" spans="1:5" ht="12.75">
      <c r="A13" s="113" t="s">
        <v>520</v>
      </c>
      <c r="B13" s="114">
        <f>SUM(B11:B12)</f>
        <v>7548857</v>
      </c>
      <c r="C13" s="114">
        <f>SUM(C11:C12)</f>
        <v>7616766</v>
      </c>
      <c r="D13" s="114">
        <f>SUM(D11:D12)</f>
        <v>1077729</v>
      </c>
      <c r="E13" s="240">
        <f t="shared" si="0"/>
        <v>14.149430348785824</v>
      </c>
    </row>
    <row r="14" spans="1:5" s="2" customFormat="1" ht="12.75">
      <c r="A14" s="34" t="s">
        <v>560</v>
      </c>
      <c r="B14" s="28">
        <f>B10-B13</f>
        <v>0</v>
      </c>
      <c r="C14" s="28">
        <f>C10-C13</f>
        <v>0</v>
      </c>
      <c r="D14" s="28">
        <f>D10-D13</f>
        <v>624175</v>
      </c>
      <c r="E14" s="320">
        <v>0</v>
      </c>
    </row>
    <row r="15" spans="1:5" s="2" customFormat="1" ht="12.75">
      <c r="A15" s="317"/>
      <c r="B15" s="485"/>
      <c r="C15" s="485"/>
      <c r="D15" s="485"/>
      <c r="E15" s="38"/>
    </row>
    <row r="16" spans="1:5" s="2" customFormat="1" ht="12.75">
      <c r="A16" s="134" t="s">
        <v>56</v>
      </c>
      <c r="B16" s="211"/>
      <c r="C16" s="54"/>
      <c r="D16" s="54"/>
      <c r="E16" s="38"/>
    </row>
    <row r="17" spans="1:5" s="2" customFormat="1" ht="12.75">
      <c r="A17" s="134" t="s">
        <v>739</v>
      </c>
      <c r="B17" s="54"/>
      <c r="C17" s="54"/>
      <c r="D17" s="54"/>
      <c r="E17" s="38"/>
    </row>
    <row r="18" spans="1:5" s="2" customFormat="1" ht="12.75">
      <c r="A18" s="134" t="s">
        <v>738</v>
      </c>
      <c r="B18" s="54"/>
      <c r="C18" s="54"/>
      <c r="D18" s="54"/>
      <c r="E18" s="38"/>
    </row>
    <row r="19" spans="1:5" s="2" customFormat="1" ht="12.75">
      <c r="A19" s="116" t="s">
        <v>740</v>
      </c>
      <c r="B19" s="54"/>
      <c r="C19" s="54"/>
      <c r="D19" s="54"/>
      <c r="E19" s="38"/>
    </row>
    <row r="20" spans="1:5" s="2" customFormat="1" ht="12.75">
      <c r="A20" s="134"/>
      <c r="B20" s="54"/>
      <c r="C20" s="54"/>
      <c r="D20" s="54"/>
      <c r="E20" s="38"/>
    </row>
    <row r="21" spans="1:5" ht="12.75" customHeight="1">
      <c r="A21" s="338" t="s">
        <v>715</v>
      </c>
      <c r="B21" s="121"/>
      <c r="C21" s="339"/>
      <c r="D21" s="339"/>
      <c r="E21" s="337"/>
    </row>
    <row r="22" spans="1:5" ht="12.75" customHeight="1">
      <c r="A22" s="338" t="s">
        <v>716</v>
      </c>
      <c r="B22" s="121"/>
      <c r="C22" s="339"/>
      <c r="D22" s="339"/>
      <c r="E22" s="337"/>
    </row>
    <row r="23" spans="1:5" ht="12.75" customHeight="1">
      <c r="A23" s="338"/>
      <c r="B23" s="121"/>
      <c r="C23" s="339"/>
      <c r="D23" s="339"/>
      <c r="E23" s="337"/>
    </row>
    <row r="24" spans="1:10" ht="12.75">
      <c r="A24" s="64" t="s">
        <v>241</v>
      </c>
      <c r="B24" s="340"/>
      <c r="C24" s="341"/>
      <c r="D24" s="341"/>
      <c r="E24" s="342"/>
      <c r="G24" s="125"/>
      <c r="J24" s="2"/>
    </row>
    <row r="25" spans="1:10" ht="21.75" customHeight="1">
      <c r="A25" s="21"/>
      <c r="B25" s="478" t="s">
        <v>368</v>
      </c>
      <c r="C25" s="479" t="s">
        <v>369</v>
      </c>
      <c r="D25" s="480" t="s">
        <v>275</v>
      </c>
      <c r="E25" s="481" t="s">
        <v>370</v>
      </c>
      <c r="G25" s="125"/>
      <c r="J25" s="2"/>
    </row>
    <row r="26" spans="1:9" ht="12.75">
      <c r="A26" s="23" t="s">
        <v>553</v>
      </c>
      <c r="B26" s="374">
        <v>3581863</v>
      </c>
      <c r="C26" s="374">
        <v>3624879</v>
      </c>
      <c r="D26" s="347">
        <v>770137</v>
      </c>
      <c r="E26" s="371">
        <f aca="true" t="shared" si="1" ref="E26:E31">+D26/C26*100</f>
        <v>21.245867793104267</v>
      </c>
      <c r="I26" s="15"/>
    </row>
    <row r="27" spans="1:7" ht="12.75">
      <c r="A27" s="23" t="s">
        <v>69</v>
      </c>
      <c r="B27" s="347">
        <v>387280</v>
      </c>
      <c r="C27" s="347">
        <v>412173</v>
      </c>
      <c r="D27" s="347">
        <v>0</v>
      </c>
      <c r="E27" s="371">
        <f t="shared" si="1"/>
        <v>0</v>
      </c>
      <c r="G27" s="250"/>
    </row>
    <row r="28" spans="1:7" s="2" customFormat="1" ht="12.75">
      <c r="A28" s="113" t="s">
        <v>551</v>
      </c>
      <c r="B28" s="348">
        <f>SUM(B26:B27)</f>
        <v>3969143</v>
      </c>
      <c r="C28" s="348">
        <f>SUM(C26:C27)</f>
        <v>4037052</v>
      </c>
      <c r="D28" s="348">
        <f>SUM(D26:D27)</f>
        <v>770137</v>
      </c>
      <c r="E28" s="498">
        <f t="shared" si="1"/>
        <v>19.076717367029207</v>
      </c>
      <c r="G28" s="303"/>
    </row>
    <row r="29" spans="1:5" ht="12.75">
      <c r="A29" s="23" t="s">
        <v>552</v>
      </c>
      <c r="B29" s="347">
        <v>3966523</v>
      </c>
      <c r="C29" s="347">
        <v>4034432</v>
      </c>
      <c r="D29" s="347">
        <v>431747</v>
      </c>
      <c r="E29" s="371">
        <f t="shared" si="1"/>
        <v>10.701556005901203</v>
      </c>
    </row>
    <row r="30" spans="1:5" ht="12.75">
      <c r="A30" s="23" t="s">
        <v>68</v>
      </c>
      <c r="B30" s="224">
        <v>2620</v>
      </c>
      <c r="C30" s="333">
        <v>2620</v>
      </c>
      <c r="D30" s="347">
        <v>0</v>
      </c>
      <c r="E30" s="62">
        <f t="shared" si="1"/>
        <v>0</v>
      </c>
    </row>
    <row r="31" spans="1:5" ht="12.75">
      <c r="A31" s="113" t="s">
        <v>520</v>
      </c>
      <c r="B31" s="313">
        <f>SUM(B29:B30)</f>
        <v>3969143</v>
      </c>
      <c r="C31" s="313">
        <f>SUM(C29:C30)</f>
        <v>4037052</v>
      </c>
      <c r="D31" s="313">
        <f>SUM(D29:D30)</f>
        <v>431747</v>
      </c>
      <c r="E31" s="477">
        <f t="shared" si="1"/>
        <v>10.694610819974576</v>
      </c>
    </row>
    <row r="32" spans="1:5" s="2" customFormat="1" ht="12.75">
      <c r="A32" s="34" t="s">
        <v>560</v>
      </c>
      <c r="B32" s="28">
        <f>B28-B31</f>
        <v>0</v>
      </c>
      <c r="C32" s="28">
        <f>C28-C31</f>
        <v>0</v>
      </c>
      <c r="D32" s="28">
        <f>D28-D31</f>
        <v>338390</v>
      </c>
      <c r="E32" s="320">
        <v>0</v>
      </c>
    </row>
    <row r="33" spans="1:4" ht="12.75" customHeight="1">
      <c r="A33" s="64"/>
      <c r="B33" s="29"/>
      <c r="C33" s="83"/>
      <c r="D33" s="29"/>
    </row>
    <row r="34" spans="1:4" ht="12.75">
      <c r="A34" s="64" t="s">
        <v>346</v>
      </c>
      <c r="B34" s="29"/>
      <c r="C34" s="83"/>
      <c r="D34" s="29"/>
    </row>
    <row r="35" spans="1:7" ht="26.25" customHeight="1">
      <c r="A35" s="5" t="s">
        <v>273</v>
      </c>
      <c r="B35" s="50" t="s">
        <v>368</v>
      </c>
      <c r="C35" s="59" t="s">
        <v>369</v>
      </c>
      <c r="D35" s="5" t="s">
        <v>275</v>
      </c>
      <c r="E35" s="51" t="s">
        <v>370</v>
      </c>
      <c r="F35" t="s">
        <v>476</v>
      </c>
      <c r="G35" s="338"/>
    </row>
    <row r="36" spans="1:5" ht="12.75">
      <c r="A36" s="100" t="s">
        <v>571</v>
      </c>
      <c r="B36" s="331">
        <v>752940</v>
      </c>
      <c r="C36" s="331">
        <v>752940</v>
      </c>
      <c r="D36" s="484">
        <v>143816</v>
      </c>
      <c r="E36" s="371">
        <f aca="true" t="shared" si="2" ref="E36:E66">+D36/C36*100</f>
        <v>19.100592344675537</v>
      </c>
    </row>
    <row r="37" spans="1:5" ht="12.75">
      <c r="A37" s="99" t="s">
        <v>572</v>
      </c>
      <c r="B37" s="331">
        <v>69720</v>
      </c>
      <c r="C37" s="331">
        <v>69720</v>
      </c>
      <c r="D37" s="484">
        <v>6831</v>
      </c>
      <c r="E37" s="371">
        <f t="shared" si="2"/>
        <v>9.79776247848537</v>
      </c>
    </row>
    <row r="38" spans="1:5" ht="12.75">
      <c r="A38" s="99" t="s">
        <v>573</v>
      </c>
      <c r="B38" s="331">
        <v>41830</v>
      </c>
      <c r="C38" s="331">
        <v>41830</v>
      </c>
      <c r="D38" s="484">
        <v>9242</v>
      </c>
      <c r="E38" s="371">
        <f t="shared" si="2"/>
        <v>22.094190772173082</v>
      </c>
    </row>
    <row r="39" spans="1:5" ht="12.75">
      <c r="A39" s="99" t="s">
        <v>574</v>
      </c>
      <c r="B39" s="331">
        <v>948150</v>
      </c>
      <c r="C39" s="331">
        <v>948150</v>
      </c>
      <c r="D39" s="484">
        <v>88558</v>
      </c>
      <c r="E39" s="371">
        <f t="shared" si="2"/>
        <v>9.340083320149766</v>
      </c>
    </row>
    <row r="40" spans="1:5" ht="12.75">
      <c r="A40" s="99" t="s">
        <v>575</v>
      </c>
      <c r="B40" s="331">
        <v>1399399</v>
      </c>
      <c r="C40" s="331">
        <v>1399399</v>
      </c>
      <c r="D40" s="484">
        <v>345374</v>
      </c>
      <c r="E40" s="371">
        <f t="shared" si="2"/>
        <v>24.680166271377928</v>
      </c>
    </row>
    <row r="41" spans="1:6" ht="12.75">
      <c r="A41" s="241" t="s">
        <v>276</v>
      </c>
      <c r="B41" s="331">
        <v>1200</v>
      </c>
      <c r="C41" s="331">
        <v>1200</v>
      </c>
      <c r="D41" s="484">
        <v>246</v>
      </c>
      <c r="E41" s="371">
        <f t="shared" si="2"/>
        <v>20.5</v>
      </c>
      <c r="F41" t="s">
        <v>473</v>
      </c>
    </row>
    <row r="42" spans="1:5" ht="12.75">
      <c r="A42" s="241" t="s">
        <v>566</v>
      </c>
      <c r="B42" s="331">
        <v>0</v>
      </c>
      <c r="C42" s="331">
        <v>0</v>
      </c>
      <c r="D42" s="484">
        <v>1</v>
      </c>
      <c r="E42" s="371" t="s">
        <v>516</v>
      </c>
    </row>
    <row r="43" spans="1:5" ht="12.75">
      <c r="A43" s="241" t="s">
        <v>567</v>
      </c>
      <c r="B43" s="331">
        <v>0</v>
      </c>
      <c r="C43" s="331">
        <v>0</v>
      </c>
      <c r="D43" s="484">
        <v>4</v>
      </c>
      <c r="E43" s="371" t="s">
        <v>516</v>
      </c>
    </row>
    <row r="44" spans="1:5" ht="12.75">
      <c r="A44" s="241" t="s">
        <v>568</v>
      </c>
      <c r="B44" s="331">
        <v>0</v>
      </c>
      <c r="C44" s="331">
        <v>0</v>
      </c>
      <c r="D44" s="484">
        <v>4</v>
      </c>
      <c r="E44" s="371" t="s">
        <v>516</v>
      </c>
    </row>
    <row r="45" spans="1:5" ht="12.75">
      <c r="A45" s="241" t="s">
        <v>569</v>
      </c>
      <c r="B45" s="331">
        <v>0</v>
      </c>
      <c r="C45" s="331">
        <v>0</v>
      </c>
      <c r="D45" s="484">
        <v>1</v>
      </c>
      <c r="E45" s="371" t="s">
        <v>516</v>
      </c>
    </row>
    <row r="46" spans="1:5" ht="12.75">
      <c r="A46" s="113" t="s">
        <v>527</v>
      </c>
      <c r="B46" s="114">
        <f>SUM(B36:B45)</f>
        <v>3213239</v>
      </c>
      <c r="C46" s="114">
        <f>SUM(C36:C45)</f>
        <v>3213239</v>
      </c>
      <c r="D46" s="313">
        <f>SUM(D36:D45)</f>
        <v>594077</v>
      </c>
      <c r="E46" s="240">
        <f t="shared" si="2"/>
        <v>18.48841620557948</v>
      </c>
    </row>
    <row r="47" spans="1:11" ht="13.5" customHeight="1">
      <c r="A47" s="113"/>
      <c r="B47" s="114"/>
      <c r="C47" s="114"/>
      <c r="D47" s="313"/>
      <c r="E47" s="371"/>
      <c r="K47" t="s">
        <v>391</v>
      </c>
    </row>
    <row r="48" spans="1:7" ht="12.75">
      <c r="A48" s="34" t="s">
        <v>521</v>
      </c>
      <c r="B48" s="28">
        <v>650</v>
      </c>
      <c r="C48" s="333">
        <v>3600</v>
      </c>
      <c r="D48" s="333">
        <v>219</v>
      </c>
      <c r="E48" s="371">
        <f t="shared" si="2"/>
        <v>6.083333333333334</v>
      </c>
      <c r="G48" s="275"/>
    </row>
    <row r="49" spans="1:7" ht="12.75">
      <c r="A49" s="34" t="s">
        <v>564</v>
      </c>
      <c r="B49" s="28">
        <v>400</v>
      </c>
      <c r="C49" s="333">
        <v>400</v>
      </c>
      <c r="D49" s="333">
        <v>43</v>
      </c>
      <c r="E49" s="371">
        <f t="shared" si="2"/>
        <v>10.75</v>
      </c>
      <c r="G49" s="275"/>
    </row>
    <row r="50" spans="1:5" ht="12.75">
      <c r="A50" s="34" t="s">
        <v>515</v>
      </c>
      <c r="B50" s="28">
        <v>4000</v>
      </c>
      <c r="C50" s="333">
        <v>4000</v>
      </c>
      <c r="D50" s="333">
        <v>2830</v>
      </c>
      <c r="E50" s="32">
        <f t="shared" si="2"/>
        <v>70.75</v>
      </c>
    </row>
    <row r="51" spans="1:6" ht="12.75" customHeight="1">
      <c r="A51" s="23" t="s">
        <v>277</v>
      </c>
      <c r="B51" s="28">
        <v>43230</v>
      </c>
      <c r="C51" s="333">
        <v>43230</v>
      </c>
      <c r="D51" s="333">
        <v>288</v>
      </c>
      <c r="E51" s="32">
        <f t="shared" si="2"/>
        <v>0.666204024982651</v>
      </c>
      <c r="F51" t="s">
        <v>474</v>
      </c>
    </row>
    <row r="52" spans="1:7" ht="13.5" customHeight="1">
      <c r="A52" s="23" t="s">
        <v>61</v>
      </c>
      <c r="B52" s="28">
        <v>38300</v>
      </c>
      <c r="C52" s="333">
        <v>38421</v>
      </c>
      <c r="D52" s="333">
        <v>1006</v>
      </c>
      <c r="E52" s="32">
        <f t="shared" si="2"/>
        <v>2.6183597511777417</v>
      </c>
      <c r="G52" s="275"/>
    </row>
    <row r="53" spans="1:7" ht="12" customHeight="1">
      <c r="A53" s="23" t="s">
        <v>60</v>
      </c>
      <c r="B53" s="28">
        <v>141700</v>
      </c>
      <c r="C53" s="333">
        <v>141700</v>
      </c>
      <c r="D53" s="247">
        <v>4454</v>
      </c>
      <c r="E53" s="32">
        <f t="shared" si="2"/>
        <v>3.143260409315455</v>
      </c>
      <c r="G53" s="275"/>
    </row>
    <row r="54" spans="1:9" ht="12.75">
      <c r="A54" s="23" t="s">
        <v>59</v>
      </c>
      <c r="B54" s="28">
        <v>13000</v>
      </c>
      <c r="C54" s="333">
        <v>13000</v>
      </c>
      <c r="D54" s="247">
        <v>4920</v>
      </c>
      <c r="E54" s="32">
        <f t="shared" si="2"/>
        <v>37.84615384615385</v>
      </c>
      <c r="H54">
        <v>2143</v>
      </c>
      <c r="I54">
        <v>2</v>
      </c>
    </row>
    <row r="55" spans="1:5" ht="12.75">
      <c r="A55" s="23" t="s">
        <v>93</v>
      </c>
      <c r="B55" s="28">
        <v>4039</v>
      </c>
      <c r="C55" s="333">
        <v>4039</v>
      </c>
      <c r="D55" s="333">
        <v>0</v>
      </c>
      <c r="E55" s="32">
        <f t="shared" si="2"/>
        <v>0</v>
      </c>
    </row>
    <row r="56" spans="1:9" ht="12.75">
      <c r="A56" s="23" t="s">
        <v>91</v>
      </c>
      <c r="B56" s="28">
        <v>1500</v>
      </c>
      <c r="C56" s="333">
        <v>1500</v>
      </c>
      <c r="D56" s="333">
        <v>871</v>
      </c>
      <c r="E56" s="32">
        <f t="shared" si="2"/>
        <v>58.06666666666666</v>
      </c>
      <c r="H56">
        <v>2329</v>
      </c>
      <c r="I56">
        <v>1022</v>
      </c>
    </row>
    <row r="57" spans="1:5" ht="12.75">
      <c r="A57" s="23" t="s">
        <v>94</v>
      </c>
      <c r="B57" s="28">
        <v>0</v>
      </c>
      <c r="C57" s="333">
        <v>0</v>
      </c>
      <c r="D57" s="333">
        <f>D75</f>
        <v>30595</v>
      </c>
      <c r="E57" s="376" t="s">
        <v>516</v>
      </c>
    </row>
    <row r="58" spans="1:5" ht="12.75">
      <c r="A58" s="113" t="s">
        <v>528</v>
      </c>
      <c r="B58" s="114">
        <f>SUM(B48:B57)</f>
        <v>246819</v>
      </c>
      <c r="C58" s="313">
        <f>SUM(C48:C57)</f>
        <v>249890</v>
      </c>
      <c r="D58" s="313">
        <f>SUM(D48:D57)</f>
        <v>45226</v>
      </c>
      <c r="E58" s="375">
        <f t="shared" si="2"/>
        <v>18.09836327984313</v>
      </c>
    </row>
    <row r="59" spans="1:11" ht="12" customHeight="1">
      <c r="A59" s="113"/>
      <c r="B59" s="114"/>
      <c r="C59" s="313"/>
      <c r="D59" s="313"/>
      <c r="E59" s="126"/>
      <c r="J59" s="125"/>
      <c r="K59" s="125"/>
    </row>
    <row r="60" spans="1:10" ht="12.75">
      <c r="A60" s="372" t="s">
        <v>92</v>
      </c>
      <c r="B60" s="373">
        <v>0</v>
      </c>
      <c r="C60" s="374">
        <v>10</v>
      </c>
      <c r="D60" s="374">
        <v>449</v>
      </c>
      <c r="E60" s="32" t="s">
        <v>516</v>
      </c>
      <c r="J60" s="125"/>
    </row>
    <row r="61" spans="1:5" ht="12.75">
      <c r="A61" s="23" t="s">
        <v>554</v>
      </c>
      <c r="B61" s="28">
        <v>72705</v>
      </c>
      <c r="C61" s="333">
        <v>72705</v>
      </c>
      <c r="D61" s="347">
        <v>12118</v>
      </c>
      <c r="E61" s="32">
        <f t="shared" si="2"/>
        <v>16.66735437727804</v>
      </c>
    </row>
    <row r="62" spans="1:5" ht="12.75">
      <c r="A62" s="34" t="s">
        <v>160</v>
      </c>
      <c r="B62" s="28">
        <v>3579714</v>
      </c>
      <c r="C62" s="333">
        <v>3579714</v>
      </c>
      <c r="D62" s="347">
        <v>931767</v>
      </c>
      <c r="E62" s="32">
        <f t="shared" si="2"/>
        <v>26.02909059215345</v>
      </c>
    </row>
    <row r="63" spans="1:5" ht="12.75">
      <c r="A63" s="34" t="s">
        <v>84</v>
      </c>
      <c r="B63" s="28">
        <v>0</v>
      </c>
      <c r="C63" s="333">
        <v>39935</v>
      </c>
      <c r="D63" s="347">
        <v>115803</v>
      </c>
      <c r="E63" s="32">
        <v>0</v>
      </c>
    </row>
    <row r="64" spans="1:5" ht="12.75">
      <c r="A64" s="34" t="s">
        <v>163</v>
      </c>
      <c r="B64" s="28">
        <v>1500</v>
      </c>
      <c r="C64" s="28">
        <v>1500</v>
      </c>
      <c r="D64" s="347">
        <v>763</v>
      </c>
      <c r="E64" s="32">
        <f t="shared" si="2"/>
        <v>50.866666666666674</v>
      </c>
    </row>
    <row r="65" spans="1:5" ht="25.5">
      <c r="A65" s="243" t="s">
        <v>530</v>
      </c>
      <c r="B65" s="242">
        <f>SUM(B60:B64)</f>
        <v>3653919</v>
      </c>
      <c r="C65" s="242">
        <f>SUM(C60:C64)</f>
        <v>3693864</v>
      </c>
      <c r="D65" s="348">
        <f>SUM(D60:D64)</f>
        <v>1060900</v>
      </c>
      <c r="E65" s="32">
        <f t="shared" si="2"/>
        <v>28.720602599337713</v>
      </c>
    </row>
    <row r="66" spans="1:5" ht="12.75">
      <c r="A66" s="3" t="s">
        <v>278</v>
      </c>
      <c r="B66" s="9">
        <f>B46+B58+B65</f>
        <v>7113977</v>
      </c>
      <c r="C66" s="9">
        <f>C46+C58+C65</f>
        <v>7156993</v>
      </c>
      <c r="D66" s="9">
        <f>D46+D58+D65</f>
        <v>1700203</v>
      </c>
      <c r="E66" s="27">
        <f t="shared" si="2"/>
        <v>23.755828739807345</v>
      </c>
    </row>
    <row r="67" spans="1:5" s="29" customFormat="1" ht="14.25">
      <c r="A67" s="251"/>
      <c r="B67" s="252"/>
      <c r="C67" s="252"/>
      <c r="D67" s="327"/>
      <c r="E67" s="253"/>
    </row>
    <row r="68" spans="1:5" s="29" customFormat="1" ht="12.75">
      <c r="A68" s="259" t="s">
        <v>89</v>
      </c>
      <c r="B68" s="18"/>
      <c r="C68" s="18"/>
      <c r="D68" s="260"/>
      <c r="E68" s="261"/>
    </row>
    <row r="69" spans="1:5" s="29" customFormat="1" ht="12.75">
      <c r="A69" s="259"/>
      <c r="B69" s="18"/>
      <c r="C69" s="18"/>
      <c r="D69" s="260"/>
      <c r="E69" s="261"/>
    </row>
    <row r="70" spans="1:5" s="29" customFormat="1" ht="12.75">
      <c r="A70" s="23" t="s">
        <v>570</v>
      </c>
      <c r="B70" s="28">
        <v>0</v>
      </c>
      <c r="C70" s="28">
        <v>0</v>
      </c>
      <c r="D70" s="247">
        <v>41</v>
      </c>
      <c r="E70" s="32" t="s">
        <v>516</v>
      </c>
    </row>
    <row r="71" spans="1:5" s="29" customFormat="1" ht="12.75">
      <c r="A71" s="23" t="s">
        <v>164</v>
      </c>
      <c r="B71" s="28">
        <v>0</v>
      </c>
      <c r="C71" s="28">
        <v>0</v>
      </c>
      <c r="D71" s="247">
        <v>140</v>
      </c>
      <c r="E71" s="32" t="s">
        <v>516</v>
      </c>
    </row>
    <row r="72" spans="1:5" s="29" customFormat="1" ht="12.75">
      <c r="A72" s="23" t="s">
        <v>236</v>
      </c>
      <c r="B72" s="28">
        <v>0</v>
      </c>
      <c r="C72" s="28">
        <v>0</v>
      </c>
      <c r="D72" s="247">
        <v>52</v>
      </c>
      <c r="E72" s="32" t="s">
        <v>516</v>
      </c>
    </row>
    <row r="73" spans="1:5" s="29" customFormat="1" ht="12.75">
      <c r="A73" s="318" t="s">
        <v>83</v>
      </c>
      <c r="B73" s="28">
        <v>0</v>
      </c>
      <c r="C73" s="28">
        <v>0</v>
      </c>
      <c r="D73" s="247">
        <v>30195</v>
      </c>
      <c r="E73" s="32" t="s">
        <v>516</v>
      </c>
    </row>
    <row r="74" spans="1:7" s="29" customFormat="1" ht="12.75">
      <c r="A74" s="23" t="s">
        <v>95</v>
      </c>
      <c r="B74" s="28">
        <v>0</v>
      </c>
      <c r="C74" s="28">
        <v>0</v>
      </c>
      <c r="D74" s="247">
        <v>167</v>
      </c>
      <c r="E74" s="371" t="s">
        <v>516</v>
      </c>
      <c r="G74" s="125"/>
    </row>
    <row r="75" spans="1:5" s="29" customFormat="1" ht="12.75">
      <c r="A75" s="3" t="s">
        <v>90</v>
      </c>
      <c r="B75" s="9">
        <v>0</v>
      </c>
      <c r="C75" s="9">
        <f>SUM(C70:C74)</f>
        <v>0</v>
      </c>
      <c r="D75" s="9">
        <f>SUM(D70:D74)</f>
        <v>30595</v>
      </c>
      <c r="E75" s="10" t="s">
        <v>516</v>
      </c>
    </row>
    <row r="76" spans="1:5" s="29" customFormat="1" ht="14.25">
      <c r="A76" s="251"/>
      <c r="B76" s="252"/>
      <c r="C76" s="252"/>
      <c r="D76" s="327"/>
      <c r="E76" s="253"/>
    </row>
    <row r="77" spans="1:4" ht="12.75">
      <c r="A77" s="64" t="s">
        <v>347</v>
      </c>
      <c r="B77" s="29"/>
      <c r="C77" s="83"/>
      <c r="D77" s="29"/>
    </row>
    <row r="78" spans="1:5" ht="25.5" customHeight="1">
      <c r="A78" s="5" t="s">
        <v>273</v>
      </c>
      <c r="B78" s="50" t="s">
        <v>368</v>
      </c>
      <c r="C78" s="59" t="s">
        <v>369</v>
      </c>
      <c r="D78" s="5" t="s">
        <v>275</v>
      </c>
      <c r="E78" s="51" t="s">
        <v>370</v>
      </c>
    </row>
    <row r="79" spans="1:6" ht="12.75">
      <c r="A79" s="23" t="s">
        <v>373</v>
      </c>
      <c r="B79" s="224">
        <v>1500</v>
      </c>
      <c r="C79" s="247">
        <v>1500</v>
      </c>
      <c r="D79" s="247">
        <v>817</v>
      </c>
      <c r="E79" s="371">
        <f>+D79/C79*100</f>
        <v>54.46666666666666</v>
      </c>
      <c r="F79" t="s">
        <v>475</v>
      </c>
    </row>
    <row r="80" spans="1:11" ht="12.75">
      <c r="A80" s="23" t="s">
        <v>374</v>
      </c>
      <c r="B80" s="224">
        <v>6500</v>
      </c>
      <c r="C80" s="247">
        <v>6500</v>
      </c>
      <c r="D80" s="247">
        <v>803</v>
      </c>
      <c r="E80" s="371">
        <f>+D80/C80*100</f>
        <v>12.353846153846154</v>
      </c>
      <c r="K80" s="125"/>
    </row>
    <row r="81" spans="1:11" ht="12.75">
      <c r="A81" s="23" t="s">
        <v>565</v>
      </c>
      <c r="B81" s="224">
        <v>0</v>
      </c>
      <c r="C81" s="247">
        <v>0</v>
      </c>
      <c r="D81" s="247">
        <v>81</v>
      </c>
      <c r="E81" s="371" t="s">
        <v>516</v>
      </c>
      <c r="K81" s="125"/>
    </row>
    <row r="82" spans="1:5" ht="12.75">
      <c r="A82" s="113" t="s">
        <v>531</v>
      </c>
      <c r="B82" s="242">
        <f>SUM(B79:B80)</f>
        <v>8000</v>
      </c>
      <c r="C82" s="348">
        <f>SUM(C79:C81)</f>
        <v>8000</v>
      </c>
      <c r="D82" s="348">
        <f>SUM(D79:D81)</f>
        <v>1701</v>
      </c>
      <c r="E82" s="126">
        <f>+D82/C82*100</f>
        <v>21.2625</v>
      </c>
    </row>
    <row r="83" spans="1:5" ht="12.75">
      <c r="A83" s="113"/>
      <c r="B83" s="242"/>
      <c r="C83" s="313"/>
      <c r="D83" s="313"/>
      <c r="E83" s="126"/>
    </row>
    <row r="84" spans="1:5" ht="12.75">
      <c r="A84" s="23" t="s">
        <v>67</v>
      </c>
      <c r="B84" s="224">
        <v>39600</v>
      </c>
      <c r="C84" s="247">
        <v>39600</v>
      </c>
      <c r="D84" s="247">
        <v>0</v>
      </c>
      <c r="E84" s="371">
        <f>+D84/C84*100</f>
        <v>0</v>
      </c>
    </row>
    <row r="85" spans="1:5" ht="25.5">
      <c r="A85" s="243" t="s">
        <v>235</v>
      </c>
      <c r="B85" s="242">
        <f>SUM(B84:B84)</f>
        <v>39600</v>
      </c>
      <c r="C85" s="242">
        <f>SUM(C84:C84)</f>
        <v>39600</v>
      </c>
      <c r="D85" s="242">
        <f>SUM(D84:D84)</f>
        <v>0</v>
      </c>
      <c r="E85" s="115">
        <f>+D85/C85*100</f>
        <v>0</v>
      </c>
    </row>
    <row r="86" spans="1:5" ht="12.75">
      <c r="A86" s="3" t="s">
        <v>279</v>
      </c>
      <c r="B86" s="9">
        <f>B82+B85</f>
        <v>47600</v>
      </c>
      <c r="C86" s="9">
        <f>C82+C85</f>
        <v>47600</v>
      </c>
      <c r="D86" s="9">
        <f>D82+D85</f>
        <v>1701</v>
      </c>
      <c r="E86" s="27">
        <f>+D86/C86*100</f>
        <v>3.573529411764706</v>
      </c>
    </row>
    <row r="87" spans="1:5" ht="12.75">
      <c r="A87" s="259"/>
      <c r="B87" s="260"/>
      <c r="C87" s="260"/>
      <c r="D87" s="260"/>
      <c r="E87" s="261"/>
    </row>
    <row r="88" spans="1:5" ht="12.75">
      <c r="A88" s="3" t="s">
        <v>349</v>
      </c>
      <c r="B88" s="9">
        <f>B66+B86</f>
        <v>7161577</v>
      </c>
      <c r="C88" s="9">
        <f>C66+C86</f>
        <v>7204593</v>
      </c>
      <c r="D88" s="9">
        <f>D66+D86</f>
        <v>1701904</v>
      </c>
      <c r="E88" s="10">
        <f>+D88/C88*100</f>
        <v>23.62248637778706</v>
      </c>
    </row>
    <row r="89" ht="12.75">
      <c r="J89" t="s">
        <v>391</v>
      </c>
    </row>
    <row r="90" ht="12.75">
      <c r="A90" s="64"/>
    </row>
    <row r="91" ht="12.75">
      <c r="A91" s="489"/>
    </row>
    <row r="94" ht="12.75">
      <c r="E94" s="491"/>
    </row>
    <row r="100" spans="1:2" ht="12.75">
      <c r="A100" s="98"/>
      <c r="B100" s="98"/>
    </row>
    <row r="101" spans="1:2" ht="12.75">
      <c r="A101" s="98"/>
      <c r="B101" s="98"/>
    </row>
    <row r="102" spans="1:2" ht="12.75">
      <c r="A102" s="98"/>
      <c r="B102" s="98"/>
    </row>
    <row r="103" spans="1:2" ht="12.75">
      <c r="A103" s="98"/>
      <c r="B103" s="98"/>
    </row>
    <row r="104" spans="1:2" ht="12.75">
      <c r="A104" s="98"/>
      <c r="B104" s="98"/>
    </row>
    <row r="105" spans="1:5" ht="12.75">
      <c r="A105" s="666"/>
      <c r="B105" s="666"/>
      <c r="C105" s="666"/>
      <c r="D105" s="666"/>
      <c r="E105" s="666"/>
    </row>
    <row r="106" spans="1:5" ht="12.75">
      <c r="A106" s="98"/>
      <c r="B106" s="238"/>
      <c r="C106" s="239"/>
      <c r="D106" s="238"/>
      <c r="E106" s="238"/>
    </row>
    <row r="107" spans="1:5" ht="12.75">
      <c r="A107" s="98"/>
      <c r="B107" s="238"/>
      <c r="C107" s="239"/>
      <c r="D107" s="238"/>
      <c r="E107" s="238"/>
    </row>
  </sheetData>
  <mergeCells count="3">
    <mergeCell ref="D3:G3"/>
    <mergeCell ref="A4:E4"/>
    <mergeCell ref="A105:E105"/>
  </mergeCells>
  <printOptions/>
  <pageMargins left="0.75" right="0.75" top="1" bottom="1" header="0.4921259845" footer="0.4921259845"/>
  <pageSetup horizontalDpi="600" verticalDpi="600" orientation="portrait" paperSize="9" scale="79" r:id="rId1"/>
  <headerFooter alignWithMargins="0">
    <oddFooter>&amp;C&amp;P</oddFooter>
  </headerFooter>
  <rowBreaks count="1" manualBreakCount="1">
    <brk id="66" max="4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/>
  <dimension ref="A1:AW45"/>
  <sheetViews>
    <sheetView workbookViewId="0" topLeftCell="A1">
      <selection activeCell="G13" sqref="G13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24" customFormat="1" ht="18">
      <c r="A1" s="668" t="s">
        <v>742</v>
      </c>
      <c r="B1" s="668"/>
      <c r="C1" s="668"/>
      <c r="D1" s="668"/>
      <c r="E1" s="668"/>
      <c r="F1" s="664"/>
      <c r="G1" s="664"/>
      <c r="H1" s="29"/>
      <c r="I1" s="97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5.75" customHeight="1">
      <c r="A2" s="316" t="s">
        <v>218</v>
      </c>
      <c r="B2" s="29"/>
      <c r="C2" s="29"/>
      <c r="D2" s="29"/>
      <c r="E2" s="97"/>
      <c r="I2" s="24"/>
    </row>
    <row r="3" spans="1:9" ht="12.75" customHeight="1">
      <c r="A3" s="65"/>
      <c r="B3" s="29"/>
      <c r="C3" s="29"/>
      <c r="E3" s="97"/>
      <c r="I3" s="24"/>
    </row>
    <row r="4" spans="1:9" ht="12.75" customHeight="1">
      <c r="A4" s="65"/>
      <c r="B4" s="29"/>
      <c r="C4" s="29"/>
      <c r="E4" s="97"/>
      <c r="I4" s="24"/>
    </row>
    <row r="5" spans="1:5" s="29" customFormat="1" ht="12" customHeight="1">
      <c r="A5" s="64" t="s">
        <v>315</v>
      </c>
      <c r="E5" s="64" t="s">
        <v>541</v>
      </c>
    </row>
    <row r="6" ht="12" customHeight="1">
      <c r="E6" s="64"/>
    </row>
    <row r="7" spans="1:5" ht="23.25" customHeight="1">
      <c r="A7" s="90" t="s">
        <v>384</v>
      </c>
      <c r="B7" s="91" t="s">
        <v>385</v>
      </c>
      <c r="C7" s="91" t="s">
        <v>283</v>
      </c>
      <c r="D7" s="92" t="s">
        <v>386</v>
      </c>
      <c r="E7" s="93" t="s">
        <v>387</v>
      </c>
    </row>
    <row r="8" spans="1:5" ht="13.5" customHeight="1">
      <c r="A8" s="90"/>
      <c r="B8" s="91" t="s">
        <v>561</v>
      </c>
      <c r="C8" s="409">
        <v>1700</v>
      </c>
      <c r="D8" s="284">
        <v>30000</v>
      </c>
      <c r="E8" s="95"/>
    </row>
    <row r="9" spans="1:5" ht="25.5">
      <c r="A9" s="592">
        <v>39098</v>
      </c>
      <c r="B9" s="593" t="s">
        <v>682</v>
      </c>
      <c r="C9" s="500">
        <v>5000</v>
      </c>
      <c r="D9" s="603">
        <v>-1557</v>
      </c>
      <c r="E9" s="604">
        <v>28443</v>
      </c>
    </row>
    <row r="10" spans="1:5" ht="12.75">
      <c r="A10" s="96">
        <v>39098</v>
      </c>
      <c r="B10" s="594" t="s">
        <v>683</v>
      </c>
      <c r="C10" s="500">
        <v>1800</v>
      </c>
      <c r="D10" s="605">
        <v>-80</v>
      </c>
      <c r="E10" s="604">
        <v>28363</v>
      </c>
    </row>
    <row r="11" spans="1:5" ht="12.75">
      <c r="A11" s="96">
        <v>39098</v>
      </c>
      <c r="B11" s="87" t="s">
        <v>684</v>
      </c>
      <c r="C11" s="500">
        <v>1800</v>
      </c>
      <c r="D11" s="164">
        <v>-100</v>
      </c>
      <c r="E11" s="606">
        <v>28263</v>
      </c>
    </row>
    <row r="12" spans="1:5" ht="25.5">
      <c r="A12" s="94">
        <v>39105</v>
      </c>
      <c r="B12" s="595" t="s">
        <v>685</v>
      </c>
      <c r="C12" s="500">
        <v>3000</v>
      </c>
      <c r="D12" s="164">
        <v>-200</v>
      </c>
      <c r="E12" s="606">
        <v>28063</v>
      </c>
    </row>
    <row r="13" spans="1:5" ht="25.5">
      <c r="A13" s="596">
        <v>39105</v>
      </c>
      <c r="B13" s="597" t="s">
        <v>686</v>
      </c>
      <c r="C13" s="600">
        <v>8001</v>
      </c>
      <c r="D13" s="607">
        <v>-50</v>
      </c>
      <c r="E13" s="608">
        <v>28013</v>
      </c>
    </row>
    <row r="14" spans="1:5" ht="12.75">
      <c r="A14" s="94">
        <v>39105</v>
      </c>
      <c r="B14" s="513" t="s">
        <v>687</v>
      </c>
      <c r="C14" s="500">
        <v>8001</v>
      </c>
      <c r="D14" s="164">
        <v>-1200</v>
      </c>
      <c r="E14" s="606">
        <v>26813</v>
      </c>
    </row>
    <row r="15" spans="1:5" ht="12.75">
      <c r="A15" s="94">
        <v>39105</v>
      </c>
      <c r="B15" s="578" t="s">
        <v>688</v>
      </c>
      <c r="C15" s="44">
        <v>8001</v>
      </c>
      <c r="D15" s="164">
        <v>-1200</v>
      </c>
      <c r="E15" s="606">
        <v>25613</v>
      </c>
    </row>
    <row r="16" spans="1:5" ht="12.75">
      <c r="A16" s="94">
        <v>39105</v>
      </c>
      <c r="B16" s="23" t="s">
        <v>689</v>
      </c>
      <c r="C16" s="44">
        <v>8001</v>
      </c>
      <c r="D16" s="164">
        <v>-600</v>
      </c>
      <c r="E16" s="606">
        <v>25013</v>
      </c>
    </row>
    <row r="17" spans="1:5" ht="12.75">
      <c r="A17" s="94">
        <v>39105</v>
      </c>
      <c r="B17" s="513" t="s">
        <v>690</v>
      </c>
      <c r="C17" s="500">
        <v>8001</v>
      </c>
      <c r="D17" s="164">
        <v>-700</v>
      </c>
      <c r="E17" s="606">
        <v>24313</v>
      </c>
    </row>
    <row r="18" spans="1:5" ht="12.75">
      <c r="A18" s="94">
        <v>39112</v>
      </c>
      <c r="B18" s="4" t="s">
        <v>691</v>
      </c>
      <c r="C18" s="500">
        <v>1000</v>
      </c>
      <c r="D18" s="609">
        <v>-30.9</v>
      </c>
      <c r="E18" s="606">
        <v>24282.1</v>
      </c>
    </row>
    <row r="19" spans="1:5" ht="12.75">
      <c r="A19" s="596">
        <v>39119</v>
      </c>
      <c r="B19" s="598" t="s">
        <v>692</v>
      </c>
      <c r="C19" s="601">
        <v>3000</v>
      </c>
      <c r="D19" s="610">
        <v>-60</v>
      </c>
      <c r="E19" s="608">
        <v>24222.1</v>
      </c>
    </row>
    <row r="20" spans="1:5" ht="25.5">
      <c r="A20" s="94">
        <v>39125</v>
      </c>
      <c r="B20" s="599" t="s">
        <v>693</v>
      </c>
      <c r="C20" s="602">
        <v>5100</v>
      </c>
      <c r="D20" s="610">
        <v>-220</v>
      </c>
      <c r="E20" s="604">
        <v>24002.1</v>
      </c>
    </row>
    <row r="21" spans="1:5" ht="12.75">
      <c r="A21" s="94">
        <v>39133</v>
      </c>
      <c r="B21" s="4" t="s">
        <v>694</v>
      </c>
      <c r="C21" s="500">
        <v>8001</v>
      </c>
      <c r="D21" s="609">
        <v>-246</v>
      </c>
      <c r="E21" s="604">
        <v>23756.1</v>
      </c>
    </row>
    <row r="22" spans="1:5" ht="12.75">
      <c r="A22" s="94">
        <v>39133</v>
      </c>
      <c r="B22" s="4" t="s">
        <v>695</v>
      </c>
      <c r="C22" s="500">
        <v>8002</v>
      </c>
      <c r="D22" s="609">
        <v>-1900</v>
      </c>
      <c r="E22" s="604">
        <v>21856.1</v>
      </c>
    </row>
    <row r="23" spans="1:5" ht="12.75">
      <c r="A23" s="94">
        <v>39133</v>
      </c>
      <c r="B23" s="4" t="s">
        <v>696</v>
      </c>
      <c r="C23" s="500">
        <v>1500</v>
      </c>
      <c r="D23" s="609">
        <v>-17.4</v>
      </c>
      <c r="E23" s="604">
        <v>21838.7</v>
      </c>
    </row>
    <row r="24" spans="1:5" ht="12.75">
      <c r="A24" s="94">
        <v>39133</v>
      </c>
      <c r="B24" s="4" t="s">
        <v>697</v>
      </c>
      <c r="C24" s="500">
        <v>3000</v>
      </c>
      <c r="D24" s="609">
        <v>-20</v>
      </c>
      <c r="E24" s="604">
        <v>21818.7</v>
      </c>
    </row>
    <row r="25" spans="1:5" ht="12.75">
      <c r="A25" s="94">
        <v>39133</v>
      </c>
      <c r="B25" s="4" t="s">
        <v>698</v>
      </c>
      <c r="C25" s="500">
        <v>3000</v>
      </c>
      <c r="D25" s="609">
        <v>-15</v>
      </c>
      <c r="E25" s="604">
        <v>21803.7</v>
      </c>
    </row>
    <row r="26" spans="1:5" ht="12.75">
      <c r="A26" s="94">
        <v>39140</v>
      </c>
      <c r="B26" s="4" t="s">
        <v>699</v>
      </c>
      <c r="C26" s="500">
        <v>3000</v>
      </c>
      <c r="D26" s="609">
        <v>-36.8</v>
      </c>
      <c r="E26" s="611">
        <v>21766.9</v>
      </c>
    </row>
    <row r="27" spans="1:5" ht="12.75" customHeight="1">
      <c r="A27" s="165"/>
      <c r="B27" s="166"/>
      <c r="C27" s="13"/>
      <c r="D27" s="25"/>
      <c r="E27" s="167"/>
    </row>
    <row r="28" spans="1:5" ht="12.75" customHeight="1">
      <c r="A28" s="165"/>
      <c r="B28" s="166"/>
      <c r="C28" s="13"/>
      <c r="D28" s="25"/>
      <c r="E28" s="167"/>
    </row>
    <row r="29" spans="1:5" s="29" customFormat="1" ht="12.75">
      <c r="A29" s="64" t="s">
        <v>389</v>
      </c>
      <c r="E29" s="64" t="s">
        <v>541</v>
      </c>
    </row>
    <row r="30" ht="12.75" customHeight="1">
      <c r="E30" s="64"/>
    </row>
    <row r="31" spans="1:5" ht="23.25" customHeight="1">
      <c r="A31" s="90" t="s">
        <v>384</v>
      </c>
      <c r="B31" s="91" t="s">
        <v>385</v>
      </c>
      <c r="C31" s="91" t="s">
        <v>283</v>
      </c>
      <c r="D31" s="92" t="s">
        <v>386</v>
      </c>
      <c r="E31" s="93" t="s">
        <v>387</v>
      </c>
    </row>
    <row r="32" spans="1:8" ht="14.25" customHeight="1">
      <c r="A32" s="90"/>
      <c r="B32" s="91" t="s">
        <v>562</v>
      </c>
      <c r="C32" s="409">
        <v>1700</v>
      </c>
      <c r="D32" s="284">
        <v>10000</v>
      </c>
      <c r="E32" s="319" t="s">
        <v>391</v>
      </c>
      <c r="H32" s="2"/>
    </row>
    <row r="33" spans="1:8" ht="12.75">
      <c r="A33" s="357"/>
      <c r="B33" s="613"/>
      <c r="C33" s="4"/>
      <c r="D33" s="472"/>
      <c r="E33" s="614"/>
      <c r="H33" s="2"/>
    </row>
    <row r="34" spans="1:8" ht="12.75">
      <c r="A34" s="588"/>
      <c r="B34" s="589"/>
      <c r="C34" s="166"/>
      <c r="D34" s="590"/>
      <c r="E34" s="591"/>
      <c r="H34" s="2"/>
    </row>
    <row r="35" ht="12" customHeight="1"/>
    <row r="36" spans="1:5" s="29" customFormat="1" ht="12.75">
      <c r="A36" s="64" t="s">
        <v>390</v>
      </c>
      <c r="E36" s="64" t="s">
        <v>541</v>
      </c>
    </row>
    <row r="37" ht="12.75" customHeight="1">
      <c r="E37" s="64"/>
    </row>
    <row r="38" spans="1:5" ht="23.25" customHeight="1">
      <c r="A38" s="90" t="s">
        <v>384</v>
      </c>
      <c r="B38" s="91" t="s">
        <v>385</v>
      </c>
      <c r="C38" s="91" t="s">
        <v>283</v>
      </c>
      <c r="D38" s="92" t="s">
        <v>386</v>
      </c>
      <c r="E38" s="93" t="s">
        <v>387</v>
      </c>
    </row>
    <row r="39" spans="1:7" ht="15" customHeight="1">
      <c r="A39" s="90"/>
      <c r="B39" s="91" t="s">
        <v>562</v>
      </c>
      <c r="C39" s="409">
        <v>1700</v>
      </c>
      <c r="D39" s="284">
        <v>100000</v>
      </c>
      <c r="E39" s="95"/>
      <c r="G39" s="365"/>
    </row>
    <row r="40" spans="1:9" ht="12.75">
      <c r="A40" s="583">
        <v>39126</v>
      </c>
      <c r="B40" s="34" t="s">
        <v>677</v>
      </c>
      <c r="C40" s="33">
        <v>1500</v>
      </c>
      <c r="D40" s="584" t="s">
        <v>680</v>
      </c>
      <c r="E40" s="585">
        <v>99992</v>
      </c>
      <c r="I40" s="258"/>
    </row>
    <row r="41" spans="1:5" ht="12.75">
      <c r="A41" s="583">
        <v>39126</v>
      </c>
      <c r="B41" s="34" t="s">
        <v>678</v>
      </c>
      <c r="C41" s="33">
        <v>3000</v>
      </c>
      <c r="D41" s="586" t="s">
        <v>681</v>
      </c>
      <c r="E41" s="585">
        <v>99842</v>
      </c>
    </row>
    <row r="42" spans="1:5" ht="12.75">
      <c r="A42" s="583">
        <v>39126</v>
      </c>
      <c r="B42" s="23" t="s">
        <v>679</v>
      </c>
      <c r="C42" s="33">
        <v>5000</v>
      </c>
      <c r="D42" s="298">
        <v>-1060</v>
      </c>
      <c r="E42" s="587">
        <v>98782</v>
      </c>
    </row>
    <row r="43" spans="1:5" ht="12.75">
      <c r="A43" s="96"/>
      <c r="B43" s="513"/>
      <c r="C43" s="87"/>
      <c r="D43" s="199"/>
      <c r="E43" s="408"/>
    </row>
    <row r="45" ht="12.75">
      <c r="A45" s="238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scale="85" r:id="rId1"/>
  <headerFooter alignWithMargins="0">
    <oddFooter>&amp;C26</oddFooter>
  </headerFooter>
  <rowBreaks count="2" manualBreakCount="2">
    <brk id="43" max="4" man="1"/>
    <brk id="4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7"/>
  <dimension ref="A1:BI57"/>
  <sheetViews>
    <sheetView workbookViewId="0" topLeftCell="B1">
      <selection activeCell="E16" sqref="E16"/>
    </sheetView>
  </sheetViews>
  <sheetFormatPr defaultColWidth="9.00390625" defaultRowHeight="12.75"/>
  <cols>
    <col min="1" max="1" width="1.12109375" style="0" customWidth="1"/>
    <col min="2" max="2" width="43.625" style="0" customWidth="1"/>
    <col min="3" max="3" width="22.00390625" style="0" customWidth="1"/>
    <col min="4" max="4" width="23.00390625" style="0" customWidth="1"/>
    <col min="5" max="5" width="25.75390625" style="630" bestFit="1" customWidth="1"/>
    <col min="6" max="6" width="12.75390625" style="631" bestFit="1" customWidth="1"/>
    <col min="7" max="11" width="12.75390625" style="631" customWidth="1"/>
    <col min="12" max="18" width="9.125" style="631" customWidth="1"/>
    <col min="19" max="21" width="10.125" style="631" bestFit="1" customWidth="1"/>
    <col min="22" max="23" width="9.125" style="631" customWidth="1"/>
    <col min="24" max="61" width="9.125" style="431" customWidth="1"/>
  </cols>
  <sheetData>
    <row r="1" spans="1:61" ht="15.75" customHeight="1">
      <c r="A1" s="202" t="s">
        <v>745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3:4" ht="12.75">
      <c r="C57" s="664" t="s">
        <v>4</v>
      </c>
      <c r="D57" s="664"/>
    </row>
  </sheetData>
  <mergeCells count="1">
    <mergeCell ref="C57:D57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scale="95" r:id="rId2"/>
  <headerFooter alignWithMargins="0">
    <oddFooter>&amp;C27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H13" sqref="H13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02" t="s">
        <v>743</v>
      </c>
      <c r="E1" s="202"/>
    </row>
    <row r="2" spans="1:5" ht="17.25" customHeight="1">
      <c r="A2" s="202" t="s">
        <v>79</v>
      </c>
      <c r="B2" s="249"/>
      <c r="C2" s="249"/>
      <c r="D2" s="249"/>
      <c r="E2" s="249"/>
    </row>
    <row r="3" spans="1:5" ht="17.25" customHeight="1">
      <c r="A3" s="249"/>
      <c r="B3" s="249"/>
      <c r="C3" s="249"/>
      <c r="D3" s="249"/>
      <c r="E3" s="249"/>
    </row>
    <row r="4" spans="1:5" ht="15.75">
      <c r="A4" s="1"/>
      <c r="D4" s="506"/>
      <c r="E4" s="505"/>
    </row>
    <row r="5" spans="1:5" ht="15.75">
      <c r="A5" s="1" t="s">
        <v>88</v>
      </c>
      <c r="D5" s="506">
        <v>270436.6</v>
      </c>
      <c r="E5" s="505" t="s">
        <v>338</v>
      </c>
    </row>
    <row r="6" spans="1:5" ht="15.75">
      <c r="A6" s="1"/>
      <c r="B6" s="1"/>
      <c r="D6" s="301"/>
      <c r="E6" s="2"/>
    </row>
    <row r="7" spans="1:2" ht="15.75">
      <c r="A7" s="1"/>
      <c r="B7" s="1"/>
    </row>
    <row r="8" spans="1:2" ht="15.75">
      <c r="A8" s="1" t="s">
        <v>339</v>
      </c>
      <c r="B8" s="1"/>
    </row>
    <row r="9" spans="1:5" ht="26.25" customHeight="1">
      <c r="A9" s="80" t="s">
        <v>494</v>
      </c>
      <c r="B9" s="52" t="s">
        <v>368</v>
      </c>
      <c r="C9" s="6" t="s">
        <v>369</v>
      </c>
      <c r="D9" s="5" t="s">
        <v>275</v>
      </c>
      <c r="E9" s="51" t="s">
        <v>370</v>
      </c>
    </row>
    <row r="10" spans="1:5" ht="25.5">
      <c r="A10" s="390" t="s">
        <v>727</v>
      </c>
      <c r="B10" s="297">
        <v>350000000</v>
      </c>
      <c r="C10" s="297">
        <v>350000000</v>
      </c>
      <c r="D10" s="297">
        <v>0</v>
      </c>
      <c r="E10" s="180">
        <v>0</v>
      </c>
    </row>
    <row r="11" spans="1:5" ht="12.75">
      <c r="A11" s="3" t="s">
        <v>535</v>
      </c>
      <c r="B11" s="9">
        <f>SUM(B10:B10)</f>
        <v>350000000</v>
      </c>
      <c r="C11" s="9">
        <f>SUM(C10:C10)</f>
        <v>350000000</v>
      </c>
      <c r="D11" s="9">
        <f>SUM(D10:D10)</f>
        <v>0</v>
      </c>
      <c r="E11" s="336">
        <v>0</v>
      </c>
    </row>
    <row r="12" ht="12" customHeight="1">
      <c r="A12" s="317"/>
    </row>
    <row r="13" spans="1:8" ht="12" customHeight="1">
      <c r="A13" s="17"/>
      <c r="H13" s="125"/>
    </row>
    <row r="14" ht="12" customHeight="1"/>
    <row r="16" spans="1:2" ht="15.75">
      <c r="A16" s="1" t="s">
        <v>340</v>
      </c>
      <c r="B16" s="1"/>
    </row>
    <row r="17" spans="1:5" ht="26.25" customHeight="1">
      <c r="A17" s="3" t="s">
        <v>529</v>
      </c>
      <c r="B17" s="52" t="s">
        <v>368</v>
      </c>
      <c r="C17" s="6" t="s">
        <v>369</v>
      </c>
      <c r="D17" s="244" t="s">
        <v>275</v>
      </c>
      <c r="E17" s="51" t="s">
        <v>370</v>
      </c>
    </row>
    <row r="18" spans="1:5" ht="25.5">
      <c r="A18" s="390" t="s">
        <v>495</v>
      </c>
      <c r="B18" s="297">
        <v>350000000</v>
      </c>
      <c r="C18" s="297">
        <v>350000000</v>
      </c>
      <c r="D18" s="297">
        <v>0</v>
      </c>
      <c r="E18" s="180">
        <v>0</v>
      </c>
    </row>
    <row r="19" spans="1:5" ht="12.75">
      <c r="A19" s="627" t="s">
        <v>726</v>
      </c>
      <c r="B19" s="28">
        <v>8900000</v>
      </c>
      <c r="C19" s="28">
        <v>8900000</v>
      </c>
      <c r="D19" s="26">
        <v>0</v>
      </c>
      <c r="E19" s="36">
        <v>0</v>
      </c>
    </row>
    <row r="20" spans="1:10" ht="12.75">
      <c r="A20" s="3" t="s">
        <v>536</v>
      </c>
      <c r="B20" s="9">
        <f>SUM(B18:B19)</f>
        <v>358900000</v>
      </c>
      <c r="C20" s="9">
        <f>SUM(C18:C19)</f>
        <v>358900000</v>
      </c>
      <c r="D20" s="9">
        <f>SUM(D18:D19)</f>
        <v>0</v>
      </c>
      <c r="E20" s="336">
        <v>0</v>
      </c>
      <c r="H20" s="700"/>
      <c r="I20" s="700"/>
      <c r="J20" s="701"/>
    </row>
    <row r="21" ht="12" customHeight="1">
      <c r="C21" s="15"/>
    </row>
    <row r="22" ht="12.75">
      <c r="D22" s="433"/>
    </row>
    <row r="23" ht="14.25">
      <c r="D23" s="450"/>
    </row>
    <row r="24" spans="1:5" ht="15.75">
      <c r="A24" s="1" t="s">
        <v>80</v>
      </c>
      <c r="D24" s="506">
        <v>270436.6</v>
      </c>
      <c r="E24" s="505" t="s">
        <v>338</v>
      </c>
    </row>
    <row r="25" ht="14.25">
      <c r="D25" s="329"/>
    </row>
    <row r="26" spans="7:9" ht="12.75">
      <c r="G26" s="700"/>
      <c r="H26" s="700"/>
      <c r="I26" s="701"/>
    </row>
    <row r="27" spans="1:5" ht="15.75">
      <c r="A27" s="1"/>
      <c r="D27" s="301"/>
      <c r="E27" s="2"/>
    </row>
    <row r="29" ht="12.75">
      <c r="D29" s="15"/>
    </row>
  </sheetData>
  <mergeCells count="2">
    <mergeCell ref="H20:J20"/>
    <mergeCell ref="G26:I26"/>
  </mergeCells>
  <printOptions/>
  <pageMargins left="0.75" right="0.75" top="1" bottom="1" header="0.4921259845" footer="0.4921259845"/>
  <pageSetup firstPageNumber="28" useFirstPageNumber="1" horizontalDpi="600" verticalDpi="600" orientation="portrait" paperSize="9" scale="96" r:id="rId1"/>
  <headerFooter alignWithMargins="0">
    <oddFooter>&amp;C28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A1" sqref="A1:P1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19.5" customHeight="1">
      <c r="A1" s="667" t="s">
        <v>714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</row>
    <row r="3" spans="1:16" ht="12.75">
      <c r="A3" s="45" t="s">
        <v>273</v>
      </c>
      <c r="B3" s="45" t="s">
        <v>352</v>
      </c>
      <c r="C3" s="45" t="s">
        <v>353</v>
      </c>
      <c r="D3" s="45" t="s">
        <v>354</v>
      </c>
      <c r="E3" s="45" t="s">
        <v>355</v>
      </c>
      <c r="F3" s="45" t="s">
        <v>356</v>
      </c>
      <c r="G3" s="45" t="s">
        <v>357</v>
      </c>
      <c r="H3" s="45" t="s">
        <v>358</v>
      </c>
      <c r="I3" s="45" t="s">
        <v>359</v>
      </c>
      <c r="J3" s="45" t="s">
        <v>360</v>
      </c>
      <c r="K3" s="45" t="s">
        <v>361</v>
      </c>
      <c r="L3" s="45" t="s">
        <v>362</v>
      </c>
      <c r="M3" s="45" t="s">
        <v>363</v>
      </c>
      <c r="N3" s="45" t="s">
        <v>329</v>
      </c>
      <c r="O3" s="45" t="s">
        <v>372</v>
      </c>
      <c r="P3" s="46" t="s">
        <v>274</v>
      </c>
    </row>
    <row r="4" spans="1:16" ht="12.75">
      <c r="A4" s="79" t="s">
        <v>343</v>
      </c>
      <c r="B4" s="47">
        <v>84023</v>
      </c>
      <c r="C4" s="47">
        <v>59793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254">
        <f>SUM(B4:M4)</f>
        <v>143816</v>
      </c>
      <c r="O4" s="47">
        <v>752940</v>
      </c>
      <c r="P4" s="30">
        <f aca="true" t="shared" si="0" ref="P4:P9">+N4/O4*100</f>
        <v>19.100592344675537</v>
      </c>
    </row>
    <row r="5" spans="1:16" ht="12.75">
      <c r="A5" s="81" t="s">
        <v>280</v>
      </c>
      <c r="B5" s="47">
        <v>5468</v>
      </c>
      <c r="C5" s="47">
        <v>1363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254">
        <f>SUM(B5:M5)</f>
        <v>6831</v>
      </c>
      <c r="O5" s="47">
        <v>69720</v>
      </c>
      <c r="P5" s="30">
        <f t="shared" si="0"/>
        <v>9.79776247848537</v>
      </c>
    </row>
    <row r="6" spans="1:16" ht="12.75">
      <c r="A6" s="81" t="s">
        <v>281</v>
      </c>
      <c r="B6" s="47">
        <v>4724</v>
      </c>
      <c r="C6" s="47">
        <v>4518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254">
        <f>SUM(B6:M6)</f>
        <v>9242</v>
      </c>
      <c r="O6" s="47">
        <v>41830</v>
      </c>
      <c r="P6" s="30">
        <f t="shared" si="0"/>
        <v>22.094190772173082</v>
      </c>
    </row>
    <row r="7" spans="1:16" ht="12.75">
      <c r="A7" s="81" t="s">
        <v>544</v>
      </c>
      <c r="B7" s="47">
        <v>79409</v>
      </c>
      <c r="C7" s="47">
        <v>9149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254">
        <f>SUM(B7:M7)</f>
        <v>88558</v>
      </c>
      <c r="O7" s="47">
        <v>948150</v>
      </c>
      <c r="P7" s="30">
        <f t="shared" si="0"/>
        <v>9.340083320149766</v>
      </c>
    </row>
    <row r="8" spans="1:16" ht="12.75">
      <c r="A8" s="81" t="s">
        <v>282</v>
      </c>
      <c r="B8" s="47">
        <v>114425</v>
      </c>
      <c r="C8" s="47">
        <v>230949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254">
        <f>SUM(B8:M8)</f>
        <v>345374</v>
      </c>
      <c r="O8" s="47">
        <v>1399399</v>
      </c>
      <c r="P8" s="30">
        <f t="shared" si="0"/>
        <v>24.680166271377928</v>
      </c>
    </row>
    <row r="9" spans="1:16" ht="12.75">
      <c r="A9" s="82" t="s">
        <v>364</v>
      </c>
      <c r="B9" s="48">
        <f aca="true" t="shared" si="1" ref="B9:O9">SUM(B4:B8)</f>
        <v>288049</v>
      </c>
      <c r="C9" s="48">
        <f t="shared" si="1"/>
        <v>305772</v>
      </c>
      <c r="D9" s="48">
        <f t="shared" si="1"/>
        <v>0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9">
        <f t="shared" si="1"/>
        <v>593821</v>
      </c>
      <c r="O9" s="49">
        <f t="shared" si="1"/>
        <v>3212039</v>
      </c>
      <c r="P9" s="35">
        <f t="shared" si="0"/>
        <v>18.487353360279872</v>
      </c>
    </row>
    <row r="10" spans="1:16" ht="12.75">
      <c r="A10" s="277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8"/>
      <c r="O10" s="278"/>
      <c r="P10" s="279"/>
    </row>
    <row r="11" spans="1:16" ht="12.75">
      <c r="A11" s="45" t="s">
        <v>273</v>
      </c>
      <c r="B11" s="45" t="s">
        <v>352</v>
      </c>
      <c r="C11" s="45" t="s">
        <v>353</v>
      </c>
      <c r="D11" s="45" t="s">
        <v>354</v>
      </c>
      <c r="E11" s="45" t="s">
        <v>355</v>
      </c>
      <c r="F11" s="45" t="s">
        <v>356</v>
      </c>
      <c r="G11" s="45" t="s">
        <v>357</v>
      </c>
      <c r="H11" s="45" t="s">
        <v>358</v>
      </c>
      <c r="I11" s="45" t="s">
        <v>359</v>
      </c>
      <c r="J11" s="45" t="s">
        <v>360</v>
      </c>
      <c r="K11" s="45" t="s">
        <v>361</v>
      </c>
      <c r="L11" s="45" t="s">
        <v>362</v>
      </c>
      <c r="M11" s="45" t="s">
        <v>363</v>
      </c>
      <c r="N11" s="45" t="s">
        <v>329</v>
      </c>
      <c r="O11" s="45" t="s">
        <v>372</v>
      </c>
      <c r="P11" s="46" t="s">
        <v>274</v>
      </c>
    </row>
    <row r="12" spans="1:16" ht="18.75" customHeight="1">
      <c r="A12" s="79" t="s">
        <v>545</v>
      </c>
      <c r="B12" s="47" t="s">
        <v>391</v>
      </c>
      <c r="C12" s="47" t="s">
        <v>391</v>
      </c>
      <c r="D12" s="47" t="s">
        <v>391</v>
      </c>
      <c r="E12" s="47" t="s">
        <v>391</v>
      </c>
      <c r="F12" s="47" t="s">
        <v>391</v>
      </c>
      <c r="G12" s="47"/>
      <c r="H12" s="47"/>
      <c r="I12" s="47"/>
      <c r="J12" s="47"/>
      <c r="K12" s="47"/>
      <c r="L12" s="47"/>
      <c r="M12" s="47"/>
      <c r="N12" s="254"/>
      <c r="O12" s="47"/>
      <c r="P12" s="30"/>
    </row>
    <row r="13" ht="22.5" customHeight="1"/>
    <row r="39" spans="1:16" ht="18">
      <c r="A39" s="668" t="s">
        <v>713</v>
      </c>
      <c r="B39" s="668"/>
      <c r="C39" s="668"/>
      <c r="D39" s="668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</row>
    <row r="41" ht="12.75">
      <c r="A41" s="2" t="s">
        <v>77</v>
      </c>
    </row>
    <row r="42" spans="1:16" ht="12.75">
      <c r="A42" s="45" t="s">
        <v>273</v>
      </c>
      <c r="B42" s="45" t="s">
        <v>352</v>
      </c>
      <c r="C42" s="45" t="s">
        <v>353</v>
      </c>
      <c r="D42" s="45" t="s">
        <v>354</v>
      </c>
      <c r="E42" s="45" t="s">
        <v>355</v>
      </c>
      <c r="F42" s="45" t="s">
        <v>356</v>
      </c>
      <c r="G42" s="45" t="s">
        <v>357</v>
      </c>
      <c r="H42" s="45" t="s">
        <v>358</v>
      </c>
      <c r="I42" s="45" t="s">
        <v>359</v>
      </c>
      <c r="J42" s="45" t="s">
        <v>360</v>
      </c>
      <c r="K42" s="45" t="s">
        <v>361</v>
      </c>
      <c r="L42" s="45" t="s">
        <v>362</v>
      </c>
      <c r="M42" s="45" t="s">
        <v>363</v>
      </c>
      <c r="N42" s="45" t="s">
        <v>329</v>
      </c>
      <c r="O42" s="45" t="s">
        <v>372</v>
      </c>
      <c r="P42" s="46" t="s">
        <v>274</v>
      </c>
    </row>
    <row r="43" spans="1:16" ht="12.75">
      <c r="A43" s="79" t="s">
        <v>343</v>
      </c>
      <c r="B43" s="47">
        <v>84023</v>
      </c>
      <c r="C43" s="47">
        <v>59793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254">
        <f>SUM(B43:M43)</f>
        <v>143816</v>
      </c>
      <c r="O43" s="47">
        <v>752940</v>
      </c>
      <c r="P43" s="620">
        <f aca="true" t="shared" si="2" ref="P43:P48">N43/O43*100</f>
        <v>19.100592344675537</v>
      </c>
    </row>
    <row r="44" spans="1:16" ht="12.75">
      <c r="A44" s="81" t="s">
        <v>280</v>
      </c>
      <c r="B44" s="47">
        <v>5468</v>
      </c>
      <c r="C44" s="47">
        <v>1363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254">
        <f>SUM(B44:M44)</f>
        <v>6831</v>
      </c>
      <c r="O44" s="47">
        <v>69720</v>
      </c>
      <c r="P44" s="620">
        <f t="shared" si="2"/>
        <v>9.79776247848537</v>
      </c>
    </row>
    <row r="45" spans="1:16" ht="12.75">
      <c r="A45" s="81" t="s">
        <v>281</v>
      </c>
      <c r="B45" s="47">
        <v>4724</v>
      </c>
      <c r="C45" s="47">
        <v>4518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254">
        <f>SUM(B45:M45)</f>
        <v>9242</v>
      </c>
      <c r="O45" s="47">
        <v>41830</v>
      </c>
      <c r="P45" s="620">
        <f t="shared" si="2"/>
        <v>22.094190772173082</v>
      </c>
    </row>
    <row r="46" spans="1:16" ht="12.75">
      <c r="A46" s="81" t="s">
        <v>544</v>
      </c>
      <c r="B46" s="47">
        <v>79409</v>
      </c>
      <c r="C46" s="47">
        <v>9149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254">
        <f>SUM(B46:M46)</f>
        <v>88558</v>
      </c>
      <c r="O46" s="47">
        <v>948150</v>
      </c>
      <c r="P46" s="620">
        <f t="shared" si="2"/>
        <v>9.340083320149766</v>
      </c>
    </row>
    <row r="47" spans="1:16" ht="12.75">
      <c r="A47" s="81" t="s">
        <v>282</v>
      </c>
      <c r="B47" s="47">
        <v>114425</v>
      </c>
      <c r="C47" s="47">
        <v>230949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254">
        <f>SUM(B47:M47)</f>
        <v>345374</v>
      </c>
      <c r="O47" s="47">
        <v>1399399</v>
      </c>
      <c r="P47" s="620">
        <f>N47/O47*100</f>
        <v>24.680166271377928</v>
      </c>
    </row>
    <row r="48" spans="1:16" ht="12.75">
      <c r="A48" s="82" t="s">
        <v>364</v>
      </c>
      <c r="B48" s="48">
        <f aca="true" t="shared" si="3" ref="B48:O48">SUM(B43:B47)</f>
        <v>288049</v>
      </c>
      <c r="C48" s="48">
        <f t="shared" si="3"/>
        <v>305772</v>
      </c>
      <c r="D48" s="48">
        <f t="shared" si="3"/>
        <v>0</v>
      </c>
      <c r="E48" s="48">
        <f t="shared" si="3"/>
        <v>0</v>
      </c>
      <c r="F48" s="48">
        <f t="shared" si="3"/>
        <v>0</v>
      </c>
      <c r="G48" s="48">
        <f t="shared" si="3"/>
        <v>0</v>
      </c>
      <c r="H48" s="48">
        <f t="shared" si="3"/>
        <v>0</v>
      </c>
      <c r="I48" s="48">
        <f t="shared" si="3"/>
        <v>0</v>
      </c>
      <c r="J48" s="48">
        <f t="shared" si="3"/>
        <v>0</v>
      </c>
      <c r="K48" s="48">
        <f t="shared" si="3"/>
        <v>0</v>
      </c>
      <c r="L48" s="48">
        <f t="shared" si="3"/>
        <v>0</v>
      </c>
      <c r="M48" s="48">
        <f t="shared" si="3"/>
        <v>0</v>
      </c>
      <c r="N48" s="49">
        <f t="shared" si="3"/>
        <v>593821</v>
      </c>
      <c r="O48" s="49">
        <f t="shared" si="3"/>
        <v>3212039</v>
      </c>
      <c r="P48" s="621">
        <f t="shared" si="2"/>
        <v>18.487353360279872</v>
      </c>
    </row>
    <row r="49" spans="1:16" ht="12.75">
      <c r="A49" s="277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8"/>
      <c r="O49" s="278"/>
      <c r="P49" s="274"/>
    </row>
    <row r="50" spans="1:16" ht="12.75">
      <c r="A50" s="273" t="s">
        <v>66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8"/>
      <c r="P50" s="274"/>
    </row>
    <row r="51" spans="1:16" ht="12.75">
      <c r="A51" s="88" t="s">
        <v>273</v>
      </c>
      <c r="B51" s="88" t="s">
        <v>352</v>
      </c>
      <c r="C51" s="88" t="s">
        <v>353</v>
      </c>
      <c r="D51" s="88" t="s">
        <v>354</v>
      </c>
      <c r="E51" s="88" t="s">
        <v>355</v>
      </c>
      <c r="F51" s="88" t="s">
        <v>356</v>
      </c>
      <c r="G51" s="88" t="s">
        <v>357</v>
      </c>
      <c r="H51" s="88" t="s">
        <v>358</v>
      </c>
      <c r="I51" s="88" t="s">
        <v>359</v>
      </c>
      <c r="J51" s="88" t="s">
        <v>360</v>
      </c>
      <c r="K51" s="88" t="s">
        <v>361</v>
      </c>
      <c r="L51" s="88" t="s">
        <v>362</v>
      </c>
      <c r="M51" s="88" t="s">
        <v>363</v>
      </c>
      <c r="N51" s="88" t="s">
        <v>329</v>
      </c>
      <c r="O51" s="45" t="s">
        <v>372</v>
      </c>
      <c r="P51" s="46" t="s">
        <v>274</v>
      </c>
    </row>
    <row r="52" spans="1:16" ht="12.75">
      <c r="A52" s="89" t="s">
        <v>343</v>
      </c>
      <c r="B52" s="47">
        <v>79635</v>
      </c>
      <c r="C52" s="47">
        <v>55661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>
        <f aca="true" t="shared" si="4" ref="N52:N57">SUM(B52:M52)</f>
        <v>135296</v>
      </c>
      <c r="O52" s="47">
        <f>655330+76283</f>
        <v>731613</v>
      </c>
      <c r="P52" s="620">
        <f aca="true" t="shared" si="5" ref="P52:P57">N52/O52*100</f>
        <v>18.49283706003037</v>
      </c>
    </row>
    <row r="53" spans="1:16" ht="12.75">
      <c r="A53" s="89" t="s">
        <v>280</v>
      </c>
      <c r="B53" s="47">
        <v>6354</v>
      </c>
      <c r="C53" s="47">
        <v>1554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>
        <f t="shared" si="4"/>
        <v>7908</v>
      </c>
      <c r="O53" s="47">
        <v>104580</v>
      </c>
      <c r="P53" s="620">
        <f t="shared" si="5"/>
        <v>7.561675272518646</v>
      </c>
    </row>
    <row r="54" spans="1:16" ht="12.75">
      <c r="A54" s="89" t="s">
        <v>281</v>
      </c>
      <c r="B54" s="47">
        <v>4099</v>
      </c>
      <c r="C54" s="47">
        <v>4150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>
        <f t="shared" si="4"/>
        <v>8249</v>
      </c>
      <c r="O54" s="47">
        <f>41830+6336</f>
        <v>48166</v>
      </c>
      <c r="P54" s="620">
        <f t="shared" si="5"/>
        <v>17.12618859776606</v>
      </c>
    </row>
    <row r="55" spans="1:16" ht="12.75">
      <c r="A55" s="89" t="s">
        <v>544</v>
      </c>
      <c r="B55" s="47">
        <v>84234</v>
      </c>
      <c r="C55" s="47">
        <v>5441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>
        <f t="shared" si="4"/>
        <v>89675</v>
      </c>
      <c r="O55" s="47">
        <f>773850+117664</f>
        <v>891514</v>
      </c>
      <c r="P55" s="620">
        <f t="shared" si="5"/>
        <v>10.05873155104687</v>
      </c>
    </row>
    <row r="56" spans="1:16" ht="12.75">
      <c r="A56" s="89" t="s">
        <v>282</v>
      </c>
      <c r="B56" s="47">
        <v>127958</v>
      </c>
      <c r="C56" s="47">
        <v>207197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>
        <f t="shared" si="4"/>
        <v>335155</v>
      </c>
      <c r="O56" s="47">
        <f>1380390+24717</f>
        <v>1405107</v>
      </c>
      <c r="P56" s="620">
        <f t="shared" si="5"/>
        <v>23.8526318636232</v>
      </c>
    </row>
    <row r="57" spans="1:16" ht="12.75">
      <c r="A57" s="48" t="s">
        <v>364</v>
      </c>
      <c r="B57" s="48">
        <f aca="true" t="shared" si="6" ref="B57:G57">SUM(B52:B56)</f>
        <v>302280</v>
      </c>
      <c r="C57" s="48">
        <f t="shared" si="6"/>
        <v>274003</v>
      </c>
      <c r="D57" s="48">
        <f t="shared" si="6"/>
        <v>0</v>
      </c>
      <c r="E57" s="48">
        <f t="shared" si="6"/>
        <v>0</v>
      </c>
      <c r="F57" s="48">
        <f t="shared" si="6"/>
        <v>0</v>
      </c>
      <c r="G57" s="48">
        <f t="shared" si="6"/>
        <v>0</v>
      </c>
      <c r="H57" s="48">
        <f aca="true" t="shared" si="7" ref="H57:M57">SUM(H52:H56)</f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4"/>
        <v>576283</v>
      </c>
      <c r="O57" s="49">
        <f>SUM(O52:O56)</f>
        <v>3180980</v>
      </c>
      <c r="P57" s="621">
        <f t="shared" si="5"/>
        <v>18.116523838565474</v>
      </c>
    </row>
    <row r="58" spans="1:16" ht="12.75">
      <c r="A58" s="277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8"/>
      <c r="O58" s="278"/>
      <c r="P58" s="274"/>
    </row>
    <row r="59" spans="1:16" ht="12.75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4"/>
    </row>
    <row r="60" spans="1:16" ht="12.75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4"/>
    </row>
    <row r="61" ht="12.75">
      <c r="F61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IV496"/>
  <sheetViews>
    <sheetView workbookViewId="0" topLeftCell="A1">
      <selection activeCell="U134" sqref="U133:U134"/>
    </sheetView>
  </sheetViews>
  <sheetFormatPr defaultColWidth="9.00390625" defaultRowHeight="12.75"/>
  <cols>
    <col min="1" max="1" width="4.625" style="29" customWidth="1"/>
    <col min="2" max="2" width="10.375" style="0" customWidth="1"/>
    <col min="3" max="3" width="36.625" style="0" customWidth="1"/>
    <col min="4" max="4" width="11.25390625" style="15" customWidth="1"/>
    <col min="5" max="6" width="10.75390625" style="15" customWidth="1"/>
    <col min="7" max="7" width="14.25390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2" width="9.125" style="15" customWidth="1"/>
    <col min="23" max="23" width="8.00390625" style="15" customWidth="1"/>
    <col min="24" max="16384" width="9.125" style="15" customWidth="1"/>
  </cols>
  <sheetData>
    <row r="1" spans="1:9" ht="18">
      <c r="A1" s="660" t="s">
        <v>211</v>
      </c>
      <c r="B1" s="660"/>
      <c r="C1" s="660"/>
      <c r="D1" s="660"/>
      <c r="E1" s="660"/>
      <c r="F1" s="660"/>
      <c r="G1" s="660"/>
      <c r="I1" s="8"/>
    </row>
    <row r="2" spans="1:9" ht="18">
      <c r="A2" s="355"/>
      <c r="B2" s="355"/>
      <c r="C2" s="355"/>
      <c r="D2" s="355"/>
      <c r="E2" s="355"/>
      <c r="F2" s="355"/>
      <c r="G2" s="355"/>
      <c r="I2" s="8"/>
    </row>
    <row r="3" ht="12.75" hidden="1">
      <c r="G3" s="24"/>
    </row>
    <row r="4" spans="1:7" ht="25.5" customHeight="1">
      <c r="A4" s="652" t="s">
        <v>330</v>
      </c>
      <c r="B4" s="653"/>
      <c r="C4" s="654"/>
      <c r="D4" s="52" t="s">
        <v>368</v>
      </c>
      <c r="E4" s="59" t="s">
        <v>369</v>
      </c>
      <c r="F4" s="5" t="s">
        <v>275</v>
      </c>
      <c r="G4" s="51" t="s">
        <v>370</v>
      </c>
    </row>
    <row r="5" spans="1:256" s="29" customFormat="1" ht="15">
      <c r="A5" s="680" t="s">
        <v>316</v>
      </c>
      <c r="B5" s="681"/>
      <c r="C5" s="682"/>
      <c r="D5" s="345">
        <f>D51</f>
        <v>112130</v>
      </c>
      <c r="E5" s="345">
        <f>E51</f>
        <v>117648</v>
      </c>
      <c r="F5" s="345">
        <f>F51</f>
        <v>2135</v>
      </c>
      <c r="G5" s="62">
        <f aca="true" t="shared" si="0" ref="G5:G25">F5/E5*100</f>
        <v>1.8147354821161432</v>
      </c>
      <c r="O5" s="83"/>
      <c r="P5" s="197"/>
      <c r="Q5" s="15"/>
      <c r="R5" s="15"/>
      <c r="S5" s="15"/>
      <c r="T5" s="154"/>
      <c r="U5" s="36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655" t="s">
        <v>317</v>
      </c>
      <c r="B6" s="656"/>
      <c r="C6" s="657"/>
      <c r="D6" s="345">
        <f>D149</f>
        <v>3947191</v>
      </c>
      <c r="E6" s="345">
        <f>E149</f>
        <v>3987608</v>
      </c>
      <c r="F6" s="345">
        <f>F149</f>
        <v>739445</v>
      </c>
      <c r="G6" s="62">
        <f t="shared" si="0"/>
        <v>18.543572989120293</v>
      </c>
      <c r="O6" s="83"/>
      <c r="P6" s="154"/>
      <c r="Q6" s="15"/>
      <c r="R6" s="154"/>
      <c r="S6" s="15"/>
      <c r="T6" s="15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680" t="s">
        <v>318</v>
      </c>
      <c r="B7" s="681"/>
      <c r="C7" s="682"/>
      <c r="D7" s="345">
        <f>D192</f>
        <v>132345</v>
      </c>
      <c r="E7" s="345">
        <f>E192</f>
        <v>132512</v>
      </c>
      <c r="F7" s="345">
        <f>F192</f>
        <v>19266</v>
      </c>
      <c r="G7" s="62">
        <f t="shared" si="0"/>
        <v>14.53906061337841</v>
      </c>
      <c r="O7" s="83"/>
      <c r="P7" s="197"/>
      <c r="Q7" s="15"/>
      <c r="R7" s="15"/>
      <c r="S7" s="15"/>
      <c r="T7" s="15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680" t="s">
        <v>319</v>
      </c>
      <c r="B8" s="681"/>
      <c r="C8" s="682"/>
      <c r="D8" s="345">
        <f>D226</f>
        <v>461414</v>
      </c>
      <c r="E8" s="345">
        <f>E226</f>
        <v>464266</v>
      </c>
      <c r="F8" s="345">
        <f>F226</f>
        <v>36985</v>
      </c>
      <c r="G8" s="62">
        <f t="shared" si="0"/>
        <v>7.96633826297855</v>
      </c>
      <c r="I8" s="83"/>
      <c r="O8" s="83"/>
      <c r="P8" s="197"/>
      <c r="Q8" s="15"/>
      <c r="R8" s="15"/>
      <c r="S8" s="15"/>
      <c r="T8" s="15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680" t="s">
        <v>320</v>
      </c>
      <c r="B9" s="681"/>
      <c r="C9" s="682"/>
      <c r="D9" s="345">
        <f>D247</f>
        <v>5330</v>
      </c>
      <c r="E9" s="345">
        <f>E247</f>
        <v>8280</v>
      </c>
      <c r="F9" s="345">
        <f>F247</f>
        <v>166</v>
      </c>
      <c r="G9" s="62">
        <f t="shared" si="0"/>
        <v>2.004830917874396</v>
      </c>
      <c r="O9" s="83"/>
      <c r="P9" s="198"/>
      <c r="Q9" s="15"/>
      <c r="R9" s="15"/>
      <c r="S9" s="15"/>
      <c r="T9" s="15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680" t="s">
        <v>321</v>
      </c>
      <c r="B10" s="681"/>
      <c r="C10" s="682"/>
      <c r="D10" s="345">
        <f>D264</f>
        <v>8600</v>
      </c>
      <c r="E10" s="345">
        <f>E264</f>
        <v>8600</v>
      </c>
      <c r="F10" s="345">
        <f>F264</f>
        <v>0</v>
      </c>
      <c r="G10" s="62">
        <f>F10/E10*100</f>
        <v>0</v>
      </c>
      <c r="O10" s="83"/>
      <c r="P10" s="154"/>
      <c r="Q10" s="15"/>
      <c r="R10" s="15"/>
      <c r="S10" s="15"/>
      <c r="T10" s="15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680" t="s">
        <v>322</v>
      </c>
      <c r="B11" s="681"/>
      <c r="C11" s="682"/>
      <c r="D11" s="345">
        <f>D293+8900</f>
        <v>1742320</v>
      </c>
      <c r="E11" s="345">
        <f>E293+8900</f>
        <v>1751351</v>
      </c>
      <c r="F11" s="345">
        <f>F293</f>
        <v>188534</v>
      </c>
      <c r="G11" s="62">
        <f t="shared" si="0"/>
        <v>10.765060801632568</v>
      </c>
      <c r="O11" s="83"/>
      <c r="P11" s="154"/>
      <c r="Q11" s="15"/>
      <c r="R11" s="15"/>
      <c r="S11" s="15"/>
      <c r="T11" s="15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680" t="s">
        <v>323</v>
      </c>
      <c r="B12" s="681"/>
      <c r="C12" s="682"/>
      <c r="D12" s="345">
        <f>D336</f>
        <v>83409</v>
      </c>
      <c r="E12" s="345">
        <f>E336</f>
        <v>83629</v>
      </c>
      <c r="F12" s="345">
        <f>F336</f>
        <v>32922</v>
      </c>
      <c r="G12" s="62">
        <f t="shared" si="0"/>
        <v>39.36672685312511</v>
      </c>
      <c r="O12" s="83"/>
      <c r="P12" s="154"/>
      <c r="Q12" s="15"/>
      <c r="R12" s="15"/>
      <c r="S12" s="15"/>
      <c r="T12" s="15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680" t="s">
        <v>324</v>
      </c>
      <c r="B13" s="681"/>
      <c r="C13" s="682"/>
      <c r="D13" s="345">
        <f>D354</f>
        <v>15260</v>
      </c>
      <c r="E13" s="345">
        <f>E354</f>
        <v>15285</v>
      </c>
      <c r="F13" s="345">
        <f>F354</f>
        <v>34</v>
      </c>
      <c r="G13" s="62">
        <f t="shared" si="0"/>
        <v>0.22244030094864245</v>
      </c>
      <c r="O13" s="83"/>
      <c r="P13" s="154"/>
      <c r="Q13" s="15"/>
      <c r="R13" s="15"/>
      <c r="S13" s="15"/>
      <c r="T13" s="154"/>
      <c r="U13" s="15"/>
      <c r="V13" s="15" t="s">
        <v>391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680" t="s">
        <v>325</v>
      </c>
      <c r="B14" s="681"/>
      <c r="C14" s="682"/>
      <c r="D14" s="345">
        <f>D387</f>
        <v>37560</v>
      </c>
      <c r="E14" s="345">
        <f>E387</f>
        <v>38040</v>
      </c>
      <c r="F14" s="345">
        <f>F387</f>
        <v>3810</v>
      </c>
      <c r="G14" s="62">
        <f t="shared" si="0"/>
        <v>10.015772870662461</v>
      </c>
      <c r="O14" s="83"/>
      <c r="P14" s="154"/>
      <c r="Q14" s="15"/>
      <c r="R14" s="15"/>
      <c r="S14" s="15"/>
      <c r="T14" s="15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680" t="s">
        <v>326</v>
      </c>
      <c r="B15" s="681"/>
      <c r="C15" s="682"/>
      <c r="D15" s="345">
        <f>D407</f>
        <v>266978</v>
      </c>
      <c r="E15" s="345">
        <f>E407</f>
        <v>267303</v>
      </c>
      <c r="F15" s="345">
        <f>F407</f>
        <v>35213</v>
      </c>
      <c r="G15" s="62">
        <f>F15/E15*100</f>
        <v>13.173439879088525</v>
      </c>
      <c r="O15" s="83"/>
      <c r="P15" s="154"/>
      <c r="Q15" s="15"/>
      <c r="R15" s="15"/>
      <c r="S15" s="15"/>
      <c r="T15" s="15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655" t="s">
        <v>376</v>
      </c>
      <c r="B16" s="656"/>
      <c r="C16" s="657"/>
      <c r="D16" s="345">
        <f>D436</f>
        <v>472925</v>
      </c>
      <c r="E16" s="345">
        <f>E436</f>
        <v>485471</v>
      </c>
      <c r="F16" s="345">
        <f>F436</f>
        <v>3219</v>
      </c>
      <c r="G16" s="62">
        <f t="shared" si="0"/>
        <v>0.6630674128835709</v>
      </c>
      <c r="O16" s="83"/>
      <c r="P16" s="154"/>
      <c r="Q16" s="15"/>
      <c r="R16" s="15"/>
      <c r="S16" s="15"/>
      <c r="T16" s="154"/>
      <c r="V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680" t="s">
        <v>327</v>
      </c>
      <c r="B17" s="681"/>
      <c r="C17" s="682"/>
      <c r="D17" s="345">
        <f>D459</f>
        <v>92575</v>
      </c>
      <c r="E17" s="345">
        <f>E459</f>
        <v>95386</v>
      </c>
      <c r="F17" s="345">
        <f>F459</f>
        <v>10974</v>
      </c>
      <c r="G17" s="62">
        <f>F17/E17*100</f>
        <v>11.50483299435976</v>
      </c>
      <c r="O17" s="83"/>
      <c r="P17" s="154"/>
      <c r="Q17" s="15"/>
      <c r="R17" s="15"/>
      <c r="S17" s="15"/>
      <c r="T17" s="15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06" t="s">
        <v>555</v>
      </c>
      <c r="B18" s="307"/>
      <c r="C18" s="308"/>
      <c r="D18" s="345">
        <f>D479</f>
        <v>28200</v>
      </c>
      <c r="E18" s="345">
        <f>E479</f>
        <v>28218</v>
      </c>
      <c r="F18" s="345">
        <f>F479</f>
        <v>4358</v>
      </c>
      <c r="G18" s="62">
        <f>F18/E18*100</f>
        <v>15.444042809554185</v>
      </c>
      <c r="O18" s="83"/>
      <c r="P18" s="154"/>
      <c r="Q18" s="15"/>
      <c r="R18" s="15"/>
      <c r="S18" s="15"/>
      <c r="T18" s="15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280" t="s">
        <v>546</v>
      </c>
      <c r="B19" s="285"/>
      <c r="C19" s="281"/>
      <c r="D19" s="286">
        <f>SUM(D5:D18)</f>
        <v>7406237</v>
      </c>
      <c r="E19" s="343">
        <f>SUM(E5:E18)</f>
        <v>7483597</v>
      </c>
      <c r="F19" s="343">
        <f>SUM(F5:F18)</f>
        <v>1077061</v>
      </c>
      <c r="G19" s="115">
        <f t="shared" si="0"/>
        <v>14.39229023155576</v>
      </c>
      <c r="O19" s="83"/>
      <c r="P19" s="15"/>
      <c r="Q19" s="15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680" t="s">
        <v>328</v>
      </c>
      <c r="B20" s="681"/>
      <c r="C20" s="682"/>
      <c r="D20" s="217">
        <f>D485+D486+D487</f>
        <v>140000</v>
      </c>
      <c r="E20" s="345">
        <f>E488</f>
        <v>130549</v>
      </c>
      <c r="F20" s="345" t="s">
        <v>516</v>
      </c>
      <c r="G20" s="62" t="s">
        <v>516</v>
      </c>
      <c r="O20" s="83"/>
      <c r="P20" s="15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687" t="s">
        <v>509</v>
      </c>
      <c r="B21" s="688"/>
      <c r="C21" s="689"/>
      <c r="D21" s="218">
        <v>100000</v>
      </c>
      <c r="E21" s="349">
        <f aca="true" t="shared" si="1" ref="E21:F23">E485</f>
        <v>98782</v>
      </c>
      <c r="F21" s="349" t="str">
        <f t="shared" si="1"/>
        <v>*****</v>
      </c>
      <c r="G21" s="62" t="s">
        <v>516</v>
      </c>
      <c r="O21" s="8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687" t="s">
        <v>510</v>
      </c>
      <c r="B22" s="688"/>
      <c r="C22" s="689"/>
      <c r="D22" s="218">
        <f>D486</f>
        <v>30000</v>
      </c>
      <c r="E22" s="349">
        <f t="shared" si="1"/>
        <v>21767</v>
      </c>
      <c r="F22" s="349" t="str">
        <f t="shared" si="1"/>
        <v>*****</v>
      </c>
      <c r="G22" s="62" t="s">
        <v>516</v>
      </c>
      <c r="O22" s="8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687" t="s">
        <v>511</v>
      </c>
      <c r="B23" s="688"/>
      <c r="C23" s="689"/>
      <c r="D23" s="218">
        <v>10000</v>
      </c>
      <c r="E23" s="349">
        <f t="shared" si="1"/>
        <v>10000</v>
      </c>
      <c r="F23" s="349" t="str">
        <f t="shared" si="1"/>
        <v>*****</v>
      </c>
      <c r="G23" s="62" t="s">
        <v>516</v>
      </c>
      <c r="O23" s="83"/>
      <c r="P23" s="15"/>
      <c r="Q23" s="15"/>
      <c r="R23" s="15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659" t="s">
        <v>703</v>
      </c>
      <c r="B24" s="643"/>
      <c r="C24" s="644"/>
      <c r="D24" s="219">
        <v>0</v>
      </c>
      <c r="E24" s="359">
        <f>E493</f>
        <v>0</v>
      </c>
      <c r="F24" s="359">
        <f>F493</f>
        <v>668</v>
      </c>
      <c r="G24" s="62" t="s">
        <v>516</v>
      </c>
      <c r="O24" s="8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661" t="s">
        <v>329</v>
      </c>
      <c r="B25" s="662"/>
      <c r="C25" s="651"/>
      <c r="D25" s="114">
        <f>D19+D20</f>
        <v>7546237</v>
      </c>
      <c r="E25" s="114">
        <f>E19+E20</f>
        <v>7614146</v>
      </c>
      <c r="F25" s="114">
        <f>F19+F24</f>
        <v>1077729</v>
      </c>
      <c r="G25" s="115">
        <f t="shared" si="0"/>
        <v>14.1542991164078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ht="12.75">
      <c r="G26" s="15"/>
    </row>
    <row r="27" spans="1:256" s="29" customFormat="1" ht="15.75">
      <c r="A27" s="73" t="s">
        <v>469</v>
      </c>
      <c r="D27" s="83"/>
      <c r="E27" s="83"/>
      <c r="F27" s="83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7" ht="12.75" customHeight="1">
      <c r="A28" s="73"/>
      <c r="G28" s="490"/>
    </row>
    <row r="29" spans="1:5" ht="12.75">
      <c r="A29" s="690" t="s">
        <v>300</v>
      </c>
      <c r="B29" s="690"/>
      <c r="E29" s="83"/>
    </row>
    <row r="30" spans="1:2" ht="12.75">
      <c r="A30" s="74"/>
      <c r="B30" s="22"/>
    </row>
    <row r="31" spans="1:15" ht="25.5">
      <c r="A31" s="7" t="s">
        <v>283</v>
      </c>
      <c r="B31" s="7" t="s">
        <v>284</v>
      </c>
      <c r="C31" s="5" t="s">
        <v>285</v>
      </c>
      <c r="D31" s="52" t="s">
        <v>368</v>
      </c>
      <c r="E31" s="59" t="s">
        <v>369</v>
      </c>
      <c r="F31" s="5" t="s">
        <v>275</v>
      </c>
      <c r="G31" s="51" t="s">
        <v>370</v>
      </c>
      <c r="O31" s="83"/>
    </row>
    <row r="32" spans="1:15" ht="25.5">
      <c r="A32" s="150" t="s">
        <v>286</v>
      </c>
      <c r="B32" s="146">
        <v>2399</v>
      </c>
      <c r="C32" s="137" t="s">
        <v>104</v>
      </c>
      <c r="D32" s="178">
        <v>250</v>
      </c>
      <c r="E32" s="360">
        <v>250</v>
      </c>
      <c r="F32" s="360">
        <v>10</v>
      </c>
      <c r="G32" s="325">
        <f aca="true" t="shared" si="2" ref="G32:G40">F32/E32*100</f>
        <v>4</v>
      </c>
      <c r="O32" s="83"/>
    </row>
    <row r="33" spans="1:15" ht="25.5">
      <c r="A33" s="150" t="s">
        <v>286</v>
      </c>
      <c r="B33" s="146">
        <v>1039</v>
      </c>
      <c r="C33" s="137" t="s">
        <v>168</v>
      </c>
      <c r="D33" s="178">
        <v>550</v>
      </c>
      <c r="E33" s="360">
        <v>550</v>
      </c>
      <c r="F33" s="360">
        <v>0</v>
      </c>
      <c r="G33" s="179">
        <f t="shared" si="2"/>
        <v>0</v>
      </c>
      <c r="O33" s="83"/>
    </row>
    <row r="34" spans="1:15" ht="14.25" customHeight="1">
      <c r="A34" s="379" t="s">
        <v>286</v>
      </c>
      <c r="B34" s="380">
        <v>1019</v>
      </c>
      <c r="C34" s="381" t="s">
        <v>103</v>
      </c>
      <c r="D34" s="382">
        <v>180</v>
      </c>
      <c r="E34" s="383">
        <v>180</v>
      </c>
      <c r="F34" s="383">
        <v>2</v>
      </c>
      <c r="G34" s="488">
        <f t="shared" si="2"/>
        <v>1.1111111111111112</v>
      </c>
      <c r="O34" s="83"/>
    </row>
    <row r="35" spans="1:15" ht="12.75" customHeight="1">
      <c r="A35" s="379" t="s">
        <v>286</v>
      </c>
      <c r="B35" s="417" t="s">
        <v>169</v>
      </c>
      <c r="C35" s="424" t="s">
        <v>99</v>
      </c>
      <c r="D35" s="383">
        <f>D36+D37+D38+D39</f>
        <v>27000</v>
      </c>
      <c r="E35" s="383">
        <f>E36+E37+E38+E39</f>
        <v>27000</v>
      </c>
      <c r="F35" s="383">
        <f>F36+F37+F38+F39</f>
        <v>1951</v>
      </c>
      <c r="G35" s="475">
        <f t="shared" si="2"/>
        <v>7.225925925925926</v>
      </c>
      <c r="O35" s="83"/>
    </row>
    <row r="36" spans="1:15" ht="12.75">
      <c r="A36" s="367">
        <v>20</v>
      </c>
      <c r="B36" s="418" t="s">
        <v>98</v>
      </c>
      <c r="C36" s="420" t="s">
        <v>170</v>
      </c>
      <c r="D36" s="440">
        <v>21298</v>
      </c>
      <c r="E36" s="441">
        <v>21298</v>
      </c>
      <c r="F36" s="420">
        <v>1531</v>
      </c>
      <c r="G36" s="454">
        <f t="shared" si="2"/>
        <v>7.188468400788807</v>
      </c>
      <c r="O36" s="83"/>
    </row>
    <row r="37" spans="1:15" ht="12.75">
      <c r="A37" s="367">
        <v>20</v>
      </c>
      <c r="B37" s="419" t="s">
        <v>100</v>
      </c>
      <c r="C37" s="421" t="s">
        <v>171</v>
      </c>
      <c r="D37" s="440">
        <v>4000</v>
      </c>
      <c r="E37" s="441">
        <v>4000</v>
      </c>
      <c r="F37" s="420">
        <v>319</v>
      </c>
      <c r="G37" s="454">
        <f t="shared" si="2"/>
        <v>7.9750000000000005</v>
      </c>
      <c r="O37" s="83"/>
    </row>
    <row r="38" spans="1:256" s="29" customFormat="1" ht="12.75">
      <c r="A38" s="135" t="s">
        <v>286</v>
      </c>
      <c r="B38" s="419" t="s">
        <v>101</v>
      </c>
      <c r="C38" s="422" t="s">
        <v>172</v>
      </c>
      <c r="D38" s="442">
        <v>102</v>
      </c>
      <c r="E38" s="462">
        <v>102</v>
      </c>
      <c r="F38" s="616">
        <v>101</v>
      </c>
      <c r="G38" s="454">
        <f t="shared" si="2"/>
        <v>99.01960784313727</v>
      </c>
      <c r="O38" s="83" t="s">
        <v>480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35" t="s">
        <v>286</v>
      </c>
      <c r="B39" s="419" t="s">
        <v>102</v>
      </c>
      <c r="C39" s="423" t="s">
        <v>173</v>
      </c>
      <c r="D39" s="442">
        <v>1600</v>
      </c>
      <c r="E39" s="462">
        <v>1600</v>
      </c>
      <c r="F39" s="616">
        <v>0</v>
      </c>
      <c r="G39" s="454">
        <f t="shared" si="2"/>
        <v>0</v>
      </c>
      <c r="O39" s="8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389"/>
      <c r="B40" s="385"/>
      <c r="C40" s="386" t="s">
        <v>517</v>
      </c>
      <c r="D40" s="387">
        <f>SUM(D32:D39)-D35</f>
        <v>27980</v>
      </c>
      <c r="E40" s="387">
        <f>SUM(E32:E39)-E35</f>
        <v>27980</v>
      </c>
      <c r="F40" s="444">
        <f>SUM(F32:F39)-F35</f>
        <v>1963</v>
      </c>
      <c r="G40" s="388">
        <f t="shared" si="2"/>
        <v>7.015725518227304</v>
      </c>
      <c r="O40" s="8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8"/>
      <c r="C41" s="182"/>
      <c r="D41" s="183"/>
      <c r="E41" s="71"/>
      <c r="F41" s="184"/>
      <c r="G41" s="185"/>
      <c r="O41" s="8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690" t="s">
        <v>499</v>
      </c>
      <c r="B42" s="690"/>
      <c r="C42" s="690"/>
      <c r="D42" s="16"/>
      <c r="E42" s="68"/>
      <c r="F42" s="182"/>
      <c r="G42" s="183"/>
      <c r="H42" s="71"/>
      <c r="I42" s="184"/>
      <c r="J42" s="185"/>
      <c r="R42" s="83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8"/>
      <c r="C43" s="182"/>
      <c r="D43" s="183"/>
      <c r="E43" s="461"/>
      <c r="F43" s="358"/>
      <c r="G43" s="185"/>
      <c r="O43" s="8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283</v>
      </c>
      <c r="B44" s="7" t="s">
        <v>284</v>
      </c>
      <c r="C44" s="5" t="s">
        <v>285</v>
      </c>
      <c r="D44" s="52" t="s">
        <v>368</v>
      </c>
      <c r="E44" s="59" t="s">
        <v>369</v>
      </c>
      <c r="F44" s="5" t="s">
        <v>275</v>
      </c>
      <c r="G44" s="51" t="s">
        <v>370</v>
      </c>
      <c r="O44" s="8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37.5" customHeight="1">
      <c r="A45" s="150">
        <v>20</v>
      </c>
      <c r="B45" s="146">
        <v>2310</v>
      </c>
      <c r="C45" s="411" t="s">
        <v>16</v>
      </c>
      <c r="D45" s="178">
        <v>25000</v>
      </c>
      <c r="E45" s="360">
        <v>25000</v>
      </c>
      <c r="F45" s="360">
        <v>0</v>
      </c>
      <c r="G45" s="179">
        <f>F45/E45*100</f>
        <v>0</v>
      </c>
      <c r="O45" s="83"/>
      <c r="P45" s="15"/>
      <c r="Q45" s="15"/>
      <c r="R45" s="15"/>
      <c r="S45" s="15"/>
      <c r="T45" s="15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195" customFormat="1" ht="25.5">
      <c r="A46" s="150">
        <v>20</v>
      </c>
      <c r="B46" s="146">
        <v>2321</v>
      </c>
      <c r="C46" s="137" t="s">
        <v>14</v>
      </c>
      <c r="D46" s="178">
        <v>46700</v>
      </c>
      <c r="E46" s="360">
        <v>51146</v>
      </c>
      <c r="F46" s="360">
        <v>0</v>
      </c>
      <c r="G46" s="179">
        <f>F46/E46*100</f>
        <v>0</v>
      </c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  <c r="IL46" s="196"/>
      <c r="IM46" s="196"/>
      <c r="IN46" s="196"/>
      <c r="IO46" s="196"/>
      <c r="IP46" s="196"/>
      <c r="IQ46" s="196"/>
      <c r="IR46" s="196"/>
      <c r="IS46" s="196"/>
      <c r="IT46" s="196"/>
      <c r="IU46" s="196"/>
      <c r="IV46" s="196"/>
    </row>
    <row r="47" spans="1:256" s="195" customFormat="1" ht="25.5">
      <c r="A47" s="150" t="s">
        <v>286</v>
      </c>
      <c r="B47" s="146">
        <v>2339</v>
      </c>
      <c r="C47" s="137" t="s">
        <v>13</v>
      </c>
      <c r="D47" s="178">
        <v>4450</v>
      </c>
      <c r="E47" s="360">
        <v>5522</v>
      </c>
      <c r="F47" s="360">
        <v>172</v>
      </c>
      <c r="G47" s="179">
        <f>F47/E47*100</f>
        <v>3.1148134733792103</v>
      </c>
      <c r="O47" s="196"/>
      <c r="P47" s="196"/>
      <c r="Q47" s="196"/>
      <c r="R47" s="196"/>
      <c r="S47" s="196"/>
      <c r="T47" s="196"/>
      <c r="U47" s="196"/>
      <c r="V47" s="196"/>
      <c r="W47" s="196" t="s">
        <v>391</v>
      </c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  <c r="IL47" s="196"/>
      <c r="IM47" s="196"/>
      <c r="IN47" s="196"/>
      <c r="IO47" s="196"/>
      <c r="IP47" s="196"/>
      <c r="IQ47" s="196"/>
      <c r="IR47" s="196"/>
      <c r="IS47" s="196"/>
      <c r="IT47" s="196"/>
      <c r="IU47" s="196"/>
      <c r="IV47" s="196"/>
    </row>
    <row r="48" spans="1:256" s="29" customFormat="1" ht="25.5">
      <c r="A48" s="150" t="s">
        <v>286</v>
      </c>
      <c r="B48" s="146">
        <v>2399</v>
      </c>
      <c r="C48" s="628" t="s">
        <v>15</v>
      </c>
      <c r="D48" s="178">
        <v>8000</v>
      </c>
      <c r="E48" s="360">
        <v>8000</v>
      </c>
      <c r="F48" s="360">
        <v>0</v>
      </c>
      <c r="G48" s="179">
        <f>F48/E48*100</f>
        <v>0</v>
      </c>
      <c r="O48" s="8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204"/>
      <c r="B49" s="221"/>
      <c r="C49" s="220" t="s">
        <v>518</v>
      </c>
      <c r="D49" s="205">
        <f>SUM(D45:D48)</f>
        <v>84150</v>
      </c>
      <c r="E49" s="205">
        <f>SUM(E45:E48)</f>
        <v>89668</v>
      </c>
      <c r="F49" s="346">
        <f>SUM(F45:F48)</f>
        <v>172</v>
      </c>
      <c r="G49" s="123">
        <f>F49/E49*100</f>
        <v>0.19181870901547932</v>
      </c>
      <c r="O49" s="8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16"/>
      <c r="B50" s="68"/>
      <c r="C50" s="208"/>
      <c r="D50" s="209"/>
      <c r="E50" s="210"/>
      <c r="F50" s="211"/>
      <c r="G50" s="212"/>
      <c r="O50" s="8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13"/>
      <c r="B51" s="223"/>
      <c r="C51" s="222" t="s">
        <v>519</v>
      </c>
      <c r="D51" s="214">
        <f>D40+D49</f>
        <v>112130</v>
      </c>
      <c r="E51" s="215">
        <f>E40+E49</f>
        <v>117648</v>
      </c>
      <c r="F51" s="216">
        <f>F40+F49</f>
        <v>2135</v>
      </c>
      <c r="G51" s="10">
        <f>F51/E51*100</f>
        <v>1.8147354821161432</v>
      </c>
      <c r="O51" s="8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8"/>
      <c r="C52" s="208"/>
      <c r="D52" s="209"/>
      <c r="E52" s="210"/>
      <c r="F52" s="211"/>
      <c r="G52" s="212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</row>
    <row r="53" spans="1:7" ht="15.75">
      <c r="A53" s="73" t="s">
        <v>287</v>
      </c>
      <c r="B53" s="29"/>
      <c r="C53" s="29"/>
      <c r="D53" s="83"/>
      <c r="E53" s="83"/>
      <c r="G53" s="29"/>
    </row>
    <row r="54" spans="1:256" s="124" customFormat="1" ht="7.5" customHeight="1">
      <c r="A54" s="73"/>
      <c r="B54" s="29"/>
      <c r="C54" s="29"/>
      <c r="D54" s="83"/>
      <c r="E54" s="83"/>
      <c r="F54" s="83"/>
      <c r="G54" s="29"/>
      <c r="H54" s="29"/>
      <c r="I54" s="29"/>
      <c r="J54" s="29"/>
      <c r="K54" s="29"/>
      <c r="L54" s="29"/>
      <c r="M54" s="29"/>
      <c r="N54" s="29"/>
      <c r="O54" s="83" t="s">
        <v>477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24" customFormat="1" ht="12.75">
      <c r="A55" s="691" t="s">
        <v>300</v>
      </c>
      <c r="B55" s="691"/>
      <c r="C55" s="29"/>
      <c r="D55" s="83"/>
      <c r="E55" s="83"/>
      <c r="F55" s="83"/>
      <c r="G55" s="29"/>
      <c r="H55" s="29"/>
      <c r="I55" s="29"/>
      <c r="J55" s="29"/>
      <c r="K55" s="29"/>
      <c r="L55" s="29"/>
      <c r="M55" s="29"/>
      <c r="N55" s="29"/>
      <c r="O55" s="8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24" customFormat="1" ht="7.5" customHeight="1">
      <c r="A56" s="75"/>
      <c r="B56" s="75"/>
      <c r="C56" s="29"/>
      <c r="D56" s="83"/>
      <c r="E56" s="83"/>
      <c r="F56" s="83"/>
      <c r="G56" s="29"/>
      <c r="H56" s="29"/>
      <c r="I56" s="29"/>
      <c r="J56" s="29"/>
      <c r="K56" s="29"/>
      <c r="L56" s="29"/>
      <c r="M56" s="29"/>
      <c r="N56" s="29"/>
      <c r="O56" s="8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24" customFormat="1" ht="12.75">
      <c r="A57" s="128" t="s">
        <v>366</v>
      </c>
      <c r="B57" s="29"/>
      <c r="C57" s="29"/>
      <c r="D57" s="83"/>
      <c r="E57" s="83"/>
      <c r="F57" s="83"/>
      <c r="G57" s="29"/>
      <c r="H57" s="29"/>
      <c r="I57" s="29"/>
      <c r="J57" s="29"/>
      <c r="K57" s="29"/>
      <c r="L57" s="29"/>
      <c r="M57" s="29"/>
      <c r="N57" s="29"/>
      <c r="O57" s="8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24" customFormat="1" ht="25.5">
      <c r="A58" s="7" t="s">
        <v>283</v>
      </c>
      <c r="B58" s="7" t="s">
        <v>284</v>
      </c>
      <c r="C58" s="5" t="s">
        <v>285</v>
      </c>
      <c r="D58" s="52" t="s">
        <v>368</v>
      </c>
      <c r="E58" s="59" t="s">
        <v>369</v>
      </c>
      <c r="F58" s="5" t="s">
        <v>275</v>
      </c>
      <c r="G58" s="51" t="s">
        <v>370</v>
      </c>
      <c r="H58" s="29"/>
      <c r="I58" s="29"/>
      <c r="J58" s="29"/>
      <c r="K58" s="29"/>
      <c r="L58" s="29"/>
      <c r="M58" s="29"/>
      <c r="N58" s="29"/>
      <c r="O58" s="8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24" customFormat="1" ht="12.75">
      <c r="A59" s="684" t="s">
        <v>288</v>
      </c>
      <c r="B59" s="44">
        <v>3114</v>
      </c>
      <c r="C59" s="34" t="s">
        <v>290</v>
      </c>
      <c r="D59" s="169">
        <v>15487</v>
      </c>
      <c r="E59" s="169">
        <v>15487</v>
      </c>
      <c r="F59" s="515">
        <v>2582</v>
      </c>
      <c r="G59" s="170">
        <f aca="true" t="shared" si="3" ref="G59:G70">F59/E59*100</f>
        <v>16.67204752372958</v>
      </c>
      <c r="H59" s="29"/>
      <c r="I59" s="29"/>
      <c r="J59" s="29"/>
      <c r="K59" s="29"/>
      <c r="L59" s="29"/>
      <c r="M59" s="29"/>
      <c r="N59" s="29"/>
      <c r="O59" s="8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24" customFormat="1" ht="12.75">
      <c r="A60" s="684"/>
      <c r="B60" s="44">
        <v>3121</v>
      </c>
      <c r="C60" s="34" t="s">
        <v>291</v>
      </c>
      <c r="D60" s="171">
        <v>54767</v>
      </c>
      <c r="E60" s="171">
        <v>54767</v>
      </c>
      <c r="F60" s="515">
        <v>9130</v>
      </c>
      <c r="G60" s="170">
        <f t="shared" si="3"/>
        <v>16.6706228203115</v>
      </c>
      <c r="H60" s="29"/>
      <c r="I60" s="29"/>
      <c r="J60" s="29"/>
      <c r="K60" s="29"/>
      <c r="L60" s="29"/>
      <c r="M60" s="29"/>
      <c r="N60" s="29"/>
      <c r="O60" s="8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24" customFormat="1" ht="12.75">
      <c r="A61" s="684"/>
      <c r="B61" s="44">
        <v>3122</v>
      </c>
      <c r="C61" s="34" t="s">
        <v>292</v>
      </c>
      <c r="D61" s="171">
        <v>99240</v>
      </c>
      <c r="E61" s="171">
        <v>99240</v>
      </c>
      <c r="F61" s="515">
        <v>16542</v>
      </c>
      <c r="G61" s="170">
        <f t="shared" si="3"/>
        <v>16.668681983071345</v>
      </c>
      <c r="H61" s="29"/>
      <c r="I61" s="29"/>
      <c r="J61" s="29"/>
      <c r="K61" s="29"/>
      <c r="L61" s="29"/>
      <c r="M61" s="29"/>
      <c r="N61" s="29"/>
      <c r="O61" s="8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24" customFormat="1" ht="12.75">
      <c r="A62" s="684"/>
      <c r="B62" s="44">
        <v>3123</v>
      </c>
      <c r="C62" s="34" t="s">
        <v>293</v>
      </c>
      <c r="D62" s="169">
        <v>122957</v>
      </c>
      <c r="E62" s="169">
        <v>122957</v>
      </c>
      <c r="F62" s="515">
        <v>20492</v>
      </c>
      <c r="G62" s="170">
        <f t="shared" si="3"/>
        <v>16.665988922956807</v>
      </c>
      <c r="H62" s="29"/>
      <c r="I62" s="29"/>
      <c r="J62" s="29"/>
      <c r="K62" s="29"/>
      <c r="L62" s="29"/>
      <c r="M62" s="29"/>
      <c r="N62" s="29"/>
      <c r="O62" s="8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24" customFormat="1" ht="24" customHeight="1">
      <c r="A63" s="684"/>
      <c r="B63" s="146">
        <v>3124</v>
      </c>
      <c r="C63" s="390" t="s">
        <v>17</v>
      </c>
      <c r="D63" s="178">
        <v>3428</v>
      </c>
      <c r="E63" s="360">
        <v>3428</v>
      </c>
      <c r="F63" s="360">
        <v>571</v>
      </c>
      <c r="G63" s="179">
        <f t="shared" si="3"/>
        <v>16.656942823803966</v>
      </c>
      <c r="H63" s="29"/>
      <c r="I63" s="29"/>
      <c r="J63" s="29"/>
      <c r="K63" s="29"/>
      <c r="L63" s="29"/>
      <c r="M63" s="29"/>
      <c r="N63" s="29"/>
      <c r="O63" s="83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24" customFormat="1" ht="25.5">
      <c r="A64" s="684"/>
      <c r="B64" s="146">
        <v>3125</v>
      </c>
      <c r="C64" s="390" t="s">
        <v>18</v>
      </c>
      <c r="D64" s="178">
        <v>1820</v>
      </c>
      <c r="E64" s="360">
        <v>1820</v>
      </c>
      <c r="F64" s="360">
        <v>910</v>
      </c>
      <c r="G64" s="179">
        <f t="shared" si="3"/>
        <v>50</v>
      </c>
      <c r="H64" s="29"/>
      <c r="I64" s="29"/>
      <c r="J64" s="29"/>
      <c r="K64" s="29"/>
      <c r="L64" s="29"/>
      <c r="M64" s="29"/>
      <c r="N64" s="29"/>
      <c r="O64" s="8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24" customFormat="1" ht="12.75">
      <c r="A65" s="684"/>
      <c r="B65" s="136">
        <v>3146</v>
      </c>
      <c r="C65" s="137" t="s">
        <v>392</v>
      </c>
      <c r="D65" s="171">
        <v>4193</v>
      </c>
      <c r="E65" s="171">
        <v>4193</v>
      </c>
      <c r="F65" s="516">
        <v>700</v>
      </c>
      <c r="G65" s="172">
        <f t="shared" si="3"/>
        <v>16.69449081803005</v>
      </c>
      <c r="H65" s="29"/>
      <c r="I65" s="29"/>
      <c r="J65" s="29"/>
      <c r="K65" s="29"/>
      <c r="L65" s="29"/>
      <c r="M65" s="29"/>
      <c r="N65" s="29"/>
      <c r="O65" s="8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24" customFormat="1" ht="12.75">
      <c r="A66" s="684"/>
      <c r="B66" s="44">
        <v>3147</v>
      </c>
      <c r="C66" s="34" t="s">
        <v>19</v>
      </c>
      <c r="D66" s="171">
        <v>3921</v>
      </c>
      <c r="E66" s="171">
        <v>3921</v>
      </c>
      <c r="F66" s="516">
        <v>654</v>
      </c>
      <c r="G66" s="172">
        <f t="shared" si="3"/>
        <v>16.679418515684773</v>
      </c>
      <c r="H66" s="29"/>
      <c r="I66" s="29"/>
      <c r="J66" s="29"/>
      <c r="K66" s="29"/>
      <c r="L66" s="29"/>
      <c r="M66" s="29"/>
      <c r="N66" s="29"/>
      <c r="O66" s="8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7" ht="12.75">
      <c r="A67" s="684"/>
      <c r="B67" s="44">
        <v>3150</v>
      </c>
      <c r="C67" s="34" t="s">
        <v>294</v>
      </c>
      <c r="D67" s="171">
        <v>1555</v>
      </c>
      <c r="E67" s="171">
        <v>1555</v>
      </c>
      <c r="F67" s="515">
        <v>388</v>
      </c>
      <c r="G67" s="170">
        <f t="shared" si="3"/>
        <v>24.95176848874598</v>
      </c>
    </row>
    <row r="68" spans="1:18" ht="12.75">
      <c r="A68" s="684"/>
      <c r="B68" s="44">
        <v>3421</v>
      </c>
      <c r="C68" s="34" t="s">
        <v>296</v>
      </c>
      <c r="D68" s="232">
        <v>5632</v>
      </c>
      <c r="E68" s="315">
        <v>5632</v>
      </c>
      <c r="F68" s="515">
        <v>893</v>
      </c>
      <c r="G68" s="170">
        <f t="shared" si="3"/>
        <v>15.855823863636365</v>
      </c>
      <c r="R68" s="15" t="s">
        <v>391</v>
      </c>
    </row>
    <row r="69" spans="1:256" s="124" customFormat="1" ht="12.75">
      <c r="A69" s="685"/>
      <c r="B69" s="44">
        <v>4322</v>
      </c>
      <c r="C69" s="34" t="s">
        <v>297</v>
      </c>
      <c r="D69" s="232">
        <v>21085</v>
      </c>
      <c r="E69" s="171">
        <v>21085</v>
      </c>
      <c r="F69" s="515">
        <v>3514</v>
      </c>
      <c r="G69" s="170">
        <f t="shared" si="3"/>
        <v>16.66587621531895</v>
      </c>
      <c r="H69" s="29"/>
      <c r="I69" s="29"/>
      <c r="J69" s="29"/>
      <c r="K69" s="29"/>
      <c r="L69" s="29"/>
      <c r="M69" s="29"/>
      <c r="N69" s="29"/>
      <c r="O69" s="83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24" customFormat="1" ht="12.75">
      <c r="A70" s="674" t="s">
        <v>298</v>
      </c>
      <c r="B70" s="675"/>
      <c r="C70" s="676"/>
      <c r="D70" s="256">
        <f>SUM(D59:D69)</f>
        <v>334085</v>
      </c>
      <c r="E70" s="256">
        <f>SUM(E59:E69)</f>
        <v>334085</v>
      </c>
      <c r="F70" s="350">
        <f>SUM(F59:F69)</f>
        <v>56376</v>
      </c>
      <c r="G70" s="123">
        <f t="shared" si="3"/>
        <v>16.874747444512625</v>
      </c>
      <c r="H70" s="29"/>
      <c r="I70" s="29"/>
      <c r="J70" s="29"/>
      <c r="K70" s="29"/>
      <c r="L70" s="29"/>
      <c r="M70" s="29"/>
      <c r="N70" s="29"/>
      <c r="O70" s="8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24" customFormat="1" ht="7.5" customHeight="1">
      <c r="A71" s="39"/>
      <c r="B71" s="39"/>
      <c r="C71" s="39"/>
      <c r="D71" s="53"/>
      <c r="E71" s="40"/>
      <c r="F71" s="40"/>
      <c r="G71" s="31"/>
      <c r="H71" s="29"/>
      <c r="I71" s="29"/>
      <c r="J71" s="29"/>
      <c r="K71" s="29"/>
      <c r="L71" s="29"/>
      <c r="M71" s="29"/>
      <c r="N71" s="29"/>
      <c r="O71" s="8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24" customFormat="1" ht="12.75">
      <c r="A72" s="127" t="s">
        <v>97</v>
      </c>
      <c r="B72" s="16"/>
      <c r="C72" s="17"/>
      <c r="D72" s="54"/>
      <c r="E72" s="18"/>
      <c r="F72" s="83"/>
      <c r="G72" s="29"/>
      <c r="H72" s="29"/>
      <c r="I72" s="29"/>
      <c r="J72" s="29"/>
      <c r="K72" s="29"/>
      <c r="L72" s="29"/>
      <c r="M72" s="29"/>
      <c r="N72" s="29"/>
      <c r="O72" s="8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24" customFormat="1" ht="25.5">
      <c r="A73" s="7" t="s">
        <v>283</v>
      </c>
      <c r="B73" s="7" t="s">
        <v>284</v>
      </c>
      <c r="C73" s="5" t="s">
        <v>285</v>
      </c>
      <c r="D73" s="52" t="s">
        <v>368</v>
      </c>
      <c r="E73" s="59" t="s">
        <v>369</v>
      </c>
      <c r="F73" s="5" t="s">
        <v>275</v>
      </c>
      <c r="G73" s="51" t="s">
        <v>370</v>
      </c>
      <c r="H73" s="29"/>
      <c r="I73" s="29"/>
      <c r="J73" s="29"/>
      <c r="K73" s="29"/>
      <c r="L73" s="29"/>
      <c r="M73" s="29"/>
      <c r="N73" s="29"/>
      <c r="O73" s="8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24" customFormat="1" ht="12.75">
      <c r="A74" s="683" t="s">
        <v>288</v>
      </c>
      <c r="B74" s="138">
        <v>3111</v>
      </c>
      <c r="C74" s="139" t="s">
        <v>344</v>
      </c>
      <c r="D74" s="173">
        <v>0</v>
      </c>
      <c r="E74" s="173">
        <v>0</v>
      </c>
      <c r="F74" s="311">
        <v>60783</v>
      </c>
      <c r="G74" s="170" t="s">
        <v>516</v>
      </c>
      <c r="H74" s="29"/>
      <c r="I74" s="29"/>
      <c r="J74" s="29"/>
      <c r="K74" s="29"/>
      <c r="L74" s="29"/>
      <c r="M74" s="29"/>
      <c r="N74" s="29"/>
      <c r="O74" s="8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24" customFormat="1" ht="12.75">
      <c r="A75" s="684"/>
      <c r="B75" s="44">
        <v>3112</v>
      </c>
      <c r="C75" s="34" t="s">
        <v>289</v>
      </c>
      <c r="D75" s="28">
        <v>0</v>
      </c>
      <c r="E75" s="173">
        <v>0</v>
      </c>
      <c r="F75" s="333">
        <v>362</v>
      </c>
      <c r="G75" s="170" t="s">
        <v>516</v>
      </c>
      <c r="H75" s="29"/>
      <c r="I75" s="29"/>
      <c r="J75" s="29"/>
      <c r="K75" s="29"/>
      <c r="L75" s="29"/>
      <c r="M75" s="29"/>
      <c r="N75" s="29"/>
      <c r="O75" s="8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24" customFormat="1" ht="12.75">
      <c r="A76" s="684"/>
      <c r="B76" s="44">
        <v>3113</v>
      </c>
      <c r="C76" s="34" t="s">
        <v>367</v>
      </c>
      <c r="D76" s="28">
        <v>0</v>
      </c>
      <c r="E76" s="173">
        <v>0</v>
      </c>
      <c r="F76" s="333">
        <v>320494</v>
      </c>
      <c r="G76" s="170" t="s">
        <v>516</v>
      </c>
      <c r="H76" s="29"/>
      <c r="I76" s="29"/>
      <c r="J76" s="29"/>
      <c r="K76" s="29"/>
      <c r="L76" s="29"/>
      <c r="M76" s="29"/>
      <c r="N76" s="29"/>
      <c r="O76" s="8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24" customFormat="1" ht="12.75">
      <c r="A77" s="684"/>
      <c r="B77" s="44">
        <v>3114</v>
      </c>
      <c r="C77" s="34" t="s">
        <v>290</v>
      </c>
      <c r="D77" s="28">
        <v>0</v>
      </c>
      <c r="E77" s="173">
        <v>0</v>
      </c>
      <c r="F77" s="333">
        <v>20742</v>
      </c>
      <c r="G77" s="170" t="s">
        <v>516</v>
      </c>
      <c r="H77" s="29"/>
      <c r="I77" s="29"/>
      <c r="J77" s="29"/>
      <c r="K77" s="29"/>
      <c r="L77" s="29"/>
      <c r="M77" s="29"/>
      <c r="N77" s="29"/>
      <c r="O77" s="8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24" customFormat="1" ht="12.75">
      <c r="A78" s="684"/>
      <c r="B78" s="44">
        <v>3121</v>
      </c>
      <c r="C78" s="34" t="s">
        <v>291</v>
      </c>
      <c r="D78" s="28">
        <v>0</v>
      </c>
      <c r="E78" s="173">
        <v>0</v>
      </c>
      <c r="F78" s="333">
        <v>44055</v>
      </c>
      <c r="G78" s="170" t="s">
        <v>516</v>
      </c>
      <c r="H78" s="29"/>
      <c r="I78" s="29"/>
      <c r="J78" s="29"/>
      <c r="K78" s="29"/>
      <c r="L78" s="29"/>
      <c r="M78" s="29"/>
      <c r="N78" s="29"/>
      <c r="O78" s="8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24" customFormat="1" ht="12.75">
      <c r="A79" s="684"/>
      <c r="B79" s="44">
        <v>3122</v>
      </c>
      <c r="C79" s="34" t="s">
        <v>292</v>
      </c>
      <c r="D79" s="28">
        <v>0</v>
      </c>
      <c r="E79" s="173">
        <v>0</v>
      </c>
      <c r="F79" s="333">
        <v>69627</v>
      </c>
      <c r="G79" s="170" t="s">
        <v>516</v>
      </c>
      <c r="H79" s="29"/>
      <c r="I79" s="29"/>
      <c r="J79" s="29"/>
      <c r="K79" s="29"/>
      <c r="L79" s="29"/>
      <c r="M79" s="29"/>
      <c r="N79" s="29"/>
      <c r="O79" s="83"/>
      <c r="P79" s="15"/>
      <c r="Q79" s="15"/>
      <c r="R79" s="15"/>
      <c r="S79" s="15"/>
      <c r="T79" s="15" t="s">
        <v>532</v>
      </c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24" customFormat="1" ht="12.75">
      <c r="A80" s="684"/>
      <c r="B80" s="44">
        <v>3123</v>
      </c>
      <c r="C80" s="34" t="s">
        <v>293</v>
      </c>
      <c r="D80" s="28">
        <v>0</v>
      </c>
      <c r="E80" s="173">
        <v>0</v>
      </c>
      <c r="F80" s="333">
        <v>78847</v>
      </c>
      <c r="G80" s="170" t="s">
        <v>516</v>
      </c>
      <c r="H80" s="29"/>
      <c r="I80" s="29"/>
      <c r="J80" s="29"/>
      <c r="K80" s="29"/>
      <c r="L80" s="29"/>
      <c r="M80" s="29"/>
      <c r="N80" s="29"/>
      <c r="O80" s="8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24" customFormat="1" ht="24" customHeight="1">
      <c r="A81" s="684"/>
      <c r="B81" s="146">
        <v>3124</v>
      </c>
      <c r="C81" s="390" t="s">
        <v>17</v>
      </c>
      <c r="D81" s="178">
        <v>0</v>
      </c>
      <c r="E81" s="360">
        <v>0</v>
      </c>
      <c r="F81" s="360">
        <v>2466</v>
      </c>
      <c r="G81" s="170" t="s">
        <v>516</v>
      </c>
      <c r="H81" s="29"/>
      <c r="I81" s="29"/>
      <c r="J81" s="29"/>
      <c r="K81" s="29"/>
      <c r="L81" s="29"/>
      <c r="M81" s="29"/>
      <c r="N81" s="29"/>
      <c r="O81" s="8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24" customFormat="1" ht="12.75">
      <c r="A82" s="684"/>
      <c r="B82" s="44">
        <v>3141</v>
      </c>
      <c r="C82" s="34" t="s">
        <v>383</v>
      </c>
      <c r="D82" s="28">
        <v>0</v>
      </c>
      <c r="E82" s="173">
        <v>0</v>
      </c>
      <c r="F82" s="333">
        <v>2932</v>
      </c>
      <c r="G82" s="170" t="s">
        <v>516</v>
      </c>
      <c r="H82" s="29"/>
      <c r="I82" s="29"/>
      <c r="J82" s="29"/>
      <c r="K82" s="29"/>
      <c r="L82" s="29"/>
      <c r="M82" s="29"/>
      <c r="N82" s="29"/>
      <c r="O82" s="8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24" customFormat="1" ht="25.5">
      <c r="A83" s="684"/>
      <c r="B83" s="146">
        <v>3146</v>
      </c>
      <c r="C83" s="137" t="s">
        <v>393</v>
      </c>
      <c r="D83" s="177">
        <v>0</v>
      </c>
      <c r="E83" s="173">
        <v>0</v>
      </c>
      <c r="F83" s="326">
        <v>2976</v>
      </c>
      <c r="G83" s="170" t="s">
        <v>516</v>
      </c>
      <c r="H83" s="29"/>
      <c r="I83" s="29"/>
      <c r="J83" s="29"/>
      <c r="K83" s="29"/>
      <c r="L83" s="29"/>
      <c r="M83" s="29"/>
      <c r="N83" s="29"/>
      <c r="O83" s="8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24" customFormat="1" ht="12.75">
      <c r="A84" s="684"/>
      <c r="B84" s="146">
        <v>3147</v>
      </c>
      <c r="C84" s="34" t="s">
        <v>19</v>
      </c>
      <c r="D84" s="177">
        <v>0</v>
      </c>
      <c r="E84" s="173">
        <v>0</v>
      </c>
      <c r="F84" s="326">
        <v>3235</v>
      </c>
      <c r="G84" s="170" t="s">
        <v>516</v>
      </c>
      <c r="H84" s="29"/>
      <c r="I84" s="29"/>
      <c r="J84" s="29"/>
      <c r="K84" s="29"/>
      <c r="L84" s="29"/>
      <c r="M84" s="29"/>
      <c r="N84" s="29"/>
      <c r="O84" s="8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25" customFormat="1" ht="12.75">
      <c r="A85" s="684"/>
      <c r="B85" s="44">
        <v>3150</v>
      </c>
      <c r="C85" s="34" t="s">
        <v>294</v>
      </c>
      <c r="D85" s="28">
        <v>0</v>
      </c>
      <c r="E85" s="173">
        <v>0</v>
      </c>
      <c r="F85" s="333">
        <v>500</v>
      </c>
      <c r="G85" s="170" t="s">
        <v>516</v>
      </c>
      <c r="O85" s="8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7" ht="12.75">
      <c r="A86" s="684"/>
      <c r="B86" s="44">
        <v>3231</v>
      </c>
      <c r="C86" s="34" t="s">
        <v>295</v>
      </c>
      <c r="D86" s="28">
        <v>0</v>
      </c>
      <c r="E86" s="173">
        <v>0</v>
      </c>
      <c r="F86" s="333">
        <v>24042</v>
      </c>
      <c r="G86" s="170" t="s">
        <v>516</v>
      </c>
    </row>
    <row r="87" spans="1:7" ht="12.75">
      <c r="A87" s="684"/>
      <c r="B87" s="44">
        <v>3299</v>
      </c>
      <c r="C87" s="34" t="s">
        <v>20</v>
      </c>
      <c r="D87" s="28">
        <v>3579714</v>
      </c>
      <c r="E87" s="173">
        <v>3579714</v>
      </c>
      <c r="F87" s="333">
        <v>0</v>
      </c>
      <c r="G87" s="170" t="s">
        <v>516</v>
      </c>
    </row>
    <row r="88" spans="1:7" ht="12.75">
      <c r="A88" s="684"/>
      <c r="B88" s="44">
        <v>3421</v>
      </c>
      <c r="C88" s="34" t="s">
        <v>296</v>
      </c>
      <c r="D88" s="28">
        <v>0</v>
      </c>
      <c r="E88" s="173">
        <v>0</v>
      </c>
      <c r="F88" s="333">
        <v>5701</v>
      </c>
      <c r="G88" s="170" t="s">
        <v>516</v>
      </c>
    </row>
    <row r="89" spans="1:20" ht="12.75">
      <c r="A89" s="684"/>
      <c r="B89" s="44">
        <v>4322</v>
      </c>
      <c r="C89" s="34" t="s">
        <v>297</v>
      </c>
      <c r="D89" s="28">
        <v>0</v>
      </c>
      <c r="E89" s="173">
        <v>0</v>
      </c>
      <c r="F89" s="333">
        <v>9220</v>
      </c>
      <c r="G89" s="170" t="s">
        <v>516</v>
      </c>
      <c r="T89" s="154"/>
    </row>
    <row r="90" spans="1:7" ht="12.75">
      <c r="A90" s="670" t="s">
        <v>350</v>
      </c>
      <c r="B90" s="671"/>
      <c r="C90" s="672"/>
      <c r="D90" s="257">
        <f>SUM(D74:D89)</f>
        <v>3579714</v>
      </c>
      <c r="E90" s="144">
        <f>SUM(E74:E89)</f>
        <v>3579714</v>
      </c>
      <c r="F90" s="501">
        <f>SUM(F74:F89)</f>
        <v>645982</v>
      </c>
      <c r="G90" s="123">
        <f>F90/E90*100</f>
        <v>18.045631578388665</v>
      </c>
    </row>
    <row r="91" spans="1:256" s="124" customFormat="1" ht="6.75" customHeight="1">
      <c r="A91" s="686"/>
      <c r="B91" s="686"/>
      <c r="C91" s="686"/>
      <c r="D91" s="686"/>
      <c r="E91" s="686"/>
      <c r="F91" s="686"/>
      <c r="G91" s="686"/>
      <c r="H91" s="29"/>
      <c r="I91" s="29"/>
      <c r="J91" s="29"/>
      <c r="K91" s="29"/>
      <c r="L91" s="29"/>
      <c r="M91" s="29"/>
      <c r="N91" s="29"/>
      <c r="O91" s="83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s="124" customFormat="1" ht="12.75">
      <c r="A92" s="645" t="s">
        <v>371</v>
      </c>
      <c r="B92" s="645"/>
      <c r="C92" s="645"/>
      <c r="D92" s="645"/>
      <c r="E92" s="645"/>
      <c r="F92" s="645"/>
      <c r="G92" s="645"/>
      <c r="H92" s="29"/>
      <c r="I92" s="29"/>
      <c r="J92" s="29"/>
      <c r="K92" s="29"/>
      <c r="L92" s="29"/>
      <c r="M92" s="29"/>
      <c r="N92" s="29"/>
      <c r="O92" s="83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24" customFormat="1" ht="25.5">
      <c r="A93" s="7" t="s">
        <v>283</v>
      </c>
      <c r="B93" s="7" t="s">
        <v>284</v>
      </c>
      <c r="C93" s="5" t="s">
        <v>285</v>
      </c>
      <c r="D93" s="52" t="s">
        <v>368</v>
      </c>
      <c r="E93" s="59" t="s">
        <v>369</v>
      </c>
      <c r="F93" s="5" t="s">
        <v>275</v>
      </c>
      <c r="G93" s="51" t="s">
        <v>370</v>
      </c>
      <c r="H93" s="29"/>
      <c r="I93" s="29"/>
      <c r="J93" s="29"/>
      <c r="K93" s="29"/>
      <c r="L93" s="29"/>
      <c r="M93" s="29"/>
      <c r="N93" s="29"/>
      <c r="O93" s="83"/>
      <c r="P93" s="15"/>
      <c r="Q93" s="15"/>
      <c r="R93" s="15"/>
      <c r="S93" s="15"/>
      <c r="T93" s="15"/>
      <c r="U93" s="15"/>
      <c r="V93" s="15"/>
      <c r="W93" s="154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24" customFormat="1" ht="12.75">
      <c r="A94" s="683" t="s">
        <v>288</v>
      </c>
      <c r="B94" s="140">
        <v>3111</v>
      </c>
      <c r="C94" s="34" t="s">
        <v>344</v>
      </c>
      <c r="D94" s="28">
        <v>0</v>
      </c>
      <c r="E94" s="173">
        <v>0</v>
      </c>
      <c r="F94" s="333">
        <v>182</v>
      </c>
      <c r="G94" s="170" t="s">
        <v>516</v>
      </c>
      <c r="H94" s="29"/>
      <c r="I94" s="29"/>
      <c r="J94" s="29"/>
      <c r="K94" s="29"/>
      <c r="L94" s="29"/>
      <c r="M94" s="29"/>
      <c r="N94" s="29"/>
      <c r="O94" s="83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24" customFormat="1" ht="12.75">
      <c r="A95" s="684"/>
      <c r="B95" s="66">
        <v>3121</v>
      </c>
      <c r="C95" s="34" t="s">
        <v>291</v>
      </c>
      <c r="D95" s="28">
        <v>0</v>
      </c>
      <c r="E95" s="173">
        <v>0</v>
      </c>
      <c r="F95" s="333">
        <v>1608</v>
      </c>
      <c r="G95" s="170" t="s">
        <v>516</v>
      </c>
      <c r="H95" s="29"/>
      <c r="I95" s="29"/>
      <c r="J95" s="29"/>
      <c r="K95" s="29"/>
      <c r="L95" s="29"/>
      <c r="M95" s="29"/>
      <c r="N95" s="29"/>
      <c r="O95" s="83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24" customFormat="1" ht="12.75">
      <c r="A96" s="684"/>
      <c r="B96" s="141">
        <v>3122</v>
      </c>
      <c r="C96" s="142" t="s">
        <v>292</v>
      </c>
      <c r="D96" s="28">
        <v>0</v>
      </c>
      <c r="E96" s="173">
        <v>0</v>
      </c>
      <c r="F96" s="517">
        <v>16041</v>
      </c>
      <c r="G96" s="170" t="s">
        <v>516</v>
      </c>
      <c r="H96" s="29"/>
      <c r="I96" s="29"/>
      <c r="J96" s="29"/>
      <c r="K96" s="29"/>
      <c r="L96" s="29"/>
      <c r="M96" s="29"/>
      <c r="N96" s="29"/>
      <c r="O96" s="83"/>
      <c r="P96" s="15"/>
      <c r="Q96" s="276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24" customFormat="1" ht="12.75">
      <c r="A97" s="684"/>
      <c r="B97" s="44">
        <v>3123</v>
      </c>
      <c r="C97" s="34" t="s">
        <v>293</v>
      </c>
      <c r="D97" s="28">
        <v>0</v>
      </c>
      <c r="E97" s="173">
        <v>0</v>
      </c>
      <c r="F97" s="517">
        <v>9164</v>
      </c>
      <c r="G97" s="170" t="s">
        <v>516</v>
      </c>
      <c r="H97" s="29"/>
      <c r="I97" s="29"/>
      <c r="J97" s="29"/>
      <c r="K97" s="29"/>
      <c r="L97" s="29"/>
      <c r="M97" s="29"/>
      <c r="N97" s="29"/>
      <c r="O97" s="83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24" customFormat="1" ht="25.5">
      <c r="A98" s="684"/>
      <c r="B98" s="146">
        <v>3125</v>
      </c>
      <c r="C98" s="137" t="s">
        <v>18</v>
      </c>
      <c r="D98" s="177">
        <v>0</v>
      </c>
      <c r="E98" s="177">
        <v>0</v>
      </c>
      <c r="F98" s="326">
        <v>395</v>
      </c>
      <c r="G98" s="629" t="s">
        <v>516</v>
      </c>
      <c r="H98" s="29"/>
      <c r="I98" s="29"/>
      <c r="J98" s="29"/>
      <c r="K98" s="29"/>
      <c r="L98" s="29"/>
      <c r="M98" s="29"/>
      <c r="N98" s="29"/>
      <c r="O98" s="83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24" customFormat="1" ht="25.5">
      <c r="A99" s="684"/>
      <c r="B99" s="153">
        <v>3141</v>
      </c>
      <c r="C99" s="143" t="s">
        <v>345</v>
      </c>
      <c r="D99" s="177">
        <v>0</v>
      </c>
      <c r="E99" s="177">
        <v>0</v>
      </c>
      <c r="F99" s="312">
        <v>38</v>
      </c>
      <c r="G99" s="629" t="s">
        <v>516</v>
      </c>
      <c r="H99" s="325"/>
      <c r="I99" s="29"/>
      <c r="J99" s="29"/>
      <c r="K99" s="29"/>
      <c r="L99" s="29"/>
      <c r="M99" s="29"/>
      <c r="N99" s="29"/>
      <c r="O99" s="83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19" ht="12.75">
      <c r="A100" s="684"/>
      <c r="B100" s="66">
        <v>3142</v>
      </c>
      <c r="C100" s="34" t="s">
        <v>21</v>
      </c>
      <c r="D100" s="28">
        <v>0</v>
      </c>
      <c r="E100" s="173">
        <v>0</v>
      </c>
      <c r="F100" s="333">
        <v>1027</v>
      </c>
      <c r="G100" s="170" t="s">
        <v>516</v>
      </c>
      <c r="H100" s="29"/>
      <c r="I100" s="29"/>
      <c r="J100" s="29"/>
      <c r="K100" s="29"/>
      <c r="L100" s="29"/>
      <c r="M100" s="29"/>
      <c r="N100" s="29"/>
      <c r="O100" s="83"/>
      <c r="P100" s="295" t="s">
        <v>549</v>
      </c>
      <c r="Q100" s="295"/>
      <c r="R100" s="295"/>
      <c r="S100" s="295"/>
    </row>
    <row r="101" spans="1:19" ht="12.75">
      <c r="A101" s="684"/>
      <c r="B101" s="66">
        <v>3147</v>
      </c>
      <c r="C101" s="34" t="s">
        <v>19</v>
      </c>
      <c r="D101" s="28">
        <v>0</v>
      </c>
      <c r="E101" s="173">
        <v>0</v>
      </c>
      <c r="F101" s="333">
        <v>1080</v>
      </c>
      <c r="G101" s="170" t="s">
        <v>516</v>
      </c>
      <c r="H101" s="29"/>
      <c r="I101" s="29"/>
      <c r="J101" s="29"/>
      <c r="K101" s="29"/>
      <c r="L101" s="29"/>
      <c r="M101" s="29"/>
      <c r="N101" s="29"/>
      <c r="O101" s="83"/>
      <c r="P101" s="295"/>
      <c r="Q101" s="295"/>
      <c r="R101" s="295"/>
      <c r="S101" s="295"/>
    </row>
    <row r="102" spans="1:7" ht="12.75">
      <c r="A102" s="684"/>
      <c r="B102" s="66">
        <v>3150</v>
      </c>
      <c r="C102" s="34" t="s">
        <v>294</v>
      </c>
      <c r="D102" s="28">
        <v>0</v>
      </c>
      <c r="E102" s="173">
        <v>0</v>
      </c>
      <c r="F102" s="333">
        <v>2474</v>
      </c>
      <c r="G102" s="170" t="s">
        <v>516</v>
      </c>
    </row>
    <row r="103" spans="1:7" ht="12.75">
      <c r="A103" s="684"/>
      <c r="B103" s="66">
        <v>3231</v>
      </c>
      <c r="C103" s="34" t="s">
        <v>295</v>
      </c>
      <c r="D103" s="28">
        <v>0</v>
      </c>
      <c r="E103" s="173">
        <v>0</v>
      </c>
      <c r="F103" s="333">
        <v>1206</v>
      </c>
      <c r="G103" s="170" t="s">
        <v>516</v>
      </c>
    </row>
    <row r="104" spans="1:7" ht="12.75">
      <c r="A104" s="684"/>
      <c r="B104" s="66">
        <v>3421</v>
      </c>
      <c r="C104" s="34" t="s">
        <v>296</v>
      </c>
      <c r="D104" s="28">
        <v>0</v>
      </c>
      <c r="E104" s="173">
        <v>0</v>
      </c>
      <c r="F104" s="333">
        <v>717</v>
      </c>
      <c r="G104" s="170" t="s">
        <v>516</v>
      </c>
    </row>
    <row r="105" spans="1:22" ht="12.75">
      <c r="A105" s="685"/>
      <c r="B105" s="66">
        <v>4322</v>
      </c>
      <c r="C105" s="34" t="s">
        <v>297</v>
      </c>
      <c r="D105" s="28">
        <v>0</v>
      </c>
      <c r="E105" s="173">
        <v>0</v>
      </c>
      <c r="F105" s="333">
        <v>1724</v>
      </c>
      <c r="G105" s="170" t="s">
        <v>516</v>
      </c>
      <c r="V105" s="154"/>
    </row>
    <row r="106" spans="1:7" ht="12.75">
      <c r="A106" s="670" t="s">
        <v>351</v>
      </c>
      <c r="B106" s="671"/>
      <c r="C106" s="672"/>
      <c r="D106" s="144">
        <f>SUM(D94:D105)</f>
        <v>0</v>
      </c>
      <c r="E106" s="313">
        <v>38120</v>
      </c>
      <c r="F106" s="313">
        <f>SUM(F94:F105)</f>
        <v>35656</v>
      </c>
      <c r="G106" s="473">
        <f>F106/E106*100</f>
        <v>93.53620146904512</v>
      </c>
    </row>
    <row r="107" spans="1:256" s="124" customFormat="1" ht="6.75" customHeight="1">
      <c r="A107" s="29"/>
      <c r="B107"/>
      <c r="C107"/>
      <c r="D107" s="15"/>
      <c r="E107" s="15"/>
      <c r="F107" s="15"/>
      <c r="G107"/>
      <c r="H107" s="29" t="s">
        <v>468</v>
      </c>
      <c r="I107" s="29"/>
      <c r="J107" s="29"/>
      <c r="K107" s="29"/>
      <c r="L107" s="29"/>
      <c r="M107" s="29"/>
      <c r="N107" s="29"/>
      <c r="O107" s="83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 s="124" customFormat="1" ht="12.75">
      <c r="A108" s="127" t="s">
        <v>174</v>
      </c>
      <c r="B108" s="16"/>
      <c r="C108" s="17"/>
      <c r="D108" s="15"/>
      <c r="E108" s="15"/>
      <c r="F108" s="15"/>
      <c r="G108"/>
      <c r="H108" s="29"/>
      <c r="I108" s="29"/>
      <c r="J108" s="29"/>
      <c r="K108" s="29"/>
      <c r="L108" s="29"/>
      <c r="M108" s="29"/>
      <c r="N108" s="29"/>
      <c r="O108" s="83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 s="124" customFormat="1" ht="24.75" customHeight="1">
      <c r="A109" s="7" t="s">
        <v>283</v>
      </c>
      <c r="B109" s="7" t="s">
        <v>106</v>
      </c>
      <c r="C109" s="5" t="s">
        <v>285</v>
      </c>
      <c r="D109" s="52" t="s">
        <v>368</v>
      </c>
      <c r="E109" s="59" t="s">
        <v>369</v>
      </c>
      <c r="F109" s="5" t="s">
        <v>275</v>
      </c>
      <c r="G109" s="51" t="s">
        <v>370</v>
      </c>
      <c r="H109" s="29" t="s">
        <v>468</v>
      </c>
      <c r="I109" s="29"/>
      <c r="J109" s="29"/>
      <c r="K109" s="29"/>
      <c r="L109" s="29"/>
      <c r="M109" s="29"/>
      <c r="N109" s="29"/>
      <c r="O109" s="83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24" customFormat="1" ht="12.75">
      <c r="A110" s="384">
        <v>30</v>
      </c>
      <c r="B110" s="44">
        <v>13101</v>
      </c>
      <c r="C110" s="34" t="s">
        <v>105</v>
      </c>
      <c r="D110" s="28">
        <v>0</v>
      </c>
      <c r="E110" s="28">
        <v>0</v>
      </c>
      <c r="F110" s="333">
        <v>193</v>
      </c>
      <c r="G110" s="180" t="s">
        <v>516</v>
      </c>
      <c r="H110" s="29"/>
      <c r="I110" s="29"/>
      <c r="J110" s="29"/>
      <c r="K110" s="29"/>
      <c r="L110" s="29"/>
      <c r="M110" s="29"/>
      <c r="N110" s="29"/>
      <c r="O110" s="83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24" customFormat="1" ht="12.75">
      <c r="A111" s="622"/>
      <c r="B111" s="623">
        <v>33166</v>
      </c>
      <c r="C111" s="624" t="s">
        <v>22</v>
      </c>
      <c r="D111" s="625">
        <v>0</v>
      </c>
      <c r="E111" s="625">
        <v>1371</v>
      </c>
      <c r="F111" s="518">
        <v>0</v>
      </c>
      <c r="G111" s="180">
        <v>0</v>
      </c>
      <c r="H111" s="29"/>
      <c r="I111" s="29"/>
      <c r="J111" s="29"/>
      <c r="K111" s="29"/>
      <c r="L111" s="29"/>
      <c r="M111" s="29"/>
      <c r="N111" s="29"/>
      <c r="O111" s="83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24" customFormat="1" ht="12.75">
      <c r="A112" s="465"/>
      <c r="B112" s="148">
        <v>33354</v>
      </c>
      <c r="C112" s="149" t="s">
        <v>107</v>
      </c>
      <c r="D112" s="226">
        <v>0</v>
      </c>
      <c r="E112" s="626">
        <v>286</v>
      </c>
      <c r="F112" s="518">
        <v>286</v>
      </c>
      <c r="G112" s="180">
        <f>F112/E112*100</f>
        <v>100</v>
      </c>
      <c r="H112" s="29"/>
      <c r="I112" s="29"/>
      <c r="J112" s="29"/>
      <c r="K112" s="29"/>
      <c r="L112" s="29"/>
      <c r="M112" s="29"/>
      <c r="N112" s="29"/>
      <c r="O112" s="8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24" customFormat="1" ht="25.5">
      <c r="A113" s="465"/>
      <c r="B113" s="153">
        <v>33439</v>
      </c>
      <c r="C113" s="143" t="s">
        <v>732</v>
      </c>
      <c r="D113" s="177">
        <v>0</v>
      </c>
      <c r="E113" s="177">
        <v>158</v>
      </c>
      <c r="F113" s="312">
        <v>158</v>
      </c>
      <c r="G113" s="629">
        <f>F113/E113*100</f>
        <v>100</v>
      </c>
      <c r="H113" s="29"/>
      <c r="I113" s="29"/>
      <c r="J113" s="29"/>
      <c r="K113" s="29"/>
      <c r="L113" s="29"/>
      <c r="M113" s="29"/>
      <c r="N113" s="29"/>
      <c r="O113" s="8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24" customFormat="1" ht="12.75">
      <c r="A114" s="674" t="s">
        <v>152</v>
      </c>
      <c r="B114" s="675"/>
      <c r="C114" s="676"/>
      <c r="D114" s="351">
        <f>SUM(D110:D113)</f>
        <v>0</v>
      </c>
      <c r="E114" s="177">
        <f>SUM(E110:E113)</f>
        <v>1815</v>
      </c>
      <c r="F114" s="351">
        <f>SUM(F110:F113)</f>
        <v>637</v>
      </c>
      <c r="G114" s="474">
        <f>F114/E114*100</f>
        <v>35.09641873278237</v>
      </c>
      <c r="H114" s="128" t="s">
        <v>467</v>
      </c>
      <c r="I114" s="29"/>
      <c r="J114" s="29"/>
      <c r="K114" s="29"/>
      <c r="L114" s="29"/>
      <c r="M114" s="29"/>
      <c r="N114" s="29"/>
      <c r="O114" s="83" t="s">
        <v>478</v>
      </c>
      <c r="P114" s="83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24" customFormat="1" ht="8.25" customHeight="1">
      <c r="A115" s="430"/>
      <c r="B115" s="431"/>
      <c r="C115" s="431"/>
      <c r="D115" s="15"/>
      <c r="E115" s="15"/>
      <c r="F115" s="15"/>
      <c r="G115"/>
      <c r="H115" s="29"/>
      <c r="I115" s="29"/>
      <c r="J115" s="29"/>
      <c r="K115" s="29"/>
      <c r="L115" s="29"/>
      <c r="M115" s="29"/>
      <c r="N115" s="29"/>
      <c r="O115" s="83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24" customFormat="1" ht="12.75">
      <c r="A116" s="430" t="s">
        <v>112</v>
      </c>
      <c r="B116" s="431"/>
      <c r="C116" s="431"/>
      <c r="D116" s="15"/>
      <c r="E116" s="15"/>
      <c r="F116" s="15"/>
      <c r="G116"/>
      <c r="H116" s="29"/>
      <c r="I116" s="29"/>
      <c r="J116" s="29"/>
      <c r="K116" s="29"/>
      <c r="L116" s="29"/>
      <c r="M116" s="29"/>
      <c r="N116" s="29"/>
      <c r="O116" s="83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24" customFormat="1" ht="25.5">
      <c r="A117" s="7" t="s">
        <v>283</v>
      </c>
      <c r="B117" s="7" t="s">
        <v>284</v>
      </c>
      <c r="C117" s="5" t="s">
        <v>285</v>
      </c>
      <c r="D117" s="52" t="s">
        <v>368</v>
      </c>
      <c r="E117" s="59" t="s">
        <v>369</v>
      </c>
      <c r="F117" s="5" t="s">
        <v>275</v>
      </c>
      <c r="G117" s="51" t="s">
        <v>370</v>
      </c>
      <c r="H117" s="29" t="s">
        <v>468</v>
      </c>
      <c r="I117" s="29"/>
      <c r="J117" s="29"/>
      <c r="K117" s="29"/>
      <c r="L117" s="29"/>
      <c r="M117" s="29"/>
      <c r="N117" s="29"/>
      <c r="O117" s="83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25" customFormat="1" ht="12.75">
      <c r="A118" s="425">
        <v>30</v>
      </c>
      <c r="B118" s="150" t="s">
        <v>245</v>
      </c>
      <c r="C118" s="615" t="s">
        <v>710</v>
      </c>
      <c r="D118" s="178">
        <v>60</v>
      </c>
      <c r="E118" s="177">
        <v>60</v>
      </c>
      <c r="F118" s="312">
        <v>0</v>
      </c>
      <c r="G118" s="180">
        <f>F118/E118*100</f>
        <v>0</v>
      </c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  <c r="DI118" s="154"/>
      <c r="DJ118" s="154"/>
      <c r="DK118" s="154"/>
      <c r="DL118" s="154"/>
      <c r="DM118" s="154"/>
      <c r="DN118" s="154"/>
      <c r="DO118" s="154"/>
      <c r="DP118" s="154"/>
      <c r="DQ118" s="154"/>
      <c r="DR118" s="154"/>
      <c r="DS118" s="154"/>
      <c r="DT118" s="154"/>
      <c r="DU118" s="154"/>
      <c r="DV118" s="154"/>
      <c r="DW118" s="154"/>
      <c r="DX118" s="154"/>
      <c r="DY118" s="154"/>
      <c r="DZ118" s="154"/>
      <c r="EA118" s="154"/>
      <c r="EB118" s="154"/>
      <c r="EC118" s="154"/>
      <c r="ED118" s="154"/>
      <c r="EE118" s="154"/>
      <c r="EF118" s="154"/>
      <c r="EG118" s="154"/>
      <c r="EH118" s="154"/>
      <c r="EI118" s="154"/>
      <c r="EJ118" s="154"/>
      <c r="EK118" s="154"/>
      <c r="EL118" s="154"/>
      <c r="EM118" s="154"/>
      <c r="EN118" s="154"/>
      <c r="EO118" s="154"/>
      <c r="EP118" s="154"/>
      <c r="EQ118" s="154"/>
      <c r="ER118" s="154"/>
      <c r="ES118" s="154"/>
      <c r="ET118" s="154"/>
      <c r="EU118" s="154"/>
      <c r="EV118" s="154"/>
      <c r="EW118" s="154"/>
      <c r="EX118" s="154"/>
      <c r="EY118" s="154"/>
      <c r="EZ118" s="154"/>
      <c r="FA118" s="154"/>
      <c r="FB118" s="154"/>
      <c r="FC118" s="154"/>
      <c r="FD118" s="154"/>
      <c r="FE118" s="154"/>
      <c r="FF118" s="154"/>
      <c r="FG118" s="154"/>
      <c r="FH118" s="154"/>
      <c r="FI118" s="154"/>
      <c r="FJ118" s="154"/>
      <c r="FK118" s="154"/>
      <c r="FL118" s="154"/>
      <c r="FM118" s="154"/>
      <c r="FN118" s="154"/>
      <c r="FO118" s="154"/>
      <c r="FP118" s="154"/>
      <c r="FQ118" s="154"/>
      <c r="FR118" s="154"/>
      <c r="FS118" s="154"/>
      <c r="FT118" s="154"/>
      <c r="FU118" s="154"/>
      <c r="FV118" s="154"/>
      <c r="FW118" s="154"/>
      <c r="FX118" s="154"/>
      <c r="FY118" s="154"/>
      <c r="FZ118" s="154"/>
      <c r="GA118" s="154"/>
      <c r="GB118" s="154"/>
      <c r="GC118" s="154"/>
      <c r="GD118" s="154"/>
      <c r="GE118" s="154"/>
      <c r="GF118" s="154"/>
      <c r="GG118" s="154"/>
      <c r="GH118" s="154"/>
      <c r="GI118" s="154"/>
      <c r="GJ118" s="154"/>
      <c r="GK118" s="154"/>
      <c r="GL118" s="154"/>
      <c r="GM118" s="154"/>
      <c r="GN118" s="154"/>
      <c r="GO118" s="154"/>
      <c r="GP118" s="154"/>
      <c r="GQ118" s="154"/>
      <c r="GR118" s="154"/>
      <c r="GS118" s="154"/>
      <c r="GT118" s="154"/>
      <c r="GU118" s="154"/>
      <c r="GV118" s="154"/>
      <c r="GW118" s="154"/>
      <c r="GX118" s="154"/>
      <c r="GY118" s="154"/>
      <c r="GZ118" s="154"/>
      <c r="HA118" s="154"/>
      <c r="HB118" s="154"/>
      <c r="HC118" s="154"/>
      <c r="HD118" s="154"/>
      <c r="HE118" s="154"/>
      <c r="HF118" s="154"/>
      <c r="HG118" s="154"/>
      <c r="HH118" s="154"/>
      <c r="HI118" s="154"/>
      <c r="HJ118" s="154"/>
      <c r="HK118" s="154"/>
      <c r="HL118" s="154"/>
      <c r="HM118" s="154"/>
      <c r="HN118" s="154"/>
      <c r="HO118" s="154"/>
      <c r="HP118" s="154"/>
      <c r="HQ118" s="154"/>
      <c r="HR118" s="154"/>
      <c r="HS118" s="154"/>
      <c r="HT118" s="154"/>
      <c r="HU118" s="154"/>
      <c r="HV118" s="154"/>
      <c r="HW118" s="154"/>
      <c r="HX118" s="154"/>
      <c r="HY118" s="154"/>
      <c r="HZ118" s="154"/>
      <c r="IA118" s="154"/>
      <c r="IB118" s="154"/>
      <c r="IC118" s="154"/>
      <c r="ID118" s="154"/>
      <c r="IE118" s="154"/>
      <c r="IF118" s="154"/>
      <c r="IG118" s="154"/>
      <c r="IH118" s="154"/>
      <c r="II118" s="154"/>
      <c r="IJ118" s="154"/>
      <c r="IK118" s="154"/>
      <c r="IL118" s="154"/>
      <c r="IM118" s="154"/>
      <c r="IN118" s="154"/>
      <c r="IO118" s="154"/>
      <c r="IP118" s="154"/>
      <c r="IQ118" s="154"/>
      <c r="IR118" s="154"/>
      <c r="IS118" s="154"/>
      <c r="IT118" s="154"/>
      <c r="IU118" s="154"/>
      <c r="IV118" s="154"/>
    </row>
    <row r="119" spans="1:256" s="125" customFormat="1" ht="25.5">
      <c r="A119" s="377"/>
      <c r="B119" s="150" t="s">
        <v>245</v>
      </c>
      <c r="C119" s="615" t="s">
        <v>709</v>
      </c>
      <c r="D119" s="178">
        <v>500</v>
      </c>
      <c r="E119" s="177">
        <v>500</v>
      </c>
      <c r="F119" s="312">
        <v>71</v>
      </c>
      <c r="G119" s="180">
        <f>F119/E119*100</f>
        <v>14.2</v>
      </c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  <c r="DP119" s="154"/>
      <c r="DQ119" s="154"/>
      <c r="DR119" s="154"/>
      <c r="DS119" s="154"/>
      <c r="DT119" s="154"/>
      <c r="DU119" s="154"/>
      <c r="DV119" s="154"/>
      <c r="DW119" s="154"/>
      <c r="DX119" s="154"/>
      <c r="DY119" s="154"/>
      <c r="DZ119" s="154"/>
      <c r="EA119" s="154"/>
      <c r="EB119" s="154"/>
      <c r="EC119" s="154"/>
      <c r="ED119" s="154"/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  <c r="EX119" s="154"/>
      <c r="EY119" s="154"/>
      <c r="EZ119" s="154"/>
      <c r="FA119" s="154"/>
      <c r="FB119" s="154"/>
      <c r="FC119" s="154"/>
      <c r="FD119" s="154"/>
      <c r="FE119" s="154"/>
      <c r="FF119" s="154"/>
      <c r="FG119" s="154"/>
      <c r="FH119" s="154"/>
      <c r="FI119" s="154"/>
      <c r="FJ119" s="154"/>
      <c r="FK119" s="154"/>
      <c r="FL119" s="154"/>
      <c r="FM119" s="154"/>
      <c r="FN119" s="154"/>
      <c r="FO119" s="154"/>
      <c r="FP119" s="154"/>
      <c r="FQ119" s="154"/>
      <c r="FR119" s="154"/>
      <c r="FS119" s="154"/>
      <c r="FT119" s="154"/>
      <c r="FU119" s="154"/>
      <c r="FV119" s="154"/>
      <c r="FW119" s="154"/>
      <c r="FX119" s="154"/>
      <c r="FY119" s="154"/>
      <c r="FZ119" s="154"/>
      <c r="GA119" s="154"/>
      <c r="GB119" s="154"/>
      <c r="GC119" s="154"/>
      <c r="GD119" s="154"/>
      <c r="GE119" s="154"/>
      <c r="GF119" s="154"/>
      <c r="GG119" s="154"/>
      <c r="GH119" s="154"/>
      <c r="GI119" s="154"/>
      <c r="GJ119" s="154"/>
      <c r="GK119" s="154"/>
      <c r="GL119" s="154"/>
      <c r="GM119" s="154"/>
      <c r="GN119" s="154"/>
      <c r="GO119" s="154"/>
      <c r="GP119" s="154"/>
      <c r="GQ119" s="154"/>
      <c r="GR119" s="154"/>
      <c r="GS119" s="154"/>
      <c r="GT119" s="154"/>
      <c r="GU119" s="154"/>
      <c r="GV119" s="154"/>
      <c r="GW119" s="154"/>
      <c r="GX119" s="154"/>
      <c r="GY119" s="154"/>
      <c r="GZ119" s="154"/>
      <c r="HA119" s="154"/>
      <c r="HB119" s="154"/>
      <c r="HC119" s="154"/>
      <c r="HD119" s="154"/>
      <c r="HE119" s="154"/>
      <c r="HF119" s="154"/>
      <c r="HG119" s="154"/>
      <c r="HH119" s="154"/>
      <c r="HI119" s="154"/>
      <c r="HJ119" s="154"/>
      <c r="HK119" s="154"/>
      <c r="HL119" s="154"/>
      <c r="HM119" s="154"/>
      <c r="HN119" s="154"/>
      <c r="HO119" s="154"/>
      <c r="HP119" s="154"/>
      <c r="HQ119" s="154"/>
      <c r="HR119" s="154"/>
      <c r="HS119" s="154"/>
      <c r="HT119" s="154"/>
      <c r="HU119" s="154"/>
      <c r="HV119" s="154"/>
      <c r="HW119" s="154"/>
      <c r="HX119" s="154"/>
      <c r="HY119" s="154"/>
      <c r="HZ119" s="154"/>
      <c r="IA119" s="154"/>
      <c r="IB119" s="154"/>
      <c r="IC119" s="154"/>
      <c r="ID119" s="154"/>
      <c r="IE119" s="154"/>
      <c r="IF119" s="154"/>
      <c r="IG119" s="154"/>
      <c r="IH119" s="154"/>
      <c r="II119" s="154"/>
      <c r="IJ119" s="154"/>
      <c r="IK119" s="154"/>
      <c r="IL119" s="154"/>
      <c r="IM119" s="154"/>
      <c r="IN119" s="154"/>
      <c r="IO119" s="154"/>
      <c r="IP119" s="154"/>
      <c r="IQ119" s="154"/>
      <c r="IR119" s="154"/>
      <c r="IS119" s="154"/>
      <c r="IT119" s="154"/>
      <c r="IU119" s="154"/>
      <c r="IV119" s="154"/>
    </row>
    <row r="120" spans="1:256" s="125" customFormat="1" ht="12.75">
      <c r="A120" s="377"/>
      <c r="B120" s="150" t="s">
        <v>245</v>
      </c>
      <c r="C120" s="615" t="s">
        <v>708</v>
      </c>
      <c r="D120" s="178">
        <v>200</v>
      </c>
      <c r="E120" s="177">
        <v>200</v>
      </c>
      <c r="F120" s="312">
        <v>0</v>
      </c>
      <c r="G120" s="325">
        <v>0</v>
      </c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  <c r="FH120" s="154"/>
      <c r="FI120" s="154"/>
      <c r="FJ120" s="154"/>
      <c r="FK120" s="154"/>
      <c r="FL120" s="154"/>
      <c r="FM120" s="154"/>
      <c r="FN120" s="154"/>
      <c r="FO120" s="154"/>
      <c r="FP120" s="154"/>
      <c r="FQ120" s="154"/>
      <c r="FR120" s="154"/>
      <c r="FS120" s="154"/>
      <c r="FT120" s="154"/>
      <c r="FU120" s="154"/>
      <c r="FV120" s="154"/>
      <c r="FW120" s="154"/>
      <c r="FX120" s="154"/>
      <c r="FY120" s="154"/>
      <c r="FZ120" s="154"/>
      <c r="GA120" s="154"/>
      <c r="GB120" s="154"/>
      <c r="GC120" s="154"/>
      <c r="GD120" s="154"/>
      <c r="GE120" s="154"/>
      <c r="GF120" s="154"/>
      <c r="GG120" s="154"/>
      <c r="GH120" s="154"/>
      <c r="GI120" s="154"/>
      <c r="GJ120" s="154"/>
      <c r="GK120" s="154"/>
      <c r="GL120" s="154"/>
      <c r="GM120" s="154"/>
      <c r="GN120" s="154"/>
      <c r="GO120" s="154"/>
      <c r="GP120" s="154"/>
      <c r="GQ120" s="154"/>
      <c r="GR120" s="154"/>
      <c r="GS120" s="154"/>
      <c r="GT120" s="154"/>
      <c r="GU120" s="154"/>
      <c r="GV120" s="154"/>
      <c r="GW120" s="154"/>
      <c r="GX120" s="154"/>
      <c r="GY120" s="154"/>
      <c r="GZ120" s="154"/>
      <c r="HA120" s="154"/>
      <c r="HB120" s="154"/>
      <c r="HC120" s="154"/>
      <c r="HD120" s="154"/>
      <c r="HE120" s="154"/>
      <c r="HF120" s="154"/>
      <c r="HG120" s="154"/>
      <c r="HH120" s="154"/>
      <c r="HI120" s="154"/>
      <c r="HJ120" s="154"/>
      <c r="HK120" s="154"/>
      <c r="HL120" s="154"/>
      <c r="HM120" s="154"/>
      <c r="HN120" s="154"/>
      <c r="HO120" s="154"/>
      <c r="HP120" s="154"/>
      <c r="HQ120" s="154"/>
      <c r="HR120" s="154"/>
      <c r="HS120" s="154"/>
      <c r="HT120" s="154"/>
      <c r="HU120" s="154"/>
      <c r="HV120" s="154"/>
      <c r="HW120" s="154"/>
      <c r="HX120" s="154"/>
      <c r="HY120" s="154"/>
      <c r="HZ120" s="154"/>
      <c r="IA120" s="154"/>
      <c r="IB120" s="154"/>
      <c r="IC120" s="154"/>
      <c r="ID120" s="154"/>
      <c r="IE120" s="154"/>
      <c r="IF120" s="154"/>
      <c r="IG120" s="154"/>
      <c r="IH120" s="154"/>
      <c r="II120" s="154"/>
      <c r="IJ120" s="154"/>
      <c r="IK120" s="154"/>
      <c r="IL120" s="154"/>
      <c r="IM120" s="154"/>
      <c r="IN120" s="154"/>
      <c r="IO120" s="154"/>
      <c r="IP120" s="154"/>
      <c r="IQ120" s="154"/>
      <c r="IR120" s="154"/>
      <c r="IS120" s="154"/>
      <c r="IT120" s="154"/>
      <c r="IU120" s="154"/>
      <c r="IV120" s="154"/>
    </row>
    <row r="121" spans="1:256" s="124" customFormat="1" ht="26.25" customHeight="1">
      <c r="A121" s="425"/>
      <c r="B121" s="150" t="s">
        <v>245</v>
      </c>
      <c r="C121" s="615" t="s">
        <v>711</v>
      </c>
      <c r="D121" s="178">
        <v>30</v>
      </c>
      <c r="E121" s="177">
        <v>30</v>
      </c>
      <c r="F121" s="312">
        <v>0</v>
      </c>
      <c r="G121" s="325">
        <f>F121/E121*100</f>
        <v>0</v>
      </c>
      <c r="H121" s="29"/>
      <c r="I121" s="29"/>
      <c r="J121" s="29"/>
      <c r="K121" s="29"/>
      <c r="L121" s="29"/>
      <c r="M121" s="29"/>
      <c r="N121" s="29"/>
      <c r="O121" s="83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24" customFormat="1" ht="12.75">
      <c r="A122" s="377"/>
      <c r="B122" s="392" t="s">
        <v>246</v>
      </c>
      <c r="C122" s="151" t="s">
        <v>707</v>
      </c>
      <c r="D122" s="178">
        <v>1500</v>
      </c>
      <c r="E122" s="178">
        <v>1500</v>
      </c>
      <c r="F122" s="360">
        <v>342</v>
      </c>
      <c r="G122" s="180">
        <f aca="true" t="shared" si="4" ref="G122:G129">F122/E122*100</f>
        <v>22.8</v>
      </c>
      <c r="H122" s="29"/>
      <c r="I122" s="29"/>
      <c r="J122" s="29"/>
      <c r="K122" s="29"/>
      <c r="L122" s="29"/>
      <c r="M122" s="29"/>
      <c r="N122" s="29"/>
      <c r="O122" s="8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24" customFormat="1" ht="12.75">
      <c r="A123" s="377"/>
      <c r="B123" s="391" t="s">
        <v>245</v>
      </c>
      <c r="C123" s="34" t="s">
        <v>175</v>
      </c>
      <c r="D123" s="176">
        <v>485</v>
      </c>
      <c r="E123" s="28">
        <v>485</v>
      </c>
      <c r="F123" s="333">
        <v>26</v>
      </c>
      <c r="G123" s="180">
        <f t="shared" si="4"/>
        <v>5.360824742268041</v>
      </c>
      <c r="H123" s="29"/>
      <c r="I123" s="29"/>
      <c r="J123" s="29"/>
      <c r="K123" s="29"/>
      <c r="L123" s="29"/>
      <c r="M123" s="29"/>
      <c r="N123" s="29"/>
      <c r="O123" s="83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24" customFormat="1" ht="12.75">
      <c r="A124" s="377"/>
      <c r="B124" s="393">
        <v>3299</v>
      </c>
      <c r="C124" s="151" t="s">
        <v>108</v>
      </c>
      <c r="D124" s="178">
        <v>1700</v>
      </c>
      <c r="E124" s="178">
        <v>1700</v>
      </c>
      <c r="F124" s="312">
        <v>0</v>
      </c>
      <c r="G124" s="180">
        <f t="shared" si="4"/>
        <v>0</v>
      </c>
      <c r="H124" s="29"/>
      <c r="I124" s="29"/>
      <c r="J124" s="29"/>
      <c r="K124" s="29"/>
      <c r="L124" s="29"/>
      <c r="M124" s="29"/>
      <c r="N124" s="29"/>
      <c r="O124" s="83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24" customFormat="1" ht="12.75">
      <c r="A125" s="377"/>
      <c r="B125" s="391" t="s">
        <v>246</v>
      </c>
      <c r="C125" s="34" t="s">
        <v>109</v>
      </c>
      <c r="D125" s="176">
        <v>230</v>
      </c>
      <c r="E125" s="333">
        <v>380</v>
      </c>
      <c r="F125" s="333">
        <v>230</v>
      </c>
      <c r="G125" s="180">
        <f t="shared" si="4"/>
        <v>60.526315789473685</v>
      </c>
      <c r="H125" s="29"/>
      <c r="I125" s="29"/>
      <c r="J125" s="29"/>
      <c r="K125" s="29"/>
      <c r="L125" s="29"/>
      <c r="M125" s="29"/>
      <c r="N125" s="29"/>
      <c r="O125" s="83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24" customFormat="1" ht="12.75">
      <c r="A126" s="377"/>
      <c r="B126" s="392" t="s">
        <v>244</v>
      </c>
      <c r="C126" s="151" t="s">
        <v>110</v>
      </c>
      <c r="D126" s="178">
        <v>10140</v>
      </c>
      <c r="E126" s="360">
        <v>10400</v>
      </c>
      <c r="F126" s="360">
        <v>0</v>
      </c>
      <c r="G126" s="180">
        <f>F126/E126*100</f>
        <v>0</v>
      </c>
      <c r="H126" s="29"/>
      <c r="I126" s="29"/>
      <c r="J126" s="29"/>
      <c r="K126" s="29"/>
      <c r="L126" s="29"/>
      <c r="M126" s="29"/>
      <c r="N126" s="29"/>
      <c r="O126" s="83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24" customFormat="1" ht="25.5">
      <c r="A127" s="377"/>
      <c r="B127" s="150" t="s">
        <v>245</v>
      </c>
      <c r="C127" s="390" t="s">
        <v>706</v>
      </c>
      <c r="D127" s="178">
        <v>200</v>
      </c>
      <c r="E127" s="312">
        <v>200</v>
      </c>
      <c r="F127" s="312">
        <v>0</v>
      </c>
      <c r="G127" s="325">
        <f>F127/E127*100</f>
        <v>0</v>
      </c>
      <c r="H127" s="29"/>
      <c r="I127" s="29"/>
      <c r="J127" s="29"/>
      <c r="K127" s="29"/>
      <c r="L127" s="29"/>
      <c r="M127" s="29"/>
      <c r="N127" s="29"/>
      <c r="O127" s="83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24" customFormat="1" ht="12.75">
      <c r="A128" s="377"/>
      <c r="B128" s="150" t="s">
        <v>245</v>
      </c>
      <c r="C128" s="390" t="s">
        <v>737</v>
      </c>
      <c r="D128" s="178">
        <v>0</v>
      </c>
      <c r="E128" s="312">
        <v>72</v>
      </c>
      <c r="F128" s="312">
        <v>0</v>
      </c>
      <c r="G128" s="325">
        <f>F128/E128*100</f>
        <v>0</v>
      </c>
      <c r="H128" s="29"/>
      <c r="I128" s="29"/>
      <c r="J128" s="29"/>
      <c r="K128" s="29"/>
      <c r="L128" s="29"/>
      <c r="M128" s="29"/>
      <c r="N128" s="29"/>
      <c r="O128" s="8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24" customFormat="1" ht="12.75">
      <c r="A129" s="674" t="s">
        <v>153</v>
      </c>
      <c r="B129" s="675"/>
      <c r="C129" s="676"/>
      <c r="D129" s="351">
        <f>SUM(D118:D128)</f>
        <v>15045</v>
      </c>
      <c r="E129" s="351">
        <f>SUM(E118:E128)</f>
        <v>15527</v>
      </c>
      <c r="F129" s="351">
        <f>SUM(F118:F128)</f>
        <v>669</v>
      </c>
      <c r="G129" s="123">
        <f t="shared" si="4"/>
        <v>4.308623687769692</v>
      </c>
      <c r="H129" s="128" t="s">
        <v>467</v>
      </c>
      <c r="I129" s="29"/>
      <c r="J129" s="29"/>
      <c r="K129" s="29"/>
      <c r="L129" s="29"/>
      <c r="M129" s="29"/>
      <c r="N129" s="29"/>
      <c r="O129" s="83" t="s">
        <v>478</v>
      </c>
      <c r="P129" s="83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7" ht="9" customHeight="1">
      <c r="A130" s="76"/>
      <c r="B130" s="41"/>
      <c r="C130" s="41"/>
      <c r="D130" s="55"/>
      <c r="E130" s="299"/>
      <c r="F130" s="54"/>
      <c r="G130" s="38"/>
    </row>
    <row r="131" spans="1:256" s="124" customFormat="1" ht="12.75">
      <c r="A131" s="428" t="s">
        <v>176</v>
      </c>
      <c r="B131" s="429"/>
      <c r="C131" s="17"/>
      <c r="D131" s="15"/>
      <c r="E131" s="15"/>
      <c r="F131" s="15"/>
      <c r="G131"/>
      <c r="H131" s="29"/>
      <c r="I131" s="29"/>
      <c r="J131" s="29"/>
      <c r="K131" s="29"/>
      <c r="L131" s="29"/>
      <c r="M131" s="29"/>
      <c r="N131" s="29"/>
      <c r="O131" s="83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24" customFormat="1" ht="25.5">
      <c r="A132" s="7" t="s">
        <v>283</v>
      </c>
      <c r="B132" s="7" t="s">
        <v>106</v>
      </c>
      <c r="C132" s="5" t="s">
        <v>285</v>
      </c>
      <c r="D132" s="52" t="s">
        <v>368</v>
      </c>
      <c r="E132" s="59" t="s">
        <v>369</v>
      </c>
      <c r="F132" s="5" t="s">
        <v>275</v>
      </c>
      <c r="G132" s="51" t="s">
        <v>370</v>
      </c>
      <c r="H132" s="29" t="s">
        <v>468</v>
      </c>
      <c r="I132" s="29"/>
      <c r="J132" s="29"/>
      <c r="K132" s="29"/>
      <c r="L132" s="29"/>
      <c r="M132" s="29"/>
      <c r="N132" s="29"/>
      <c r="O132" s="83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24" customFormat="1" ht="12.75">
      <c r="A133" s="384">
        <v>30</v>
      </c>
      <c r="B133" s="468" t="s">
        <v>96</v>
      </c>
      <c r="C133" s="34" t="s">
        <v>149</v>
      </c>
      <c r="D133" s="28">
        <v>2847</v>
      </c>
      <c r="E133" s="28">
        <v>2847</v>
      </c>
      <c r="F133" s="333">
        <v>0</v>
      </c>
      <c r="G133" s="325">
        <f>F133/E133*100</f>
        <v>0</v>
      </c>
      <c r="H133" s="29"/>
      <c r="I133" s="29"/>
      <c r="J133" s="29"/>
      <c r="K133" s="29"/>
      <c r="L133" s="29"/>
      <c r="M133" s="29"/>
      <c r="N133" s="29"/>
      <c r="O133" s="83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24" customFormat="1" ht="12.75">
      <c r="A134" s="674" t="s">
        <v>154</v>
      </c>
      <c r="B134" s="675"/>
      <c r="C134" s="676"/>
      <c r="D134" s="122">
        <f>SUM(D133:D133)</f>
        <v>2847</v>
      </c>
      <c r="E134" s="122">
        <f>SUM(E133:E133)</f>
        <v>2847</v>
      </c>
      <c r="F134" s="351">
        <f>SUM(F133:F133)</f>
        <v>0</v>
      </c>
      <c r="G134" s="416">
        <f>F134/E134*100</f>
        <v>0</v>
      </c>
      <c r="H134" s="128" t="s">
        <v>467</v>
      </c>
      <c r="I134" s="29"/>
      <c r="J134" s="29"/>
      <c r="K134" s="29"/>
      <c r="L134" s="29"/>
      <c r="M134" s="29"/>
      <c r="N134" s="29"/>
      <c r="O134" s="83" t="s">
        <v>478</v>
      </c>
      <c r="P134" s="83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24" customFormat="1" ht="7.5" customHeight="1">
      <c r="A135" s="426"/>
      <c r="B135" s="426"/>
      <c r="C135" s="426"/>
      <c r="D135" s="427"/>
      <c r="E135" s="427"/>
      <c r="F135" s="402"/>
      <c r="G135" s="31"/>
      <c r="H135" s="128"/>
      <c r="I135" s="29"/>
      <c r="J135" s="29"/>
      <c r="K135" s="29"/>
      <c r="L135" s="29"/>
      <c r="M135" s="29"/>
      <c r="N135" s="29"/>
      <c r="O135" s="83"/>
      <c r="P135" s="83"/>
      <c r="Q135" s="15"/>
      <c r="R135" s="15"/>
      <c r="S135" s="15"/>
      <c r="T135" s="15"/>
      <c r="U135" s="154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6" ht="13.5" customHeight="1">
      <c r="A136" s="673" t="s">
        <v>301</v>
      </c>
      <c r="B136" s="673"/>
      <c r="C136" s="673"/>
      <c r="D136" s="56"/>
      <c r="E136" s="18"/>
      <c r="F136" s="83"/>
    </row>
    <row r="137" spans="1:256" s="29" customFormat="1" ht="6.75" customHeight="1">
      <c r="A137" s="20"/>
      <c r="B137" s="20"/>
      <c r="C137" s="20"/>
      <c r="D137" s="56"/>
      <c r="E137" s="18"/>
      <c r="F137" s="83"/>
      <c r="G137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7" ht="25.5">
      <c r="A138" s="7" t="s">
        <v>283</v>
      </c>
      <c r="B138" s="7" t="s">
        <v>284</v>
      </c>
      <c r="C138" s="5" t="s">
        <v>285</v>
      </c>
      <c r="D138" s="52" t="s">
        <v>368</v>
      </c>
      <c r="E138" s="59" t="s">
        <v>369</v>
      </c>
      <c r="F138" s="5" t="s">
        <v>275</v>
      </c>
      <c r="G138" s="51" t="s">
        <v>370</v>
      </c>
    </row>
    <row r="139" spans="1:7" ht="25.5" customHeight="1">
      <c r="A139" s="150" t="s">
        <v>288</v>
      </c>
      <c r="B139" s="403" t="s">
        <v>96</v>
      </c>
      <c r="C139" s="137" t="s">
        <v>23</v>
      </c>
      <c r="D139" s="178">
        <v>9500</v>
      </c>
      <c r="E139" s="177">
        <v>9500</v>
      </c>
      <c r="F139" s="312">
        <v>125</v>
      </c>
      <c r="G139" s="325">
        <f>F139/E139*100</f>
        <v>1.3157894736842104</v>
      </c>
    </row>
    <row r="140" spans="1:256" s="29" customFormat="1" ht="12.75">
      <c r="A140" s="204"/>
      <c r="B140" s="221"/>
      <c r="C140" s="220" t="s">
        <v>518</v>
      </c>
      <c r="D140" s="205">
        <f>SUM(D139:D139)</f>
        <v>9500</v>
      </c>
      <c r="E140" s="206">
        <f>SUM(E139:E139)</f>
        <v>9500</v>
      </c>
      <c r="F140" s="237">
        <f>SUM(F139:F139)</f>
        <v>125</v>
      </c>
      <c r="G140" s="123">
        <f>F140/E140*100</f>
        <v>1.3157894736842104</v>
      </c>
      <c r="O140" s="83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29" customFormat="1" ht="7.5" customHeight="1">
      <c r="A141" s="16"/>
      <c r="B141" s="68"/>
      <c r="C141" s="208"/>
      <c r="D141" s="209"/>
      <c r="E141" s="210"/>
      <c r="F141" s="262"/>
      <c r="G141" s="31"/>
      <c r="O141" s="83"/>
      <c r="P141" s="15"/>
      <c r="Q141" s="15"/>
      <c r="R141" s="15"/>
      <c r="S141" s="15"/>
      <c r="T141" s="15"/>
      <c r="U141" s="15"/>
      <c r="V141" s="154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29" customFormat="1" ht="12.75">
      <c r="A142" s="677" t="s">
        <v>122</v>
      </c>
      <c r="B142" s="678"/>
      <c r="C142" s="679"/>
      <c r="D142" s="209"/>
      <c r="E142" s="210"/>
      <c r="F142" s="262"/>
      <c r="G142" s="31"/>
      <c r="O142" s="83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24" customFormat="1" ht="25.5">
      <c r="A143" s="7" t="s">
        <v>283</v>
      </c>
      <c r="B143" s="7" t="s">
        <v>284</v>
      </c>
      <c r="C143" s="5" t="s">
        <v>285</v>
      </c>
      <c r="D143" s="52" t="s">
        <v>368</v>
      </c>
      <c r="E143" s="59" t="s">
        <v>369</v>
      </c>
      <c r="F143" s="5" t="s">
        <v>275</v>
      </c>
      <c r="G143" s="51" t="s">
        <v>370</v>
      </c>
      <c r="H143" s="29" t="s">
        <v>468</v>
      </c>
      <c r="I143" s="29"/>
      <c r="J143" s="29"/>
      <c r="K143" s="29"/>
      <c r="L143" s="29"/>
      <c r="M143" s="29"/>
      <c r="N143" s="29"/>
      <c r="O143" s="83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24" customFormat="1" ht="25.5" customHeight="1">
      <c r="A144" s="384">
        <v>30</v>
      </c>
      <c r="B144" s="469" t="s">
        <v>704</v>
      </c>
      <c r="C144" s="390" t="s">
        <v>25</v>
      </c>
      <c r="D144" s="178">
        <v>1000</v>
      </c>
      <c r="E144" s="178">
        <v>1000</v>
      </c>
      <c r="F144" s="312">
        <v>0</v>
      </c>
      <c r="G144" s="325">
        <f>F144/E144*100</f>
        <v>0</v>
      </c>
      <c r="H144" s="29"/>
      <c r="I144" s="29"/>
      <c r="J144" s="29"/>
      <c r="K144" s="29"/>
      <c r="L144" s="29"/>
      <c r="M144" s="29"/>
      <c r="N144" s="29"/>
      <c r="O144" s="83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24" customFormat="1" ht="25.5">
      <c r="A145" s="384">
        <v>30</v>
      </c>
      <c r="B145" s="469" t="s">
        <v>150</v>
      </c>
      <c r="C145" s="390" t="s">
        <v>705</v>
      </c>
      <c r="D145" s="178">
        <v>1000</v>
      </c>
      <c r="E145" s="178">
        <v>1000</v>
      </c>
      <c r="F145" s="312">
        <v>0</v>
      </c>
      <c r="G145" s="325">
        <f>F145/E145*100</f>
        <v>0</v>
      </c>
      <c r="H145" s="29"/>
      <c r="I145" s="29"/>
      <c r="J145" s="29"/>
      <c r="K145" s="29"/>
      <c r="L145" s="29"/>
      <c r="M145" s="29"/>
      <c r="N145" s="29"/>
      <c r="O145" s="83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24" customFormat="1" ht="25.5">
      <c r="A146" s="384">
        <v>30</v>
      </c>
      <c r="B146" s="469" t="s">
        <v>96</v>
      </c>
      <c r="C146" s="390" t="s">
        <v>24</v>
      </c>
      <c r="D146" s="178">
        <v>4000</v>
      </c>
      <c r="E146" s="178">
        <v>4000</v>
      </c>
      <c r="F146" s="312">
        <v>0</v>
      </c>
      <c r="G146" s="325">
        <f>F146/E146*100</f>
        <v>0</v>
      </c>
      <c r="H146" s="29"/>
      <c r="I146" s="29"/>
      <c r="J146" s="29"/>
      <c r="K146" s="29"/>
      <c r="L146" s="29"/>
      <c r="M146" s="29"/>
      <c r="N146" s="29"/>
      <c r="O146" s="83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24" customFormat="1" ht="12.75">
      <c r="A147" s="674" t="s">
        <v>155</v>
      </c>
      <c r="B147" s="675"/>
      <c r="C147" s="676"/>
      <c r="D147" s="122">
        <f>SUM(D144:D146)</f>
        <v>6000</v>
      </c>
      <c r="E147" s="122">
        <f>SUM(E144:E146)</f>
        <v>6000</v>
      </c>
      <c r="F147" s="351">
        <f>SUM(F144:F146)</f>
        <v>0</v>
      </c>
      <c r="G147" s="416">
        <f>F147/E147*100</f>
        <v>0</v>
      </c>
      <c r="H147" s="128" t="s">
        <v>467</v>
      </c>
      <c r="I147" s="29"/>
      <c r="J147" s="29"/>
      <c r="K147" s="29"/>
      <c r="L147" s="29"/>
      <c r="M147" s="29"/>
      <c r="N147" s="29"/>
      <c r="O147" s="83" t="s">
        <v>478</v>
      </c>
      <c r="P147" s="83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29" customFormat="1" ht="9.75" customHeight="1">
      <c r="A148" s="16"/>
      <c r="B148" s="68"/>
      <c r="C148" s="208"/>
      <c r="D148" s="209"/>
      <c r="E148" s="210"/>
      <c r="F148" s="262"/>
      <c r="G148" s="31"/>
      <c r="O148" s="83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29" customFormat="1" ht="12.75">
      <c r="A149" s="213"/>
      <c r="B149" s="223"/>
      <c r="C149" s="222" t="s">
        <v>519</v>
      </c>
      <c r="D149" s="214">
        <f>D70+D90+D106+D114+D129+D134+D140+D147</f>
        <v>3947191</v>
      </c>
      <c r="E149" s="214">
        <f>E70+E90+E106+E114+E129+E134+E140+E147</f>
        <v>3987608</v>
      </c>
      <c r="F149" s="214">
        <f>F70+F90+F106+F114+F129+F134+F140+F147</f>
        <v>739445</v>
      </c>
      <c r="G149" s="446">
        <f>F149/E149*100</f>
        <v>18.543572989120293</v>
      </c>
      <c r="O149" s="83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29" customFormat="1" ht="12.75">
      <c r="A150" s="16"/>
      <c r="B150" s="68"/>
      <c r="C150" s="208"/>
      <c r="D150" s="209"/>
      <c r="E150" s="210"/>
      <c r="F150" s="211"/>
      <c r="G150" s="212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3"/>
      <c r="FG150" s="83"/>
      <c r="FH150" s="83"/>
      <c r="FI150" s="83"/>
      <c r="FJ150" s="83"/>
      <c r="FK150" s="83"/>
      <c r="FL150" s="83"/>
      <c r="FM150" s="83"/>
      <c r="FN150" s="83"/>
      <c r="FO150" s="83"/>
      <c r="FP150" s="83"/>
      <c r="FQ150" s="83"/>
      <c r="FR150" s="83"/>
      <c r="FS150" s="83"/>
      <c r="FT150" s="83"/>
      <c r="FU150" s="83"/>
      <c r="FV150" s="83"/>
      <c r="FW150" s="83"/>
      <c r="FX150" s="83"/>
      <c r="FY150" s="83"/>
      <c r="FZ150" s="83"/>
      <c r="GA150" s="83"/>
      <c r="GB150" s="83"/>
      <c r="GC150" s="83"/>
      <c r="GD150" s="83"/>
      <c r="GE150" s="83"/>
      <c r="GF150" s="83"/>
      <c r="GG150" s="83"/>
      <c r="GH150" s="83"/>
      <c r="GI150" s="83"/>
      <c r="GJ150" s="83"/>
      <c r="GK150" s="83"/>
      <c r="GL150" s="83"/>
      <c r="GM150" s="83"/>
      <c r="GN150" s="83"/>
      <c r="GO150" s="83"/>
      <c r="GP150" s="83"/>
      <c r="GQ150" s="83"/>
      <c r="GR150" s="83"/>
      <c r="GS150" s="83"/>
      <c r="GT150" s="83"/>
      <c r="GU150" s="83"/>
      <c r="GV150" s="83"/>
      <c r="GW150" s="83"/>
      <c r="GX150" s="83"/>
      <c r="GY150" s="83"/>
      <c r="GZ150" s="83"/>
      <c r="HA150" s="83"/>
      <c r="HB150" s="83"/>
      <c r="HC150" s="83"/>
      <c r="HD150" s="83"/>
      <c r="HE150" s="83"/>
      <c r="HF150" s="83"/>
      <c r="HG150" s="83"/>
      <c r="HH150" s="83"/>
      <c r="HI150" s="83"/>
      <c r="HJ150" s="83"/>
      <c r="HK150" s="83"/>
      <c r="HL150" s="83"/>
      <c r="HM150" s="83"/>
      <c r="HN150" s="83"/>
      <c r="HO150" s="83"/>
      <c r="HP150" s="83"/>
      <c r="HQ150" s="83"/>
      <c r="HR150" s="83"/>
      <c r="HS150" s="83"/>
      <c r="HT150" s="83"/>
      <c r="HU150" s="83"/>
      <c r="HV150" s="83"/>
      <c r="HW150" s="83"/>
      <c r="HX150" s="83"/>
      <c r="HY150" s="83"/>
      <c r="HZ150" s="83"/>
      <c r="IA150" s="83"/>
      <c r="IB150" s="83"/>
      <c r="IC150" s="83"/>
      <c r="ID150" s="83"/>
      <c r="IE150" s="83"/>
      <c r="IF150" s="83"/>
      <c r="IG150" s="83"/>
      <c r="IH150" s="83"/>
      <c r="II150" s="83"/>
      <c r="IJ150" s="83"/>
      <c r="IK150" s="83"/>
      <c r="IL150" s="83"/>
      <c r="IM150" s="83"/>
      <c r="IN150" s="83"/>
      <c r="IO150" s="83"/>
      <c r="IP150" s="83"/>
      <c r="IQ150" s="83"/>
      <c r="IR150" s="83"/>
      <c r="IS150" s="83"/>
      <c r="IT150" s="83"/>
      <c r="IU150" s="83"/>
      <c r="IV150" s="83"/>
    </row>
    <row r="151" spans="1:256" s="124" customFormat="1" ht="15.75">
      <c r="A151" s="73" t="s">
        <v>302</v>
      </c>
      <c r="B151" s="29"/>
      <c r="C151" s="29"/>
      <c r="D151" s="83"/>
      <c r="E151" s="83"/>
      <c r="F151" s="83"/>
      <c r="G151" s="29"/>
      <c r="H151" s="29"/>
      <c r="I151" s="29"/>
      <c r="J151" s="29"/>
      <c r="K151" s="29"/>
      <c r="L151" s="29"/>
      <c r="M151" s="29"/>
      <c r="N151" s="29"/>
      <c r="O151" s="83" t="s">
        <v>481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24" customFormat="1" ht="12.75">
      <c r="A152" s="29"/>
      <c r="B152"/>
      <c r="C152"/>
      <c r="D152" s="15"/>
      <c r="E152" s="15"/>
      <c r="F152" s="15"/>
      <c r="G152"/>
      <c r="H152" s="29"/>
      <c r="I152" s="29"/>
      <c r="J152" s="29"/>
      <c r="K152" s="29"/>
      <c r="L152" s="29"/>
      <c r="M152" s="29"/>
      <c r="N152" s="29"/>
      <c r="O152" s="83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24" customFormat="1" ht="12.75">
      <c r="A153" s="64" t="s">
        <v>300</v>
      </c>
      <c r="B153"/>
      <c r="C153"/>
      <c r="D153" s="15"/>
      <c r="E153" s="15"/>
      <c r="F153" s="15"/>
      <c r="G153"/>
      <c r="H153" s="29"/>
      <c r="I153" s="29"/>
      <c r="J153" s="29"/>
      <c r="K153" s="29"/>
      <c r="L153" s="29"/>
      <c r="M153" s="29"/>
      <c r="N153" s="29"/>
      <c r="O153" s="83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24" customFormat="1" ht="12.75">
      <c r="A154" s="29"/>
      <c r="B154"/>
      <c r="C154"/>
      <c r="D154" s="15"/>
      <c r="E154" s="15"/>
      <c r="F154" s="15"/>
      <c r="G154"/>
      <c r="H154" s="29"/>
      <c r="I154" s="29"/>
      <c r="J154" s="29"/>
      <c r="K154" s="29"/>
      <c r="L154" s="29"/>
      <c r="M154" s="29"/>
      <c r="N154" s="29"/>
      <c r="O154" s="83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24" customFormat="1" ht="25.5">
      <c r="A155" s="7" t="s">
        <v>283</v>
      </c>
      <c r="B155" s="7" t="s">
        <v>284</v>
      </c>
      <c r="C155" s="5" t="s">
        <v>285</v>
      </c>
      <c r="D155" s="52" t="s">
        <v>368</v>
      </c>
      <c r="E155" s="59" t="s">
        <v>369</v>
      </c>
      <c r="F155" s="5" t="s">
        <v>275</v>
      </c>
      <c r="G155" s="51" t="s">
        <v>370</v>
      </c>
      <c r="H155" s="29"/>
      <c r="I155" s="29"/>
      <c r="J155" s="29"/>
      <c r="K155" s="29"/>
      <c r="L155" s="29"/>
      <c r="M155" s="29"/>
      <c r="N155" s="29"/>
      <c r="O155" s="83"/>
      <c r="P155" s="15"/>
      <c r="Q155" s="15"/>
      <c r="R155" s="15"/>
      <c r="S155" s="154"/>
      <c r="T155" s="15"/>
      <c r="U155" s="154"/>
      <c r="V155" s="154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18" ht="12.75">
      <c r="A156" s="469" t="s">
        <v>303</v>
      </c>
      <c r="B156" s="403">
        <v>3317</v>
      </c>
      <c r="C156" s="310" t="s">
        <v>28</v>
      </c>
      <c r="D156" s="360">
        <v>350</v>
      </c>
      <c r="E156" s="177">
        <v>350</v>
      </c>
      <c r="F156" s="312">
        <v>0</v>
      </c>
      <c r="G156" s="325">
        <f>F156/E156*100</f>
        <v>0</v>
      </c>
      <c r="R156" s="188"/>
    </row>
    <row r="157" spans="1:19" ht="12.75">
      <c r="A157" s="469" t="s">
        <v>303</v>
      </c>
      <c r="B157" s="403">
        <v>3319</v>
      </c>
      <c r="C157" s="310" t="s">
        <v>177</v>
      </c>
      <c r="D157" s="360">
        <v>1540</v>
      </c>
      <c r="E157" s="177">
        <v>1540</v>
      </c>
      <c r="F157" s="312">
        <v>7</v>
      </c>
      <c r="G157" s="325">
        <f>F157/E157*100</f>
        <v>0.45454545454545453</v>
      </c>
      <c r="S157" s="154"/>
    </row>
    <row r="158" spans="1:7" ht="25.5" customHeight="1">
      <c r="A158" s="469" t="s">
        <v>303</v>
      </c>
      <c r="B158" s="403">
        <v>3322</v>
      </c>
      <c r="C158" s="310" t="s">
        <v>31</v>
      </c>
      <c r="D158" s="360">
        <v>500</v>
      </c>
      <c r="E158" s="312">
        <v>500</v>
      </c>
      <c r="F158" s="312">
        <v>2</v>
      </c>
      <c r="G158" s="325">
        <f>F158/E158*100</f>
        <v>0.4</v>
      </c>
    </row>
    <row r="159" spans="1:7" ht="12.75" hidden="1">
      <c r="A159" s="263"/>
      <c r="B159" s="264"/>
      <c r="C159" s="633" t="s">
        <v>500</v>
      </c>
      <c r="D159" s="634"/>
      <c r="E159" s="461"/>
      <c r="F159" s="352"/>
      <c r="G159" s="72"/>
    </row>
    <row r="160" spans="1:7" ht="12.75" customHeight="1" hidden="1">
      <c r="A160" s="669" t="s">
        <v>501</v>
      </c>
      <c r="B160" s="669"/>
      <c r="C160" s="669"/>
      <c r="D160" s="669"/>
      <c r="E160" s="461"/>
      <c r="F160" s="352"/>
      <c r="G160" s="72"/>
    </row>
    <row r="161" spans="1:7" ht="12.75" customHeight="1" hidden="1">
      <c r="A161" s="669" t="s">
        <v>502</v>
      </c>
      <c r="B161" s="669"/>
      <c r="C161" s="669"/>
      <c r="D161" s="669"/>
      <c r="E161" s="461"/>
      <c r="F161" s="352"/>
      <c r="G161" s="72"/>
    </row>
    <row r="162" spans="1:7" ht="12.75" customHeight="1" hidden="1">
      <c r="A162" s="669" t="s">
        <v>503</v>
      </c>
      <c r="B162" s="669"/>
      <c r="C162" s="669"/>
      <c r="D162" s="669"/>
      <c r="E162" s="461"/>
      <c r="F162" s="352"/>
      <c r="G162" s="72"/>
    </row>
    <row r="163" spans="1:7" ht="12.75" customHeight="1" hidden="1">
      <c r="A163" s="669" t="s">
        <v>504</v>
      </c>
      <c r="B163" s="669"/>
      <c r="C163" s="669"/>
      <c r="D163" s="669"/>
      <c r="E163" s="461"/>
      <c r="F163" s="352"/>
      <c r="G163" s="72"/>
    </row>
    <row r="164" spans="1:7" ht="12.75" customHeight="1" hidden="1">
      <c r="A164" s="646" t="s">
        <v>505</v>
      </c>
      <c r="B164" s="646"/>
      <c r="C164" s="646"/>
      <c r="D164" s="646"/>
      <c r="E164" s="461"/>
      <c r="F164" s="352"/>
      <c r="G164" s="72"/>
    </row>
    <row r="165" spans="1:7" ht="14.25" customHeight="1">
      <c r="A165" s="469" t="s">
        <v>303</v>
      </c>
      <c r="B165" s="403">
        <v>3313</v>
      </c>
      <c r="C165" s="310" t="s">
        <v>26</v>
      </c>
      <c r="D165" s="360">
        <v>200</v>
      </c>
      <c r="E165" s="312">
        <v>200</v>
      </c>
      <c r="F165" s="312">
        <v>0</v>
      </c>
      <c r="G165" s="325">
        <f>F165/E165*100</f>
        <v>0</v>
      </c>
    </row>
    <row r="166" spans="1:256" s="124" customFormat="1" ht="12.75">
      <c r="A166" s="204"/>
      <c r="B166" s="221"/>
      <c r="C166" s="220" t="s">
        <v>517</v>
      </c>
      <c r="D166" s="255">
        <f>SUM(D156:D165)</f>
        <v>2590</v>
      </c>
      <c r="E166" s="255">
        <f>SUM(E156:E165)</f>
        <v>2590</v>
      </c>
      <c r="F166" s="255">
        <f>SUM(F156:F165)</f>
        <v>9</v>
      </c>
      <c r="G166" s="416">
        <f>F166/E166*100</f>
        <v>0.34749034749034746</v>
      </c>
      <c r="H166" s="128" t="s">
        <v>314</v>
      </c>
      <c r="I166" s="29"/>
      <c r="J166" s="29"/>
      <c r="K166" s="29"/>
      <c r="L166" s="29"/>
      <c r="M166" s="29"/>
      <c r="N166" s="29"/>
      <c r="O166" s="83" t="s">
        <v>479</v>
      </c>
      <c r="P166" s="83"/>
      <c r="Q166" s="15"/>
      <c r="R166" s="154"/>
      <c r="S166" s="15"/>
      <c r="T166" s="15"/>
      <c r="U166" s="154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24" customFormat="1" ht="12" customHeight="1">
      <c r="A167" s="16"/>
      <c r="B167" s="68"/>
      <c r="C167" s="208"/>
      <c r="D167" s="415"/>
      <c r="E167" s="210"/>
      <c r="F167" s="262"/>
      <c r="G167" s="31"/>
      <c r="H167" s="128"/>
      <c r="I167" s="29"/>
      <c r="J167" s="29"/>
      <c r="K167" s="29"/>
      <c r="L167" s="29"/>
      <c r="M167" s="29"/>
      <c r="N167" s="29"/>
      <c r="O167" s="83"/>
      <c r="P167" s="83"/>
      <c r="Q167" s="15"/>
      <c r="R167" s="154"/>
      <c r="S167" s="15"/>
      <c r="T167" s="15"/>
      <c r="U167" s="154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24" customFormat="1" ht="12" customHeight="1">
      <c r="A168" s="410" t="s">
        <v>270</v>
      </c>
      <c r="B168" s="209"/>
      <c r="C168" s="210"/>
      <c r="D168" s="262"/>
      <c r="E168" s="210"/>
      <c r="F168" s="262"/>
      <c r="G168" s="31"/>
      <c r="H168" s="128"/>
      <c r="I168" s="29"/>
      <c r="J168" s="29"/>
      <c r="K168" s="29"/>
      <c r="L168" s="29"/>
      <c r="M168" s="29"/>
      <c r="N168" s="29"/>
      <c r="O168" s="83"/>
      <c r="P168" s="83"/>
      <c r="Q168" s="15"/>
      <c r="R168" s="154"/>
      <c r="S168" s="15"/>
      <c r="T168" s="15"/>
      <c r="U168" s="154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24" customFormat="1" ht="25.5">
      <c r="A169" s="7" t="s">
        <v>283</v>
      </c>
      <c r="B169" s="7" t="s">
        <v>284</v>
      </c>
      <c r="C169" s="5" t="s">
        <v>285</v>
      </c>
      <c r="D169" s="52" t="s">
        <v>368</v>
      </c>
      <c r="E169" s="59" t="s">
        <v>369</v>
      </c>
      <c r="F169" s="5" t="s">
        <v>275</v>
      </c>
      <c r="G169" s="51" t="s">
        <v>370</v>
      </c>
      <c r="H169" s="128"/>
      <c r="I169" s="29"/>
      <c r="J169" s="29"/>
      <c r="K169" s="29"/>
      <c r="L169" s="29"/>
      <c r="M169" s="29"/>
      <c r="N169" s="29"/>
      <c r="O169" s="83"/>
      <c r="P169" s="83"/>
      <c r="Q169" s="15"/>
      <c r="R169" s="154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24" customFormat="1" ht="12.75">
      <c r="A170" s="150" t="s">
        <v>303</v>
      </c>
      <c r="B170" s="146">
        <v>3311</v>
      </c>
      <c r="C170" s="137" t="s">
        <v>156</v>
      </c>
      <c r="D170" s="360">
        <v>28400</v>
      </c>
      <c r="E170" s="312">
        <v>28521</v>
      </c>
      <c r="F170" s="312">
        <v>4732</v>
      </c>
      <c r="G170" s="325">
        <f>F170/E170*100</f>
        <v>16.5912836155815</v>
      </c>
      <c r="H170" s="128"/>
      <c r="I170" s="29"/>
      <c r="J170" s="29"/>
      <c r="K170" s="29"/>
      <c r="L170" s="29"/>
      <c r="M170" s="29"/>
      <c r="N170" s="29"/>
      <c r="O170" s="83"/>
      <c r="P170" s="83"/>
      <c r="Q170" s="15"/>
      <c r="R170" s="154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24" customFormat="1" ht="12.75">
      <c r="A171" s="367">
        <v>40</v>
      </c>
      <c r="B171" s="367">
        <v>3314</v>
      </c>
      <c r="C171" s="370" t="s">
        <v>157</v>
      </c>
      <c r="D171" s="368">
        <v>13824</v>
      </c>
      <c r="E171" s="369">
        <v>13824</v>
      </c>
      <c r="F171" s="312">
        <v>2304</v>
      </c>
      <c r="G171" s="325">
        <f>F171/E171*100</f>
        <v>16.666666666666664</v>
      </c>
      <c r="H171" s="128"/>
      <c r="I171" s="29"/>
      <c r="J171" s="29"/>
      <c r="K171" s="29"/>
      <c r="L171" s="29"/>
      <c r="M171" s="29"/>
      <c r="N171" s="29"/>
      <c r="O171" s="83"/>
      <c r="P171" s="83"/>
      <c r="Q171" s="15"/>
      <c r="R171" s="154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24" customFormat="1" ht="12.75">
      <c r="A172" s="367">
        <v>40</v>
      </c>
      <c r="B172" s="367">
        <v>3315</v>
      </c>
      <c r="C172" s="370" t="s">
        <v>148</v>
      </c>
      <c r="D172" s="368">
        <v>56201</v>
      </c>
      <c r="E172" s="369">
        <v>56201</v>
      </c>
      <c r="F172" s="312">
        <v>9155</v>
      </c>
      <c r="G172" s="325">
        <f>F172/E172*100</f>
        <v>16.289745734061672</v>
      </c>
      <c r="H172" s="128"/>
      <c r="I172" s="29"/>
      <c r="J172" s="29"/>
      <c r="K172" s="29"/>
      <c r="L172" s="29"/>
      <c r="M172" s="29"/>
      <c r="N172" s="29"/>
      <c r="O172" s="83"/>
      <c r="P172" s="83"/>
      <c r="Q172" s="15"/>
      <c r="R172" s="154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24" customFormat="1" ht="12.75">
      <c r="A173" s="150">
        <v>40</v>
      </c>
      <c r="B173" s="146">
        <v>3321</v>
      </c>
      <c r="C173" s="147" t="s">
        <v>30</v>
      </c>
      <c r="D173" s="612">
        <v>1750</v>
      </c>
      <c r="E173" s="312">
        <v>1750</v>
      </c>
      <c r="F173" s="312">
        <v>290</v>
      </c>
      <c r="G173" s="325">
        <f>F173/E173*100</f>
        <v>16.57142857142857</v>
      </c>
      <c r="H173" s="128"/>
      <c r="I173" s="29"/>
      <c r="J173" s="29"/>
      <c r="K173" s="29"/>
      <c r="L173" s="29"/>
      <c r="M173" s="29"/>
      <c r="N173" s="29"/>
      <c r="O173" s="83"/>
      <c r="P173" s="83"/>
      <c r="Q173" s="15"/>
      <c r="R173" s="154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24" customFormat="1" ht="12.75">
      <c r="A174" s="204"/>
      <c r="B174" s="221"/>
      <c r="C174" s="220" t="s">
        <v>183</v>
      </c>
      <c r="D174" s="205">
        <f>SUM(D170:D173)</f>
        <v>100175</v>
      </c>
      <c r="E174" s="205">
        <f>SUM(E170:E173)</f>
        <v>100296</v>
      </c>
      <c r="F174" s="414">
        <f>SUM(F170:F173)</f>
        <v>16481</v>
      </c>
      <c r="G174" s="123">
        <f>F174/E174*100</f>
        <v>16.43236021376725</v>
      </c>
      <c r="H174" s="128"/>
      <c r="I174" s="29"/>
      <c r="J174" s="29"/>
      <c r="K174" s="29"/>
      <c r="L174" s="29"/>
      <c r="M174" s="29"/>
      <c r="N174" s="29"/>
      <c r="O174" s="83"/>
      <c r="P174" s="83"/>
      <c r="Q174" s="15"/>
      <c r="R174" s="154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24" customFormat="1" ht="12.75">
      <c r="A175" s="16"/>
      <c r="B175" s="68"/>
      <c r="C175" s="208"/>
      <c r="D175" s="209"/>
      <c r="E175" s="210"/>
      <c r="F175" s="262"/>
      <c r="G175" s="31"/>
      <c r="H175" s="128"/>
      <c r="I175" s="29"/>
      <c r="J175" s="29"/>
      <c r="K175" s="29"/>
      <c r="L175" s="29"/>
      <c r="M175" s="29"/>
      <c r="N175" s="29"/>
      <c r="O175" s="83"/>
      <c r="P175" s="83"/>
      <c r="Q175" s="15"/>
      <c r="R175" s="154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24" customFormat="1" ht="12.75">
      <c r="A176" s="647" t="s">
        <v>178</v>
      </c>
      <c r="B176" s="648"/>
      <c r="C176" s="649"/>
      <c r="D176" s="649"/>
      <c r="E176" s="649"/>
      <c r="F176" s="649"/>
      <c r="G176" s="649"/>
      <c r="H176" s="128"/>
      <c r="I176" s="29"/>
      <c r="J176" s="29"/>
      <c r="K176" s="29"/>
      <c r="L176" s="29"/>
      <c r="M176" s="29"/>
      <c r="N176" s="29"/>
      <c r="O176" s="83"/>
      <c r="P176" s="83"/>
      <c r="Q176" s="15"/>
      <c r="R176" s="154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24" customFormat="1" ht="25.5">
      <c r="A177" s="7" t="s">
        <v>283</v>
      </c>
      <c r="B177" s="7" t="s">
        <v>284</v>
      </c>
      <c r="C177" s="5" t="s">
        <v>285</v>
      </c>
      <c r="D177" s="52" t="s">
        <v>368</v>
      </c>
      <c r="E177" s="59" t="s">
        <v>369</v>
      </c>
      <c r="F177" s="5" t="s">
        <v>275</v>
      </c>
      <c r="G177" s="51" t="s">
        <v>370</v>
      </c>
      <c r="H177" s="128"/>
      <c r="I177" s="29"/>
      <c r="J177" s="29"/>
      <c r="K177" s="29"/>
      <c r="L177" s="29"/>
      <c r="M177" s="29"/>
      <c r="N177" s="29"/>
      <c r="O177" s="83"/>
      <c r="P177" s="83"/>
      <c r="Q177" s="15"/>
      <c r="R177" s="154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24" customFormat="1" ht="12.75">
      <c r="A178" s="248">
        <v>40</v>
      </c>
      <c r="B178" s="248">
        <v>3314</v>
      </c>
      <c r="C178" s="271" t="s">
        <v>219</v>
      </c>
      <c r="D178" s="632">
        <v>8030</v>
      </c>
      <c r="E178" s="519">
        <v>8030</v>
      </c>
      <c r="F178" s="311">
        <v>2676</v>
      </c>
      <c r="G178" s="180">
        <f aca="true" t="shared" si="5" ref="G178:G183">F178/E178*100</f>
        <v>33.32503113325031</v>
      </c>
      <c r="H178" s="128"/>
      <c r="I178" s="29"/>
      <c r="J178" s="29"/>
      <c r="K178" s="29"/>
      <c r="L178" s="29"/>
      <c r="M178" s="29"/>
      <c r="N178" s="29"/>
      <c r="O178" s="83"/>
      <c r="P178" s="83"/>
      <c r="Q178" s="15"/>
      <c r="R178" s="154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24" customFormat="1" ht="12.75">
      <c r="A179" s="248">
        <v>40</v>
      </c>
      <c r="B179" s="248">
        <v>3315</v>
      </c>
      <c r="C179" s="271" t="s">
        <v>27</v>
      </c>
      <c r="D179" s="632">
        <v>500</v>
      </c>
      <c r="E179" s="519">
        <v>500</v>
      </c>
      <c r="F179" s="311">
        <v>0</v>
      </c>
      <c r="G179" s="180">
        <f t="shared" si="5"/>
        <v>0</v>
      </c>
      <c r="H179" s="128"/>
      <c r="I179" s="29"/>
      <c r="J179" s="29"/>
      <c r="K179" s="29"/>
      <c r="L179" s="29"/>
      <c r="M179" s="29"/>
      <c r="N179" s="29"/>
      <c r="O179" s="83"/>
      <c r="P179" s="83"/>
      <c r="Q179" s="15"/>
      <c r="R179" s="154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24" customFormat="1" ht="25.5">
      <c r="A180" s="150">
        <v>40</v>
      </c>
      <c r="B180" s="146">
        <v>3322</v>
      </c>
      <c r="C180" s="147" t="s">
        <v>147</v>
      </c>
      <c r="D180" s="612">
        <v>3000</v>
      </c>
      <c r="E180" s="312">
        <v>3000</v>
      </c>
      <c r="F180" s="312">
        <v>0</v>
      </c>
      <c r="G180" s="180">
        <f t="shared" si="5"/>
        <v>0</v>
      </c>
      <c r="H180" s="128"/>
      <c r="I180" s="29"/>
      <c r="J180" s="29"/>
      <c r="K180" s="29"/>
      <c r="L180" s="29"/>
      <c r="M180" s="29"/>
      <c r="N180" s="29"/>
      <c r="O180" s="83"/>
      <c r="P180" s="83"/>
      <c r="Q180" s="15"/>
      <c r="R180" s="154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24" customFormat="1" ht="12.75">
      <c r="A181" s="248">
        <v>40</v>
      </c>
      <c r="B181" s="248">
        <v>3322</v>
      </c>
      <c r="C181" s="271" t="s">
        <v>146</v>
      </c>
      <c r="D181" s="632">
        <v>16500</v>
      </c>
      <c r="E181" s="519">
        <v>16546</v>
      </c>
      <c r="F181" s="311">
        <v>0</v>
      </c>
      <c r="G181" s="180">
        <f>F181/E181*100</f>
        <v>0</v>
      </c>
      <c r="H181" s="128"/>
      <c r="I181" s="29"/>
      <c r="J181" s="29"/>
      <c r="K181" s="29"/>
      <c r="L181" s="29"/>
      <c r="M181" s="29"/>
      <c r="N181" s="29"/>
      <c r="O181" s="83"/>
      <c r="P181" s="83"/>
      <c r="Q181" s="15"/>
      <c r="R181" s="154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24" customFormat="1" ht="12.75">
      <c r="A182" s="248">
        <v>40</v>
      </c>
      <c r="B182" s="248">
        <v>3399</v>
      </c>
      <c r="C182" s="271" t="s">
        <v>29</v>
      </c>
      <c r="D182" s="632">
        <v>100</v>
      </c>
      <c r="E182" s="519">
        <v>100</v>
      </c>
      <c r="F182" s="311">
        <v>100</v>
      </c>
      <c r="G182" s="180">
        <f t="shared" si="5"/>
        <v>100</v>
      </c>
      <c r="H182" s="128"/>
      <c r="I182" s="29"/>
      <c r="J182" s="29"/>
      <c r="K182" s="29"/>
      <c r="L182" s="29"/>
      <c r="M182" s="29"/>
      <c r="N182" s="29"/>
      <c r="O182" s="83"/>
      <c r="P182" s="83"/>
      <c r="Q182" s="15"/>
      <c r="R182" s="154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24" customFormat="1" ht="12.75">
      <c r="A183" s="204"/>
      <c r="B183" s="221"/>
      <c r="C183" s="220" t="s">
        <v>184</v>
      </c>
      <c r="D183" s="205">
        <f>SUM(D178:D182)</f>
        <v>28130</v>
      </c>
      <c r="E183" s="205">
        <f>SUM(E178:E182)</f>
        <v>28176</v>
      </c>
      <c r="F183" s="205">
        <f>SUM(F178:F182)</f>
        <v>2776</v>
      </c>
      <c r="G183" s="123">
        <f t="shared" si="5"/>
        <v>9.85235661555934</v>
      </c>
      <c r="H183" s="128"/>
      <c r="I183" s="29"/>
      <c r="J183" s="29"/>
      <c r="K183" s="29"/>
      <c r="L183" s="29"/>
      <c r="M183" s="29"/>
      <c r="N183" s="29"/>
      <c r="O183" s="83"/>
      <c r="P183" s="83"/>
      <c r="Q183" s="15"/>
      <c r="R183" s="154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24" customFormat="1" ht="12.75">
      <c r="A184" s="16"/>
      <c r="B184" s="68"/>
      <c r="C184" s="208"/>
      <c r="D184" s="70"/>
      <c r="E184" s="210"/>
      <c r="F184" s="211"/>
      <c r="G184" s="31"/>
      <c r="H184" s="128"/>
      <c r="I184" s="29"/>
      <c r="J184" s="29"/>
      <c r="K184" s="29"/>
      <c r="L184" s="29"/>
      <c r="M184" s="29"/>
      <c r="N184" s="29"/>
      <c r="O184" s="83"/>
      <c r="P184" s="83"/>
      <c r="Q184" s="15"/>
      <c r="R184" s="154"/>
      <c r="S184" s="15"/>
      <c r="T184" s="15"/>
      <c r="U184" s="154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24" customFormat="1" ht="12.75">
      <c r="A185" s="673" t="s">
        <v>301</v>
      </c>
      <c r="B185" s="673"/>
      <c r="C185" s="673"/>
      <c r="D185" s="70"/>
      <c r="E185" s="210"/>
      <c r="F185" s="211"/>
      <c r="G185" s="31"/>
      <c r="H185" s="128"/>
      <c r="I185" s="29"/>
      <c r="J185" s="29"/>
      <c r="K185" s="29"/>
      <c r="L185" s="29"/>
      <c r="M185" s="29"/>
      <c r="N185" s="29"/>
      <c r="O185" s="83"/>
      <c r="P185" s="83"/>
      <c r="Q185" s="15"/>
      <c r="R185" s="154"/>
      <c r="S185" s="15"/>
      <c r="T185" s="15"/>
      <c r="U185" s="154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24" customFormat="1" ht="12" customHeight="1">
      <c r="A186" s="410" t="s">
        <v>270</v>
      </c>
      <c r="B186" s="209"/>
      <c r="C186" s="210"/>
      <c r="D186" s="262"/>
      <c r="E186" s="210"/>
      <c r="F186" s="262"/>
      <c r="G186" s="31"/>
      <c r="H186" s="128"/>
      <c r="I186" s="29"/>
      <c r="J186" s="29"/>
      <c r="K186" s="29"/>
      <c r="L186" s="29"/>
      <c r="M186" s="29"/>
      <c r="N186" s="29"/>
      <c r="O186" s="83"/>
      <c r="P186" s="83"/>
      <c r="Q186" s="15"/>
      <c r="R186" s="154"/>
      <c r="S186" s="15"/>
      <c r="T186" s="15"/>
      <c r="U186" s="154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24" customFormat="1" ht="25.5">
      <c r="A187" s="7" t="s">
        <v>283</v>
      </c>
      <c r="B187" s="7" t="s">
        <v>284</v>
      </c>
      <c r="C187" s="5" t="s">
        <v>285</v>
      </c>
      <c r="D187" s="52" t="s">
        <v>368</v>
      </c>
      <c r="E187" s="59" t="s">
        <v>369</v>
      </c>
      <c r="F187" s="5" t="s">
        <v>275</v>
      </c>
      <c r="G187" s="51" t="s">
        <v>370</v>
      </c>
      <c r="H187" s="128"/>
      <c r="I187" s="29"/>
      <c r="J187" s="29"/>
      <c r="K187" s="29"/>
      <c r="L187" s="29"/>
      <c r="M187" s="29"/>
      <c r="N187" s="29"/>
      <c r="O187" s="83"/>
      <c r="P187" s="83"/>
      <c r="Q187" s="15"/>
      <c r="R187" s="154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24" customFormat="1" ht="38.25">
      <c r="A188" s="150">
        <v>40</v>
      </c>
      <c r="B188" s="146">
        <v>3314</v>
      </c>
      <c r="C188" s="310" t="s">
        <v>731</v>
      </c>
      <c r="D188" s="225">
        <v>400</v>
      </c>
      <c r="E188" s="312">
        <v>400</v>
      </c>
      <c r="F188" s="312">
        <v>0</v>
      </c>
      <c r="G188" s="180">
        <f>F188/E188*100</f>
        <v>0</v>
      </c>
      <c r="H188" s="128"/>
      <c r="I188" s="29"/>
      <c r="J188" s="29"/>
      <c r="K188" s="29"/>
      <c r="L188" s="29"/>
      <c r="M188" s="29"/>
      <c r="N188" s="29"/>
      <c r="O188" s="83"/>
      <c r="P188" s="83"/>
      <c r="Q188" s="15"/>
      <c r="R188" s="154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24" customFormat="1" ht="12.75">
      <c r="A189" s="248">
        <v>40</v>
      </c>
      <c r="B189" s="248">
        <v>3315</v>
      </c>
      <c r="C189" s="271" t="s">
        <v>185</v>
      </c>
      <c r="D189" s="173">
        <v>1050</v>
      </c>
      <c r="E189" s="519">
        <v>1050</v>
      </c>
      <c r="F189" s="271">
        <v>0</v>
      </c>
      <c r="G189" s="168">
        <f>F189/E189*100</f>
        <v>0</v>
      </c>
      <c r="H189" s="128"/>
      <c r="I189" s="29"/>
      <c r="J189" s="29"/>
      <c r="K189" s="29"/>
      <c r="L189" s="29"/>
      <c r="M189" s="29"/>
      <c r="N189" s="29"/>
      <c r="O189" s="83"/>
      <c r="P189" s="83"/>
      <c r="Q189" s="15"/>
      <c r="R189" s="15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24" customFormat="1" ht="12.75">
      <c r="A190" s="204"/>
      <c r="B190" s="221"/>
      <c r="C190" s="220" t="s">
        <v>518</v>
      </c>
      <c r="D190" s="205">
        <f>SUM(D188:D189)</f>
        <v>1450</v>
      </c>
      <c r="E190" s="205">
        <f>SUM(E188:E189)</f>
        <v>1450</v>
      </c>
      <c r="F190" s="205">
        <f>SUM(F188:F189)</f>
        <v>0</v>
      </c>
      <c r="G190" s="123">
        <f>F190/E190*100</f>
        <v>0</v>
      </c>
      <c r="H190" s="128"/>
      <c r="I190" s="29"/>
      <c r="J190" s="29"/>
      <c r="K190" s="29"/>
      <c r="L190" s="29"/>
      <c r="M190" s="29"/>
      <c r="N190" s="29"/>
      <c r="O190" s="83"/>
      <c r="P190" s="83"/>
      <c r="Q190" s="15"/>
      <c r="R190" s="15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24" customFormat="1" ht="12.75">
      <c r="A191" s="16"/>
      <c r="B191" s="68"/>
      <c r="C191" s="208"/>
      <c r="D191" s="209"/>
      <c r="E191" s="210"/>
      <c r="F191" s="211"/>
      <c r="G191" s="212"/>
      <c r="H191" s="128"/>
      <c r="I191" s="29"/>
      <c r="J191" s="29"/>
      <c r="K191" s="29"/>
      <c r="L191" s="29"/>
      <c r="M191" s="29"/>
      <c r="N191" s="29"/>
      <c r="O191" s="83"/>
      <c r="P191" s="83"/>
      <c r="Q191" s="15"/>
      <c r="R191" s="15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24" customFormat="1" ht="12.75">
      <c r="A192" s="213"/>
      <c r="B192" s="223"/>
      <c r="C192" s="222" t="s">
        <v>519</v>
      </c>
      <c r="D192" s="214">
        <f>D166+D174+D183+D190</f>
        <v>132345</v>
      </c>
      <c r="E192" s="214">
        <f>E166+E174+E183+E190</f>
        <v>132512</v>
      </c>
      <c r="F192" s="214">
        <f>F166+F174+F183+F190</f>
        <v>19266</v>
      </c>
      <c r="G192" s="10">
        <f>F192/E192*100</f>
        <v>14.53906061337841</v>
      </c>
      <c r="H192" s="128"/>
      <c r="I192" s="29"/>
      <c r="J192" s="29"/>
      <c r="K192" s="29"/>
      <c r="L192" s="29"/>
      <c r="M192" s="29"/>
      <c r="N192" s="29"/>
      <c r="O192" s="83"/>
      <c r="P192" s="83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24" customFormat="1" ht="12.75">
      <c r="A193" s="16"/>
      <c r="B193" s="68"/>
      <c r="C193" s="208"/>
      <c r="D193" s="209"/>
      <c r="E193" s="210"/>
      <c r="F193" s="211"/>
      <c r="G193" s="212"/>
      <c r="H193" s="128"/>
      <c r="I193" s="29"/>
      <c r="J193" s="29"/>
      <c r="K193" s="29"/>
      <c r="L193" s="29"/>
      <c r="M193" s="29"/>
      <c r="N193" s="29"/>
      <c r="O193" s="83"/>
      <c r="P193" s="83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24" customFormat="1" ht="15.75">
      <c r="A194" s="73" t="s">
        <v>470</v>
      </c>
      <c r="B194" s="29"/>
      <c r="C194" s="29"/>
      <c r="D194" s="83"/>
      <c r="E194" s="83"/>
      <c r="F194" s="83"/>
      <c r="G194" s="29"/>
      <c r="H194" s="29"/>
      <c r="I194" s="29"/>
      <c r="J194" s="29"/>
      <c r="K194" s="29"/>
      <c r="L194" s="29"/>
      <c r="M194" s="29"/>
      <c r="N194" s="29"/>
      <c r="O194" s="83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24" customFormat="1" ht="12.75">
      <c r="A195" s="29"/>
      <c r="B195"/>
      <c r="C195"/>
      <c r="D195" s="15"/>
      <c r="E195" s="15"/>
      <c r="F195" s="15"/>
      <c r="G195"/>
      <c r="H195" s="29"/>
      <c r="I195" s="29"/>
      <c r="J195" s="29"/>
      <c r="K195" s="29"/>
      <c r="L195" s="29"/>
      <c r="M195" s="29"/>
      <c r="N195" s="29"/>
      <c r="O195" s="83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24" customFormat="1" ht="12.75">
      <c r="A196" s="64" t="s">
        <v>300</v>
      </c>
      <c r="B196"/>
      <c r="C196"/>
      <c r="D196" s="15"/>
      <c r="E196" s="15"/>
      <c r="F196" s="15"/>
      <c r="G196"/>
      <c r="H196" s="29"/>
      <c r="I196" s="29"/>
      <c r="J196" s="29"/>
      <c r="K196" s="29"/>
      <c r="L196" s="29"/>
      <c r="M196" s="29"/>
      <c r="N196" s="29"/>
      <c r="O196" s="83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24" customFormat="1" ht="12.75">
      <c r="A197" s="29"/>
      <c r="B197"/>
      <c r="C197"/>
      <c r="D197" s="15"/>
      <c r="E197" s="15"/>
      <c r="F197" s="15"/>
      <c r="G197"/>
      <c r="H197" s="29"/>
      <c r="I197" s="29"/>
      <c r="J197" s="29"/>
      <c r="K197" s="29"/>
      <c r="L197" s="29"/>
      <c r="M197" s="29"/>
      <c r="N197" s="29"/>
      <c r="O197" s="83"/>
      <c r="P197" s="15"/>
      <c r="Q197" s="15"/>
      <c r="R197" s="15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4" customFormat="1" ht="25.5">
      <c r="A198" s="7" t="s">
        <v>283</v>
      </c>
      <c r="B198" s="7" t="s">
        <v>284</v>
      </c>
      <c r="C198" s="5" t="s">
        <v>285</v>
      </c>
      <c r="D198" s="52" t="s">
        <v>368</v>
      </c>
      <c r="E198" s="59" t="s">
        <v>369</v>
      </c>
      <c r="F198" s="5" t="s">
        <v>275</v>
      </c>
      <c r="G198" s="51" t="s">
        <v>370</v>
      </c>
      <c r="H198" s="29"/>
      <c r="I198" s="29"/>
      <c r="J198" s="29"/>
      <c r="K198" s="29"/>
      <c r="L198" s="29"/>
      <c r="M198" s="29"/>
      <c r="N198" s="29"/>
      <c r="O198" s="83"/>
      <c r="P198" s="15"/>
      <c r="Q198" s="15"/>
      <c r="R198" s="15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24" customFormat="1" ht="25.5">
      <c r="A199" s="150" t="s">
        <v>304</v>
      </c>
      <c r="B199" s="146">
        <v>3539</v>
      </c>
      <c r="C199" s="147" t="s">
        <v>187</v>
      </c>
      <c r="D199" s="225">
        <v>3640</v>
      </c>
      <c r="E199" s="312">
        <v>3640</v>
      </c>
      <c r="F199" s="312">
        <v>853</v>
      </c>
      <c r="G199" s="180">
        <f aca="true" t="shared" si="6" ref="G199:G209">F199/E199*100</f>
        <v>23.434065934065934</v>
      </c>
      <c r="H199" s="29"/>
      <c r="I199" s="29"/>
      <c r="J199" s="29"/>
      <c r="K199" s="29"/>
      <c r="L199" s="29"/>
      <c r="M199" s="29"/>
      <c r="N199" s="29"/>
      <c r="O199" s="83"/>
      <c r="P199" s="15"/>
      <c r="Q199" s="15"/>
      <c r="R199" s="15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24" customFormat="1" ht="25.5">
      <c r="A200" s="150" t="s">
        <v>304</v>
      </c>
      <c r="B200" s="146">
        <v>3549</v>
      </c>
      <c r="C200" s="137" t="s">
        <v>142</v>
      </c>
      <c r="D200" s="225">
        <v>300</v>
      </c>
      <c r="E200" s="312">
        <v>300</v>
      </c>
      <c r="F200" s="312">
        <v>0</v>
      </c>
      <c r="G200" s="180">
        <f>F200/E200*100</f>
        <v>0</v>
      </c>
      <c r="H200" s="29"/>
      <c r="I200" s="29"/>
      <c r="J200" s="29"/>
      <c r="K200" s="29"/>
      <c r="L200" s="29"/>
      <c r="M200" s="29"/>
      <c r="N200" s="29"/>
      <c r="O200" s="83"/>
      <c r="P200" s="15"/>
      <c r="Q200" s="15"/>
      <c r="R200" s="15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24" customFormat="1" ht="25.5">
      <c r="A201" s="150">
        <v>50</v>
      </c>
      <c r="B201" s="146">
        <v>3569</v>
      </c>
      <c r="C201" s="147" t="s">
        <v>141</v>
      </c>
      <c r="D201" s="225">
        <v>200</v>
      </c>
      <c r="E201" s="312">
        <v>200</v>
      </c>
      <c r="F201" s="312">
        <v>0</v>
      </c>
      <c r="G201" s="180">
        <f t="shared" si="6"/>
        <v>0</v>
      </c>
      <c r="H201" s="29"/>
      <c r="I201" s="29"/>
      <c r="J201" s="29"/>
      <c r="K201" s="29"/>
      <c r="L201" s="29"/>
      <c r="M201" s="29"/>
      <c r="N201" s="29"/>
      <c r="O201" s="83"/>
      <c r="P201" s="15"/>
      <c r="Q201" s="15"/>
      <c r="R201" s="15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24" customFormat="1" ht="25.5">
      <c r="A202" s="150" t="s">
        <v>304</v>
      </c>
      <c r="B202" s="146">
        <v>3592</v>
      </c>
      <c r="C202" s="137" t="s">
        <v>145</v>
      </c>
      <c r="D202" s="225">
        <v>500</v>
      </c>
      <c r="E202" s="312">
        <v>500</v>
      </c>
      <c r="F202" s="312">
        <v>0</v>
      </c>
      <c r="G202" s="180">
        <f>F202/E202*100</f>
        <v>0</v>
      </c>
      <c r="H202" s="29"/>
      <c r="I202" s="29"/>
      <c r="J202" s="29"/>
      <c r="K202" s="29"/>
      <c r="L202" s="29"/>
      <c r="M202" s="29"/>
      <c r="N202" s="29"/>
      <c r="O202" s="83"/>
      <c r="P202" s="15"/>
      <c r="Q202" s="15"/>
      <c r="R202" s="15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24" customFormat="1" ht="12.75">
      <c r="A203" s="150" t="s">
        <v>304</v>
      </c>
      <c r="B203" s="146" t="s">
        <v>96</v>
      </c>
      <c r="C203" s="137" t="s">
        <v>158</v>
      </c>
      <c r="D203" s="312">
        <f>D204+D205+D206+D207+D208</f>
        <v>36800</v>
      </c>
      <c r="E203" s="312">
        <f>E204+E205+E206+E207+E208</f>
        <v>37035</v>
      </c>
      <c r="F203" s="312">
        <f>F204+F205+F206+F207+F208</f>
        <v>4125</v>
      </c>
      <c r="G203" s="180">
        <f t="shared" si="6"/>
        <v>11.13811259619279</v>
      </c>
      <c r="H203" s="29"/>
      <c r="I203" s="29"/>
      <c r="J203" s="29"/>
      <c r="K203" s="29"/>
      <c r="L203" s="29"/>
      <c r="M203" s="29"/>
      <c r="N203" s="29"/>
      <c r="O203" s="83"/>
      <c r="P203" s="15"/>
      <c r="Q203" s="15"/>
      <c r="R203" s="154"/>
      <c r="S203" s="15"/>
      <c r="T203" s="15"/>
      <c r="U203" s="15"/>
      <c r="V203" s="154"/>
      <c r="W203" s="154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24" customFormat="1" ht="12.75">
      <c r="A204" s="150" t="s">
        <v>304</v>
      </c>
      <c r="B204" s="434" t="s">
        <v>188</v>
      </c>
      <c r="C204" s="435" t="s">
        <v>189</v>
      </c>
      <c r="D204" s="436">
        <v>32730</v>
      </c>
      <c r="E204" s="437">
        <v>32730</v>
      </c>
      <c r="F204" s="437">
        <v>2954</v>
      </c>
      <c r="G204" s="438">
        <f t="shared" si="6"/>
        <v>9.02535899786129</v>
      </c>
      <c r="H204" s="29"/>
      <c r="I204" s="29"/>
      <c r="J204" s="29"/>
      <c r="K204" s="29"/>
      <c r="L204" s="29"/>
      <c r="M204" s="29"/>
      <c r="N204" s="29"/>
      <c r="O204" s="83"/>
      <c r="P204" s="15"/>
      <c r="Q204" s="15"/>
      <c r="R204" s="154"/>
      <c r="S204" s="15"/>
      <c r="T204" s="15"/>
      <c r="U204" s="15"/>
      <c r="V204" s="15"/>
      <c r="W204" s="154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24" customFormat="1" ht="12.75">
      <c r="A205" s="150" t="s">
        <v>304</v>
      </c>
      <c r="B205" s="434" t="s">
        <v>190</v>
      </c>
      <c r="C205" s="435" t="s">
        <v>191</v>
      </c>
      <c r="D205" s="436">
        <v>200</v>
      </c>
      <c r="E205" s="437">
        <v>200</v>
      </c>
      <c r="F205" s="437">
        <v>72</v>
      </c>
      <c r="G205" s="438">
        <f t="shared" si="6"/>
        <v>36</v>
      </c>
      <c r="H205" s="29"/>
      <c r="I205" s="29"/>
      <c r="J205" s="29"/>
      <c r="K205" s="29"/>
      <c r="L205" s="29"/>
      <c r="M205" s="29"/>
      <c r="N205" s="29"/>
      <c r="O205" s="83"/>
      <c r="P205" s="15"/>
      <c r="Q205" s="15"/>
      <c r="R205" s="154"/>
      <c r="S205" s="15"/>
      <c r="T205" s="15"/>
      <c r="U205" s="15"/>
      <c r="V205" s="15"/>
      <c r="W205" s="154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24" customFormat="1" ht="12.75">
      <c r="A206" s="150" t="s">
        <v>304</v>
      </c>
      <c r="B206" s="434" t="s">
        <v>192</v>
      </c>
      <c r="C206" s="435" t="s">
        <v>193</v>
      </c>
      <c r="D206" s="508">
        <v>700</v>
      </c>
      <c r="E206" s="437">
        <v>700</v>
      </c>
      <c r="F206" s="437">
        <v>646</v>
      </c>
      <c r="G206" s="438">
        <f t="shared" si="6"/>
        <v>92.28571428571428</v>
      </c>
      <c r="H206" s="29"/>
      <c r="I206" s="29"/>
      <c r="J206" s="29"/>
      <c r="K206" s="29"/>
      <c r="L206" s="29"/>
      <c r="M206" s="29"/>
      <c r="N206" s="29"/>
      <c r="O206" s="83"/>
      <c r="P206" s="15"/>
      <c r="Q206" s="15"/>
      <c r="R206" s="154"/>
      <c r="S206" s="15"/>
      <c r="T206" s="15"/>
      <c r="U206" s="15"/>
      <c r="V206" s="15"/>
      <c r="W206" s="154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24" customFormat="1" ht="12.75">
      <c r="A207" s="150" t="s">
        <v>304</v>
      </c>
      <c r="B207" s="434" t="s">
        <v>194</v>
      </c>
      <c r="C207" s="435" t="s">
        <v>195</v>
      </c>
      <c r="D207" s="508">
        <v>1800</v>
      </c>
      <c r="E207" s="437">
        <v>1800</v>
      </c>
      <c r="F207" s="437">
        <v>299</v>
      </c>
      <c r="G207" s="438">
        <f t="shared" si="6"/>
        <v>16.61111111111111</v>
      </c>
      <c r="H207" s="29"/>
      <c r="I207" s="29"/>
      <c r="J207" s="29"/>
      <c r="K207" s="29"/>
      <c r="L207" s="29"/>
      <c r="M207" s="29"/>
      <c r="N207" s="29"/>
      <c r="O207" s="83"/>
      <c r="P207" s="15"/>
      <c r="Q207" s="15"/>
      <c r="R207" s="154"/>
      <c r="S207" s="15"/>
      <c r="T207" s="15"/>
      <c r="U207" s="15"/>
      <c r="V207" s="15"/>
      <c r="W207" s="154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24" customFormat="1" ht="12.75">
      <c r="A208" s="150" t="s">
        <v>304</v>
      </c>
      <c r="B208" s="434" t="s">
        <v>194</v>
      </c>
      <c r="C208" s="435" t="s">
        <v>196</v>
      </c>
      <c r="D208" s="436">
        <v>1370</v>
      </c>
      <c r="E208" s="437">
        <v>1605</v>
      </c>
      <c r="F208" s="437">
        <v>154</v>
      </c>
      <c r="G208" s="438">
        <f t="shared" si="6"/>
        <v>9.595015576323988</v>
      </c>
      <c r="H208" s="29"/>
      <c r="I208" s="29"/>
      <c r="J208" s="29"/>
      <c r="K208" s="29"/>
      <c r="L208" s="29"/>
      <c r="M208" s="29"/>
      <c r="N208" s="29"/>
      <c r="O208" s="83"/>
      <c r="P208" s="15"/>
      <c r="Q208" s="15"/>
      <c r="R208" s="154"/>
      <c r="S208" s="15"/>
      <c r="T208" s="15"/>
      <c r="U208" s="15"/>
      <c r="V208" s="15"/>
      <c r="W208" s="154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24" customFormat="1" ht="12.75">
      <c r="A209" s="204"/>
      <c r="B209" s="221"/>
      <c r="C209" s="220" t="s">
        <v>205</v>
      </c>
      <c r="D209" s="205">
        <f>SUM(D199:D208)-D203</f>
        <v>41440</v>
      </c>
      <c r="E209" s="205">
        <f>SUM(E199:E208)-E203</f>
        <v>41675</v>
      </c>
      <c r="F209" s="414">
        <f>SUM(F199:F208)-F203</f>
        <v>4978</v>
      </c>
      <c r="G209" s="474">
        <f t="shared" si="6"/>
        <v>11.94481103779244</v>
      </c>
      <c r="H209" s="128" t="s">
        <v>314</v>
      </c>
      <c r="I209" s="29"/>
      <c r="J209" s="29"/>
      <c r="K209" s="29"/>
      <c r="L209" s="29"/>
      <c r="M209" s="29"/>
      <c r="N209" s="29"/>
      <c r="O209" s="83" t="s">
        <v>479</v>
      </c>
      <c r="P209" s="83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24" customFormat="1" ht="12.75">
      <c r="A210" s="16"/>
      <c r="B210" s="68"/>
      <c r="C210" s="208"/>
      <c r="D210" s="209"/>
      <c r="E210" s="209"/>
      <c r="F210" s="209"/>
      <c r="G210" s="464"/>
      <c r="H210" s="128"/>
      <c r="I210" s="29"/>
      <c r="J210" s="29"/>
      <c r="K210" s="29"/>
      <c r="L210" s="29"/>
      <c r="M210" s="29"/>
      <c r="N210" s="29"/>
      <c r="O210" s="83"/>
      <c r="P210" s="83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24" customFormat="1" ht="12.75">
      <c r="A211" s="410" t="s">
        <v>134</v>
      </c>
      <c r="B211" s="209"/>
      <c r="C211" s="210"/>
      <c r="D211" s="262"/>
      <c r="E211" s="210"/>
      <c r="F211" s="262"/>
      <c r="G211" s="118"/>
      <c r="H211" s="128"/>
      <c r="I211" s="29"/>
      <c r="J211" s="29"/>
      <c r="K211" s="29"/>
      <c r="L211" s="29"/>
      <c r="M211" s="29"/>
      <c r="N211" s="29"/>
      <c r="O211" s="83"/>
      <c r="P211" s="83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24" customFormat="1" ht="25.5">
      <c r="A212" s="7" t="s">
        <v>283</v>
      </c>
      <c r="B212" s="7" t="s">
        <v>284</v>
      </c>
      <c r="C212" s="5" t="s">
        <v>285</v>
      </c>
      <c r="D212" s="52" t="s">
        <v>368</v>
      </c>
      <c r="E212" s="59" t="s">
        <v>369</v>
      </c>
      <c r="F212" s="5" t="s">
        <v>275</v>
      </c>
      <c r="G212" s="51" t="s">
        <v>370</v>
      </c>
      <c r="H212" s="128"/>
      <c r="I212" s="29"/>
      <c r="J212" s="29"/>
      <c r="K212" s="29"/>
      <c r="L212" s="29"/>
      <c r="M212" s="29"/>
      <c r="N212" s="29"/>
      <c r="O212" s="83"/>
      <c r="P212" s="83"/>
      <c r="Q212" s="15"/>
      <c r="R212" s="15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24" customFormat="1" ht="12.75">
      <c r="A213" s="367">
        <v>50</v>
      </c>
      <c r="B213" s="367">
        <v>3522</v>
      </c>
      <c r="C213" s="370" t="s">
        <v>225</v>
      </c>
      <c r="D213" s="368">
        <v>8400</v>
      </c>
      <c r="E213" s="369">
        <v>9957</v>
      </c>
      <c r="F213" s="312">
        <v>1230</v>
      </c>
      <c r="G213" s="180">
        <f>F213/E213*100</f>
        <v>12.353118409159386</v>
      </c>
      <c r="H213" s="128"/>
      <c r="I213" s="29"/>
      <c r="J213" s="29"/>
      <c r="K213" s="29"/>
      <c r="L213" s="29"/>
      <c r="M213" s="29"/>
      <c r="N213" s="29"/>
      <c r="O213" s="83"/>
      <c r="P213" s="83"/>
      <c r="Q213" s="15"/>
      <c r="R213" s="15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24" customFormat="1" ht="12.75">
      <c r="A214" s="367">
        <v>50</v>
      </c>
      <c r="B214" s="367">
        <v>3529</v>
      </c>
      <c r="C214" s="370" t="s">
        <v>143</v>
      </c>
      <c r="D214" s="368">
        <v>23336</v>
      </c>
      <c r="E214" s="369">
        <v>23336</v>
      </c>
      <c r="F214" s="312">
        <v>3888</v>
      </c>
      <c r="G214" s="180">
        <f>F214/E214*100</f>
        <v>16.660953033938977</v>
      </c>
      <c r="H214" s="128"/>
      <c r="I214" s="29"/>
      <c r="J214" s="29"/>
      <c r="K214" s="29"/>
      <c r="L214" s="29"/>
      <c r="M214" s="29"/>
      <c r="N214" s="29"/>
      <c r="O214" s="83"/>
      <c r="P214" s="83"/>
      <c r="Q214" s="15"/>
      <c r="R214" s="15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24" customFormat="1" ht="12.75">
      <c r="A215" s="150">
        <v>50</v>
      </c>
      <c r="B215" s="146">
        <v>3533</v>
      </c>
      <c r="C215" s="147" t="s">
        <v>144</v>
      </c>
      <c r="D215" s="412">
        <v>128238</v>
      </c>
      <c r="E215" s="312">
        <v>128238</v>
      </c>
      <c r="F215" s="312">
        <v>21372</v>
      </c>
      <c r="G215" s="180">
        <f>F215/E215*100</f>
        <v>16.6658868666074</v>
      </c>
      <c r="H215" s="128"/>
      <c r="I215" s="29"/>
      <c r="J215" s="29"/>
      <c r="K215" s="29"/>
      <c r="L215" s="29"/>
      <c r="M215" s="29"/>
      <c r="N215" s="29"/>
      <c r="O215" s="83"/>
      <c r="P215" s="83"/>
      <c r="Q215" s="15"/>
      <c r="R215" s="15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24" customFormat="1" ht="12.75">
      <c r="A216" s="204"/>
      <c r="B216" s="221"/>
      <c r="C216" s="220" t="s">
        <v>183</v>
      </c>
      <c r="D216" s="205">
        <f>SUM(D213:D215)</f>
        <v>159974</v>
      </c>
      <c r="E216" s="206">
        <f>SUM(E213:E215)</f>
        <v>161531</v>
      </c>
      <c r="F216" s="237">
        <f>SUM(F213:F215)</f>
        <v>26490</v>
      </c>
      <c r="G216" s="123">
        <f>F216/E216*100</f>
        <v>16.39932892138351</v>
      </c>
      <c r="H216" s="128"/>
      <c r="I216" s="29"/>
      <c r="J216" s="29"/>
      <c r="K216" s="29"/>
      <c r="L216" s="29"/>
      <c r="M216" s="29"/>
      <c r="N216" s="29"/>
      <c r="O216" s="83"/>
      <c r="P216" s="83"/>
      <c r="Q216" s="15"/>
      <c r="R216" s="15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24" customFormat="1" ht="13.5" customHeight="1">
      <c r="A217" s="204"/>
      <c r="B217" s="221"/>
      <c r="C217" s="220" t="s">
        <v>517</v>
      </c>
      <c r="D217" s="205">
        <f>D209+D216</f>
        <v>201414</v>
      </c>
      <c r="E217" s="205">
        <f>E209+E216</f>
        <v>203206</v>
      </c>
      <c r="F217" s="205">
        <f>F209+F216</f>
        <v>31468</v>
      </c>
      <c r="G217" s="115">
        <f>F217/E217*100</f>
        <v>15.485763215653082</v>
      </c>
      <c r="H217" s="128"/>
      <c r="I217" s="29"/>
      <c r="J217" s="29"/>
      <c r="K217" s="29"/>
      <c r="L217" s="29"/>
      <c r="M217" s="29"/>
      <c r="N217" s="29"/>
      <c r="O217" s="83"/>
      <c r="P217" s="83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24" customFormat="1" ht="13.5" customHeight="1">
      <c r="A218" s="16"/>
      <c r="B218" s="68"/>
      <c r="C218" s="208"/>
      <c r="D218" s="209"/>
      <c r="E218" s="209"/>
      <c r="F218" s="209"/>
      <c r="G218" s="118"/>
      <c r="H218" s="128"/>
      <c r="I218" s="29"/>
      <c r="J218" s="29"/>
      <c r="K218" s="29"/>
      <c r="L218" s="29"/>
      <c r="M218" s="29"/>
      <c r="N218" s="29"/>
      <c r="O218" s="83"/>
      <c r="P218" s="83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29" customFormat="1" ht="12.75">
      <c r="A219" s="410" t="s">
        <v>122</v>
      </c>
      <c r="B219" s="410"/>
      <c r="C219" s="410"/>
      <c r="D219" s="154"/>
      <c r="E219" s="154"/>
      <c r="F219" s="15"/>
      <c r="G219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7" ht="25.5">
      <c r="A220" s="7" t="s">
        <v>283</v>
      </c>
      <c r="B220" s="7" t="s">
        <v>284</v>
      </c>
      <c r="C220" s="5" t="s">
        <v>285</v>
      </c>
      <c r="D220" s="52" t="s">
        <v>368</v>
      </c>
      <c r="E220" s="59" t="s">
        <v>369</v>
      </c>
      <c r="F220" s="5" t="s">
        <v>275</v>
      </c>
      <c r="G220" s="51" t="s">
        <v>370</v>
      </c>
    </row>
    <row r="221" spans="1:7" ht="25.5">
      <c r="A221" s="150" t="s">
        <v>304</v>
      </c>
      <c r="B221" s="146">
        <v>3522</v>
      </c>
      <c r="C221" s="137" t="s">
        <v>32</v>
      </c>
      <c r="D221" s="225">
        <v>180000</v>
      </c>
      <c r="E221" s="312">
        <v>180000</v>
      </c>
      <c r="F221" s="312">
        <v>4477</v>
      </c>
      <c r="G221" s="180">
        <f>F221/E221*100</f>
        <v>2.4872222222222224</v>
      </c>
    </row>
    <row r="222" spans="1:8" ht="13.5" customHeight="1">
      <c r="A222" s="150" t="s">
        <v>304</v>
      </c>
      <c r="B222" s="146">
        <v>3522</v>
      </c>
      <c r="C222" s="137" t="s">
        <v>33</v>
      </c>
      <c r="D222" s="225">
        <v>80000</v>
      </c>
      <c r="E222" s="312">
        <v>80000</v>
      </c>
      <c r="F222" s="312">
        <v>0</v>
      </c>
      <c r="G222" s="180">
        <f>F222/E222*100</f>
        <v>0</v>
      </c>
      <c r="H222" s="180"/>
    </row>
    <row r="223" spans="1:7" ht="25.5">
      <c r="A223" s="150" t="s">
        <v>304</v>
      </c>
      <c r="B223" s="146">
        <v>6409</v>
      </c>
      <c r="C223" s="137" t="s">
        <v>712</v>
      </c>
      <c r="D223" s="225">
        <v>0</v>
      </c>
      <c r="E223" s="312">
        <v>1060</v>
      </c>
      <c r="F223" s="312">
        <v>1040</v>
      </c>
      <c r="G223" s="180">
        <f>F223/E223*100</f>
        <v>98.11320754716981</v>
      </c>
    </row>
    <row r="224" spans="1:256" s="29" customFormat="1" ht="12.75">
      <c r="A224" s="204"/>
      <c r="B224" s="221"/>
      <c r="C224" s="413" t="s">
        <v>121</v>
      </c>
      <c r="D224" s="205">
        <f>SUM(D221:D223)</f>
        <v>260000</v>
      </c>
      <c r="E224" s="206">
        <f>SUM(E221:E223)</f>
        <v>261060</v>
      </c>
      <c r="F224" s="237">
        <f>SUM(F221:F223)</f>
        <v>5517</v>
      </c>
      <c r="G224" s="115">
        <f>F224/E224*100</f>
        <v>2.1133072856814525</v>
      </c>
      <c r="O224" s="83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29" customFormat="1" ht="12.75">
      <c r="A225" s="16"/>
      <c r="B225" s="68"/>
      <c r="C225" s="208"/>
      <c r="D225" s="209"/>
      <c r="E225" s="414"/>
      <c r="F225" s="211"/>
      <c r="G225" s="31"/>
      <c r="H225" s="128"/>
      <c r="O225" s="83"/>
      <c r="P225" s="83"/>
      <c r="Q225" s="83"/>
      <c r="R225" s="83"/>
      <c r="S225" s="83"/>
      <c r="T225" s="83"/>
      <c r="U225" s="83"/>
      <c r="V225" s="154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  <c r="EL225" s="83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  <c r="FH225" s="83"/>
      <c r="FI225" s="83"/>
      <c r="FJ225" s="83"/>
      <c r="FK225" s="83"/>
      <c r="FL225" s="83"/>
      <c r="FM225" s="83"/>
      <c r="FN225" s="83"/>
      <c r="FO225" s="83"/>
      <c r="FP225" s="83"/>
      <c r="FQ225" s="83"/>
      <c r="FR225" s="83"/>
      <c r="FS225" s="83"/>
      <c r="FT225" s="83"/>
      <c r="FU225" s="83"/>
      <c r="FV225" s="83"/>
      <c r="FW225" s="83"/>
      <c r="FX225" s="83"/>
      <c r="FY225" s="83"/>
      <c r="FZ225" s="83"/>
      <c r="GA225" s="83"/>
      <c r="GB225" s="83"/>
      <c r="GC225" s="83"/>
      <c r="GD225" s="83"/>
      <c r="GE225" s="83"/>
      <c r="GF225" s="83"/>
      <c r="GG225" s="83"/>
      <c r="GH225" s="83"/>
      <c r="GI225" s="83"/>
      <c r="GJ225" s="83"/>
      <c r="GK225" s="83"/>
      <c r="GL225" s="83"/>
      <c r="GM225" s="83"/>
      <c r="GN225" s="83"/>
      <c r="GO225" s="83"/>
      <c r="GP225" s="83"/>
      <c r="GQ225" s="83"/>
      <c r="GR225" s="83"/>
      <c r="GS225" s="83"/>
      <c r="GT225" s="83"/>
      <c r="GU225" s="83"/>
      <c r="GV225" s="83"/>
      <c r="GW225" s="83"/>
      <c r="GX225" s="83"/>
      <c r="GY225" s="83"/>
      <c r="GZ225" s="83"/>
      <c r="HA225" s="83"/>
      <c r="HB225" s="83"/>
      <c r="HC225" s="83"/>
      <c r="HD225" s="83"/>
      <c r="HE225" s="83"/>
      <c r="HF225" s="83"/>
      <c r="HG225" s="83"/>
      <c r="HH225" s="83"/>
      <c r="HI225" s="83"/>
      <c r="HJ225" s="83"/>
      <c r="HK225" s="83"/>
      <c r="HL225" s="83"/>
      <c r="HM225" s="83"/>
      <c r="HN225" s="83"/>
      <c r="HO225" s="83"/>
      <c r="HP225" s="83"/>
      <c r="HQ225" s="83"/>
      <c r="HR225" s="83"/>
      <c r="HS225" s="83"/>
      <c r="HT225" s="83"/>
      <c r="HU225" s="83"/>
      <c r="HV225" s="83"/>
      <c r="HW225" s="83"/>
      <c r="HX225" s="83"/>
      <c r="HY225" s="83"/>
      <c r="HZ225" s="83"/>
      <c r="IA225" s="83"/>
      <c r="IB225" s="83"/>
      <c r="IC225" s="83"/>
      <c r="ID225" s="83"/>
      <c r="IE225" s="83"/>
      <c r="IF225" s="83"/>
      <c r="IG225" s="83"/>
      <c r="IH225" s="83"/>
      <c r="II225" s="83"/>
      <c r="IJ225" s="83"/>
      <c r="IK225" s="83"/>
      <c r="IL225" s="83"/>
      <c r="IM225" s="83"/>
      <c r="IN225" s="83"/>
      <c r="IO225" s="83"/>
      <c r="IP225" s="83"/>
      <c r="IQ225" s="83"/>
      <c r="IR225" s="83"/>
      <c r="IS225" s="83"/>
      <c r="IT225" s="83"/>
      <c r="IU225" s="83"/>
      <c r="IV225" s="83"/>
    </row>
    <row r="226" spans="1:256" s="124" customFormat="1" ht="12.75">
      <c r="A226" s="213"/>
      <c r="B226" s="223"/>
      <c r="C226" s="222" t="s">
        <v>519</v>
      </c>
      <c r="D226" s="214">
        <f>D217+D224</f>
        <v>461414</v>
      </c>
      <c r="E226" s="214">
        <f>E217+E224</f>
        <v>464266</v>
      </c>
      <c r="F226" s="214">
        <f>F217+F224</f>
        <v>36985</v>
      </c>
      <c r="G226" s="445">
        <f>F226/E226*100</f>
        <v>7.96633826297855</v>
      </c>
      <c r="H226" s="128"/>
      <c r="I226" s="29"/>
      <c r="J226" s="29"/>
      <c r="K226" s="29"/>
      <c r="L226" s="29"/>
      <c r="M226" s="29"/>
      <c r="N226" s="29"/>
      <c r="O226" s="83"/>
      <c r="P226" s="83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5:6" ht="12.75">
      <c r="E227" s="83"/>
      <c r="F227" s="83"/>
    </row>
    <row r="228" spans="1:256" s="29" customFormat="1" ht="15.75">
      <c r="A228" s="73" t="s">
        <v>305</v>
      </c>
      <c r="D228" s="83"/>
      <c r="E228" s="83"/>
      <c r="F228" s="83"/>
      <c r="O228" s="83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2:256" s="29" customFormat="1" ht="12.75">
      <c r="B229"/>
      <c r="C229"/>
      <c r="D229" s="15"/>
      <c r="E229" s="15"/>
      <c r="F229" s="83"/>
      <c r="G229"/>
      <c r="O229" s="83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29" customFormat="1" ht="12.75">
      <c r="A230" s="64" t="s">
        <v>300</v>
      </c>
      <c r="B230"/>
      <c r="C230"/>
      <c r="D230" s="15"/>
      <c r="E230" s="15"/>
      <c r="F230" s="83"/>
      <c r="G230"/>
      <c r="O230" s="83"/>
      <c r="P230" s="15"/>
      <c r="Q230" s="15"/>
      <c r="R230" s="15"/>
      <c r="S230" s="15"/>
      <c r="T230" s="15"/>
      <c r="U230" s="15"/>
      <c r="V230" s="15"/>
      <c r="W230" s="154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2:256" s="29" customFormat="1" ht="12.75">
      <c r="B231"/>
      <c r="C231"/>
      <c r="D231" s="15"/>
      <c r="E231" s="15"/>
      <c r="F231" s="83"/>
      <c r="G231"/>
      <c r="O231" s="83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29" customFormat="1" ht="25.5">
      <c r="A232" s="7" t="s">
        <v>283</v>
      </c>
      <c r="B232" s="7" t="s">
        <v>284</v>
      </c>
      <c r="C232" s="5" t="s">
        <v>285</v>
      </c>
      <c r="D232" s="52" t="s">
        <v>368</v>
      </c>
      <c r="E232" s="59" t="s">
        <v>369</v>
      </c>
      <c r="F232" s="5" t="s">
        <v>275</v>
      </c>
      <c r="G232" s="51" t="s">
        <v>370</v>
      </c>
      <c r="O232" s="83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29" customFormat="1" ht="25.5">
      <c r="A233" s="150">
        <v>60</v>
      </c>
      <c r="B233" s="146">
        <v>3719</v>
      </c>
      <c r="C233" s="137" t="s">
        <v>238</v>
      </c>
      <c r="D233" s="225">
        <v>130</v>
      </c>
      <c r="E233" s="312">
        <v>130</v>
      </c>
      <c r="F233" s="312">
        <v>0</v>
      </c>
      <c r="G233" s="180">
        <f aca="true" t="shared" si="7" ref="G233:G241">F233/E233*100</f>
        <v>0</v>
      </c>
      <c r="O233" s="83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29" customFormat="1" ht="13.5" customHeight="1">
      <c r="A234" s="150" t="s">
        <v>306</v>
      </c>
      <c r="B234" s="146">
        <v>3729</v>
      </c>
      <c r="C234" s="137" t="s">
        <v>138</v>
      </c>
      <c r="D234" s="225">
        <v>150</v>
      </c>
      <c r="E234" s="312">
        <v>150</v>
      </c>
      <c r="F234" s="312">
        <v>0</v>
      </c>
      <c r="G234" s="180">
        <f t="shared" si="7"/>
        <v>0</v>
      </c>
      <c r="O234" s="83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29" customFormat="1" ht="15" customHeight="1">
      <c r="A235" s="150" t="s">
        <v>306</v>
      </c>
      <c r="B235" s="146">
        <v>3792</v>
      </c>
      <c r="C235" s="137" t="s">
        <v>197</v>
      </c>
      <c r="D235" s="225">
        <v>100</v>
      </c>
      <c r="E235" s="312">
        <v>70</v>
      </c>
      <c r="F235" s="312">
        <v>0</v>
      </c>
      <c r="G235" s="180">
        <f>F235/E235*100</f>
        <v>0</v>
      </c>
      <c r="O235" s="83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29" customFormat="1" ht="14.25" customHeight="1">
      <c r="A236" s="150" t="s">
        <v>306</v>
      </c>
      <c r="B236" s="146">
        <v>3799</v>
      </c>
      <c r="C236" s="137" t="s">
        <v>139</v>
      </c>
      <c r="D236" s="225">
        <v>300</v>
      </c>
      <c r="E236" s="312">
        <v>300</v>
      </c>
      <c r="F236" s="312">
        <v>0</v>
      </c>
      <c r="G236" s="180">
        <f t="shared" si="7"/>
        <v>0</v>
      </c>
      <c r="O236" s="83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29" customFormat="1" ht="13.5" customHeight="1">
      <c r="A237" s="150" t="s">
        <v>306</v>
      </c>
      <c r="B237" s="146">
        <v>3742</v>
      </c>
      <c r="C237" s="137" t="s">
        <v>140</v>
      </c>
      <c r="D237" s="225">
        <v>4500</v>
      </c>
      <c r="E237" s="312">
        <v>4500</v>
      </c>
      <c r="F237" s="312">
        <v>58</v>
      </c>
      <c r="G237" s="180">
        <f t="shared" si="7"/>
        <v>1.288888888888889</v>
      </c>
      <c r="O237" s="83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29" customFormat="1" ht="13.5" customHeight="1">
      <c r="A238" s="150" t="s">
        <v>306</v>
      </c>
      <c r="B238" s="146">
        <v>3741</v>
      </c>
      <c r="C238" s="137" t="s">
        <v>220</v>
      </c>
      <c r="D238" s="225">
        <v>150</v>
      </c>
      <c r="E238" s="312">
        <v>150</v>
      </c>
      <c r="F238" s="312">
        <v>106</v>
      </c>
      <c r="G238" s="180">
        <f>F238/E238*100</f>
        <v>70.66666666666667</v>
      </c>
      <c r="O238" s="83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29" customFormat="1" ht="14.25" customHeight="1">
      <c r="A239" s="150" t="s">
        <v>306</v>
      </c>
      <c r="B239" s="146">
        <v>3773</v>
      </c>
      <c r="C239" s="137" t="s">
        <v>34</v>
      </c>
      <c r="D239" s="225">
        <v>0</v>
      </c>
      <c r="E239" s="312">
        <v>0</v>
      </c>
      <c r="F239" s="312">
        <v>2</v>
      </c>
      <c r="G239" s="180" t="s">
        <v>516</v>
      </c>
      <c r="O239" s="83"/>
      <c r="P239" s="198"/>
      <c r="Q239" s="15"/>
      <c r="R239" s="15"/>
      <c r="S239" s="15"/>
      <c r="T239" s="15"/>
      <c r="U239" s="15"/>
      <c r="V239" s="15"/>
      <c r="W239" s="154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29" customFormat="1" ht="14.25" customHeight="1">
      <c r="A240" s="150" t="s">
        <v>306</v>
      </c>
      <c r="B240" s="146">
        <v>3727</v>
      </c>
      <c r="C240" s="137" t="s">
        <v>35</v>
      </c>
      <c r="D240" s="225">
        <v>0</v>
      </c>
      <c r="E240" s="312">
        <v>2980</v>
      </c>
      <c r="F240" s="312">
        <v>0</v>
      </c>
      <c r="G240" s="180">
        <f t="shared" si="7"/>
        <v>0</v>
      </c>
      <c r="O240" s="83"/>
      <c r="P240" s="198"/>
      <c r="Q240" s="15"/>
      <c r="R240" s="15"/>
      <c r="S240" s="15"/>
      <c r="T240" s="15"/>
      <c r="U240" s="15"/>
      <c r="V240" s="15"/>
      <c r="W240" s="154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14" s="83" customFormat="1" ht="12.75">
      <c r="A241" s="204"/>
      <c r="B241" s="221"/>
      <c r="C241" s="220" t="s">
        <v>517</v>
      </c>
      <c r="D241" s="205">
        <f>SUM(D233:D239)</f>
        <v>5330</v>
      </c>
      <c r="E241" s="206">
        <f>SUM(E233:E240)</f>
        <v>8280</v>
      </c>
      <c r="F241" s="237">
        <f>SUM(F233:F240)</f>
        <v>166</v>
      </c>
      <c r="G241" s="123">
        <f t="shared" si="7"/>
        <v>2.004830917874396</v>
      </c>
      <c r="H241" s="29"/>
      <c r="I241" s="29"/>
      <c r="J241" s="29"/>
      <c r="K241" s="29"/>
      <c r="L241" s="29"/>
      <c r="M241" s="29"/>
      <c r="N241" s="29"/>
    </row>
    <row r="242" spans="1:14" s="83" customFormat="1" ht="12.75">
      <c r="A242" s="483" t="s">
        <v>166</v>
      </c>
      <c r="B242" s="482"/>
      <c r="C242" s="482"/>
      <c r="D242" s="482"/>
      <c r="E242" s="482"/>
      <c r="F242" s="482"/>
      <c r="G242" s="482"/>
      <c r="H242" s="29"/>
      <c r="I242" s="29"/>
      <c r="J242" s="29"/>
      <c r="K242" s="29"/>
      <c r="L242" s="29"/>
      <c r="M242" s="29"/>
      <c r="N242" s="29"/>
    </row>
    <row r="243" spans="1:256" s="29" customFormat="1" ht="12.75">
      <c r="A243" s="470" t="s">
        <v>167</v>
      </c>
      <c r="B243" s="471"/>
      <c r="C243" s="471"/>
      <c r="D243" s="471"/>
      <c r="E243" s="471"/>
      <c r="F243" s="471"/>
      <c r="G243" s="471"/>
      <c r="H243" s="128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  <c r="EI243" s="83"/>
      <c r="EJ243" s="83"/>
      <c r="EK243" s="83"/>
      <c r="EL243" s="83"/>
      <c r="EM243" s="83"/>
      <c r="EN243" s="83"/>
      <c r="EO243" s="83"/>
      <c r="EP243" s="83"/>
      <c r="EQ243" s="83"/>
      <c r="ER243" s="83"/>
      <c r="ES243" s="83"/>
      <c r="ET243" s="83"/>
      <c r="EU243" s="83"/>
      <c r="EV243" s="83"/>
      <c r="EW243" s="83"/>
      <c r="EX243" s="83"/>
      <c r="EY243" s="83"/>
      <c r="EZ243" s="83"/>
      <c r="FA243" s="83"/>
      <c r="FB243" s="83"/>
      <c r="FC243" s="83"/>
      <c r="FD243" s="83"/>
      <c r="FE243" s="83"/>
      <c r="FF243" s="83"/>
      <c r="FG243" s="83"/>
      <c r="FH243" s="83"/>
      <c r="FI243" s="83"/>
      <c r="FJ243" s="83"/>
      <c r="FK243" s="83"/>
      <c r="FL243" s="83"/>
      <c r="FM243" s="83"/>
      <c r="FN243" s="83"/>
      <c r="FO243" s="83"/>
      <c r="FP243" s="83"/>
      <c r="FQ243" s="83"/>
      <c r="FR243" s="83"/>
      <c r="FS243" s="83"/>
      <c r="FT243" s="83"/>
      <c r="FU243" s="83"/>
      <c r="FV243" s="83"/>
      <c r="FW243" s="83"/>
      <c r="FX243" s="83"/>
      <c r="FY243" s="83"/>
      <c r="FZ243" s="83"/>
      <c r="GA243" s="83"/>
      <c r="GB243" s="83"/>
      <c r="GC243" s="83"/>
      <c r="GD243" s="83"/>
      <c r="GE243" s="83"/>
      <c r="GF243" s="83"/>
      <c r="GG243" s="83"/>
      <c r="GH243" s="83"/>
      <c r="GI243" s="83"/>
      <c r="GJ243" s="83"/>
      <c r="GK243" s="83"/>
      <c r="GL243" s="83"/>
      <c r="GM243" s="83"/>
      <c r="GN243" s="83"/>
      <c r="GO243" s="83"/>
      <c r="GP243" s="83"/>
      <c r="GQ243" s="83"/>
      <c r="GR243" s="83"/>
      <c r="GS243" s="83"/>
      <c r="GT243" s="83"/>
      <c r="GU243" s="83"/>
      <c r="GV243" s="83"/>
      <c r="GW243" s="83"/>
      <c r="GX243" s="83"/>
      <c r="GY243" s="83"/>
      <c r="GZ243" s="83"/>
      <c r="HA243" s="83"/>
      <c r="HB243" s="83"/>
      <c r="HC243" s="83"/>
      <c r="HD243" s="83"/>
      <c r="HE243" s="83"/>
      <c r="HF243" s="83"/>
      <c r="HG243" s="83"/>
      <c r="HH243" s="83"/>
      <c r="HI243" s="83"/>
      <c r="HJ243" s="83"/>
      <c r="HK243" s="83"/>
      <c r="HL243" s="83"/>
      <c r="HM243" s="83"/>
      <c r="HN243" s="83"/>
      <c r="HO243" s="83"/>
      <c r="HP243" s="83"/>
      <c r="HQ243" s="83"/>
      <c r="HR243" s="83"/>
      <c r="HS243" s="83"/>
      <c r="HT243" s="83"/>
      <c r="HU243" s="83"/>
      <c r="HV243" s="83"/>
      <c r="HW243" s="83"/>
      <c r="HX243" s="83"/>
      <c r="HY243" s="83"/>
      <c r="HZ243" s="83"/>
      <c r="IA243" s="83"/>
      <c r="IB243" s="83"/>
      <c r="IC243" s="83"/>
      <c r="ID243" s="83"/>
      <c r="IE243" s="83"/>
      <c r="IF243" s="83"/>
      <c r="IG243" s="83"/>
      <c r="IH243" s="83"/>
      <c r="II243" s="83"/>
      <c r="IJ243" s="83"/>
      <c r="IK243" s="83"/>
      <c r="IL243" s="83"/>
      <c r="IM243" s="83"/>
      <c r="IN243" s="83"/>
      <c r="IO243" s="83"/>
      <c r="IP243" s="83"/>
      <c r="IQ243" s="83"/>
      <c r="IR243" s="83"/>
      <c r="IS243" s="83"/>
      <c r="IT243" s="83"/>
      <c r="IU243" s="83"/>
      <c r="IV243" s="83"/>
    </row>
    <row r="244" spans="1:256" s="29" customFormat="1" ht="12.75">
      <c r="A244" s="470" t="s">
        <v>165</v>
      </c>
      <c r="B244" s="471"/>
      <c r="C244" s="471"/>
      <c r="D244" s="471"/>
      <c r="E244" s="471"/>
      <c r="F244" s="471"/>
      <c r="G244" s="471"/>
      <c r="H244" s="128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  <c r="EL244" s="83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  <c r="FH244" s="83"/>
      <c r="FI244" s="83"/>
      <c r="FJ244" s="83"/>
      <c r="FK244" s="83"/>
      <c r="FL244" s="83"/>
      <c r="FM244" s="83"/>
      <c r="FN244" s="83"/>
      <c r="FO244" s="83"/>
      <c r="FP244" s="83"/>
      <c r="FQ244" s="83"/>
      <c r="FR244" s="83"/>
      <c r="FS244" s="83"/>
      <c r="FT244" s="83"/>
      <c r="FU244" s="83"/>
      <c r="FV244" s="83"/>
      <c r="FW244" s="83"/>
      <c r="FX244" s="83"/>
      <c r="FY244" s="83"/>
      <c r="FZ244" s="83"/>
      <c r="GA244" s="83"/>
      <c r="GB244" s="83"/>
      <c r="GC244" s="83"/>
      <c r="GD244" s="83"/>
      <c r="GE244" s="83"/>
      <c r="GF244" s="83"/>
      <c r="GG244" s="83"/>
      <c r="GH244" s="83"/>
      <c r="GI244" s="83"/>
      <c r="GJ244" s="83"/>
      <c r="GK244" s="83"/>
      <c r="GL244" s="83"/>
      <c r="GM244" s="83"/>
      <c r="GN244" s="83"/>
      <c r="GO244" s="83"/>
      <c r="GP244" s="83"/>
      <c r="GQ244" s="83"/>
      <c r="GR244" s="83"/>
      <c r="GS244" s="83"/>
      <c r="GT244" s="83"/>
      <c r="GU244" s="83"/>
      <c r="GV244" s="83"/>
      <c r="GW244" s="83"/>
      <c r="GX244" s="83"/>
      <c r="GY244" s="83"/>
      <c r="GZ244" s="83"/>
      <c r="HA244" s="83"/>
      <c r="HB244" s="83"/>
      <c r="HC244" s="83"/>
      <c r="HD244" s="83"/>
      <c r="HE244" s="83"/>
      <c r="HF244" s="83"/>
      <c r="HG244" s="83"/>
      <c r="HH244" s="83"/>
      <c r="HI244" s="83"/>
      <c r="HJ244" s="83"/>
      <c r="HK244" s="83"/>
      <c r="HL244" s="83"/>
      <c r="HM244" s="83"/>
      <c r="HN244" s="83"/>
      <c r="HO244" s="83"/>
      <c r="HP244" s="83"/>
      <c r="HQ244" s="83"/>
      <c r="HR244" s="83"/>
      <c r="HS244" s="83"/>
      <c r="HT244" s="83"/>
      <c r="HU244" s="83"/>
      <c r="HV244" s="83"/>
      <c r="HW244" s="83"/>
      <c r="HX244" s="83"/>
      <c r="HY244" s="83"/>
      <c r="HZ244" s="83"/>
      <c r="IA244" s="83"/>
      <c r="IB244" s="83"/>
      <c r="IC244" s="83"/>
      <c r="ID244" s="83"/>
      <c r="IE244" s="83"/>
      <c r="IF244" s="83"/>
      <c r="IG244" s="83"/>
      <c r="IH244" s="83"/>
      <c r="II244" s="83"/>
      <c r="IJ244" s="83"/>
      <c r="IK244" s="83"/>
      <c r="IL244" s="83"/>
      <c r="IM244" s="83"/>
      <c r="IN244" s="83"/>
      <c r="IO244" s="83"/>
      <c r="IP244" s="83"/>
      <c r="IQ244" s="83"/>
      <c r="IR244" s="83"/>
      <c r="IS244" s="83"/>
      <c r="IT244" s="83"/>
      <c r="IU244" s="83"/>
      <c r="IV244" s="83"/>
    </row>
    <row r="245" spans="1:256" s="29" customFormat="1" ht="12.75">
      <c r="A245" s="470" t="s">
        <v>36</v>
      </c>
      <c r="B245" s="471"/>
      <c r="C245" s="471"/>
      <c r="D245" s="471"/>
      <c r="E245" s="471"/>
      <c r="F245" s="471"/>
      <c r="G245" s="471"/>
      <c r="H245" s="128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  <c r="EL245" s="83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  <c r="FF245" s="83"/>
      <c r="FG245" s="83"/>
      <c r="FH245" s="83"/>
      <c r="FI245" s="83"/>
      <c r="FJ245" s="83"/>
      <c r="FK245" s="83"/>
      <c r="FL245" s="83"/>
      <c r="FM245" s="83"/>
      <c r="FN245" s="83"/>
      <c r="FO245" s="83"/>
      <c r="FP245" s="83"/>
      <c r="FQ245" s="83"/>
      <c r="FR245" s="83"/>
      <c r="FS245" s="83"/>
      <c r="FT245" s="83"/>
      <c r="FU245" s="83"/>
      <c r="FV245" s="83"/>
      <c r="FW245" s="83"/>
      <c r="FX245" s="83"/>
      <c r="FY245" s="83"/>
      <c r="FZ245" s="83"/>
      <c r="GA245" s="83"/>
      <c r="GB245" s="83"/>
      <c r="GC245" s="83"/>
      <c r="GD245" s="83"/>
      <c r="GE245" s="83"/>
      <c r="GF245" s="83"/>
      <c r="GG245" s="83"/>
      <c r="GH245" s="83"/>
      <c r="GI245" s="83"/>
      <c r="GJ245" s="83"/>
      <c r="GK245" s="83"/>
      <c r="GL245" s="83"/>
      <c r="GM245" s="83"/>
      <c r="GN245" s="83"/>
      <c r="GO245" s="83"/>
      <c r="GP245" s="83"/>
      <c r="GQ245" s="83"/>
      <c r="GR245" s="83"/>
      <c r="GS245" s="83"/>
      <c r="GT245" s="83"/>
      <c r="GU245" s="83"/>
      <c r="GV245" s="83"/>
      <c r="GW245" s="83"/>
      <c r="GX245" s="83"/>
      <c r="GY245" s="83"/>
      <c r="GZ245" s="83"/>
      <c r="HA245" s="83"/>
      <c r="HB245" s="83"/>
      <c r="HC245" s="83"/>
      <c r="HD245" s="83"/>
      <c r="HE245" s="83"/>
      <c r="HF245" s="83"/>
      <c r="HG245" s="83"/>
      <c r="HH245" s="83"/>
      <c r="HI245" s="83"/>
      <c r="HJ245" s="83"/>
      <c r="HK245" s="83"/>
      <c r="HL245" s="83"/>
      <c r="HM245" s="83"/>
      <c r="HN245" s="83"/>
      <c r="HO245" s="83"/>
      <c r="HP245" s="83"/>
      <c r="HQ245" s="83"/>
      <c r="HR245" s="83"/>
      <c r="HS245" s="83"/>
      <c r="HT245" s="83"/>
      <c r="HU245" s="83"/>
      <c r="HV245" s="83"/>
      <c r="HW245" s="83"/>
      <c r="HX245" s="83"/>
      <c r="HY245" s="83"/>
      <c r="HZ245" s="83"/>
      <c r="IA245" s="83"/>
      <c r="IB245" s="83"/>
      <c r="IC245" s="83"/>
      <c r="ID245" s="83"/>
      <c r="IE245" s="83"/>
      <c r="IF245" s="83"/>
      <c r="IG245" s="83"/>
      <c r="IH245" s="83"/>
      <c r="II245" s="83"/>
      <c r="IJ245" s="83"/>
      <c r="IK245" s="83"/>
      <c r="IL245" s="83"/>
      <c r="IM245" s="83"/>
      <c r="IN245" s="83"/>
      <c r="IO245" s="83"/>
      <c r="IP245" s="83"/>
      <c r="IQ245" s="83"/>
      <c r="IR245" s="83"/>
      <c r="IS245" s="83"/>
      <c r="IT245" s="83"/>
      <c r="IU245" s="83"/>
      <c r="IV245" s="83"/>
    </row>
    <row r="246" spans="1:256" s="29" customFormat="1" ht="12.75">
      <c r="A246" s="470"/>
      <c r="B246" s="471"/>
      <c r="C246" s="471"/>
      <c r="D246" s="471"/>
      <c r="E246" s="471"/>
      <c r="F246" s="471"/>
      <c r="G246" s="471"/>
      <c r="H246" s="128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  <c r="EL246" s="83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  <c r="FR246" s="83"/>
      <c r="FS246" s="83"/>
      <c r="FT246" s="83"/>
      <c r="FU246" s="83"/>
      <c r="FV246" s="83"/>
      <c r="FW246" s="83"/>
      <c r="FX246" s="83"/>
      <c r="FY246" s="83"/>
      <c r="FZ246" s="83"/>
      <c r="GA246" s="83"/>
      <c r="GB246" s="83"/>
      <c r="GC246" s="83"/>
      <c r="GD246" s="83"/>
      <c r="GE246" s="83"/>
      <c r="GF246" s="83"/>
      <c r="GG246" s="83"/>
      <c r="GH246" s="83"/>
      <c r="GI246" s="83"/>
      <c r="GJ246" s="83"/>
      <c r="GK246" s="83"/>
      <c r="GL246" s="83"/>
      <c r="GM246" s="83"/>
      <c r="GN246" s="83"/>
      <c r="GO246" s="83"/>
      <c r="GP246" s="83"/>
      <c r="GQ246" s="83"/>
      <c r="GR246" s="83"/>
      <c r="GS246" s="83"/>
      <c r="GT246" s="83"/>
      <c r="GU246" s="83"/>
      <c r="GV246" s="83"/>
      <c r="GW246" s="83"/>
      <c r="GX246" s="83"/>
      <c r="GY246" s="83"/>
      <c r="GZ246" s="83"/>
      <c r="HA246" s="83"/>
      <c r="HB246" s="83"/>
      <c r="HC246" s="83"/>
      <c r="HD246" s="83"/>
      <c r="HE246" s="83"/>
      <c r="HF246" s="83"/>
      <c r="HG246" s="83"/>
      <c r="HH246" s="83"/>
      <c r="HI246" s="83"/>
      <c r="HJ246" s="83"/>
      <c r="HK246" s="83"/>
      <c r="HL246" s="83"/>
      <c r="HM246" s="83"/>
      <c r="HN246" s="83"/>
      <c r="HO246" s="83"/>
      <c r="HP246" s="83"/>
      <c r="HQ246" s="83"/>
      <c r="HR246" s="83"/>
      <c r="HS246" s="83"/>
      <c r="HT246" s="83"/>
      <c r="HU246" s="83"/>
      <c r="HV246" s="83"/>
      <c r="HW246" s="83"/>
      <c r="HX246" s="83"/>
      <c r="HY246" s="83"/>
      <c r="HZ246" s="83"/>
      <c r="IA246" s="83"/>
      <c r="IB246" s="83"/>
      <c r="IC246" s="83"/>
      <c r="ID246" s="83"/>
      <c r="IE246" s="83"/>
      <c r="IF246" s="83"/>
      <c r="IG246" s="83"/>
      <c r="IH246" s="83"/>
      <c r="II246" s="83"/>
      <c r="IJ246" s="83"/>
      <c r="IK246" s="83"/>
      <c r="IL246" s="83"/>
      <c r="IM246" s="83"/>
      <c r="IN246" s="83"/>
      <c r="IO246" s="83"/>
      <c r="IP246" s="83"/>
      <c r="IQ246" s="83"/>
      <c r="IR246" s="83"/>
      <c r="IS246" s="83"/>
      <c r="IT246" s="83"/>
      <c r="IU246" s="83"/>
      <c r="IV246" s="83"/>
    </row>
    <row r="247" spans="1:256" s="29" customFormat="1" ht="12.75">
      <c r="A247" s="213"/>
      <c r="B247" s="223"/>
      <c r="C247" s="222" t="s">
        <v>519</v>
      </c>
      <c r="D247" s="214">
        <f>D241</f>
        <v>5330</v>
      </c>
      <c r="E247" s="215">
        <f>E241</f>
        <v>8280</v>
      </c>
      <c r="F247" s="216">
        <f>F241</f>
        <v>166</v>
      </c>
      <c r="G247" s="10">
        <f>F247/E247*100</f>
        <v>2.004830917874396</v>
      </c>
      <c r="H247" s="128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  <c r="EI247" s="83"/>
      <c r="EJ247" s="83"/>
      <c r="EK247" s="83"/>
      <c r="EL247" s="83"/>
      <c r="EM247" s="83"/>
      <c r="EN247" s="83"/>
      <c r="EO247" s="83"/>
      <c r="EP247" s="83"/>
      <c r="EQ247" s="83"/>
      <c r="ER247" s="83"/>
      <c r="ES247" s="83"/>
      <c r="ET247" s="83"/>
      <c r="EU247" s="83"/>
      <c r="EV247" s="83"/>
      <c r="EW247" s="83"/>
      <c r="EX247" s="83"/>
      <c r="EY247" s="83"/>
      <c r="EZ247" s="83"/>
      <c r="FA247" s="83"/>
      <c r="FB247" s="83"/>
      <c r="FC247" s="83"/>
      <c r="FD247" s="83"/>
      <c r="FE247" s="83"/>
      <c r="FF247" s="83"/>
      <c r="FG247" s="83"/>
      <c r="FH247" s="83"/>
      <c r="FI247" s="83"/>
      <c r="FJ247" s="83"/>
      <c r="FK247" s="83"/>
      <c r="FL247" s="83"/>
      <c r="FM247" s="83"/>
      <c r="FN247" s="83"/>
      <c r="FO247" s="83"/>
      <c r="FP247" s="83"/>
      <c r="FQ247" s="83"/>
      <c r="FR247" s="83"/>
      <c r="FS247" s="83"/>
      <c r="FT247" s="83"/>
      <c r="FU247" s="83"/>
      <c r="FV247" s="83"/>
      <c r="FW247" s="83"/>
      <c r="FX247" s="83"/>
      <c r="FY247" s="83"/>
      <c r="FZ247" s="83"/>
      <c r="GA247" s="83"/>
      <c r="GB247" s="83"/>
      <c r="GC247" s="83"/>
      <c r="GD247" s="83"/>
      <c r="GE247" s="83"/>
      <c r="GF247" s="83"/>
      <c r="GG247" s="83"/>
      <c r="GH247" s="83"/>
      <c r="GI247" s="83"/>
      <c r="GJ247" s="83"/>
      <c r="GK247" s="83"/>
      <c r="GL247" s="83"/>
      <c r="GM247" s="83"/>
      <c r="GN247" s="83"/>
      <c r="GO247" s="83"/>
      <c r="GP247" s="83"/>
      <c r="GQ247" s="83"/>
      <c r="GR247" s="83"/>
      <c r="GS247" s="83"/>
      <c r="GT247" s="83"/>
      <c r="GU247" s="83"/>
      <c r="GV247" s="83"/>
      <c r="GW247" s="83"/>
      <c r="GX247" s="83"/>
      <c r="GY247" s="83"/>
      <c r="GZ247" s="83"/>
      <c r="HA247" s="83"/>
      <c r="HB247" s="83"/>
      <c r="HC247" s="83"/>
      <c r="HD247" s="83"/>
      <c r="HE247" s="83"/>
      <c r="HF247" s="83"/>
      <c r="HG247" s="83"/>
      <c r="HH247" s="83"/>
      <c r="HI247" s="83"/>
      <c r="HJ247" s="83"/>
      <c r="HK247" s="83"/>
      <c r="HL247" s="83"/>
      <c r="HM247" s="83"/>
      <c r="HN247" s="83"/>
      <c r="HO247" s="83"/>
      <c r="HP247" s="83"/>
      <c r="HQ247" s="83"/>
      <c r="HR247" s="83"/>
      <c r="HS247" s="83"/>
      <c r="HT247" s="83"/>
      <c r="HU247" s="83"/>
      <c r="HV247" s="83"/>
      <c r="HW247" s="83"/>
      <c r="HX247" s="83"/>
      <c r="HY247" s="83"/>
      <c r="HZ247" s="83"/>
      <c r="IA247" s="83"/>
      <c r="IB247" s="83"/>
      <c r="IC247" s="83"/>
      <c r="ID247" s="83"/>
      <c r="IE247" s="83"/>
      <c r="IF247" s="83"/>
      <c r="IG247" s="83"/>
      <c r="IH247" s="83"/>
      <c r="II247" s="83"/>
      <c r="IJ247" s="83"/>
      <c r="IK247" s="83"/>
      <c r="IL247" s="83"/>
      <c r="IM247" s="83"/>
      <c r="IN247" s="83"/>
      <c r="IO247" s="83"/>
      <c r="IP247" s="83"/>
      <c r="IQ247" s="83"/>
      <c r="IR247" s="83"/>
      <c r="IS247" s="83"/>
      <c r="IT247" s="83"/>
      <c r="IU247" s="83"/>
      <c r="IV247" s="83"/>
    </row>
    <row r="248" spans="1:256" s="29" customFormat="1" ht="12.75">
      <c r="A248" s="263"/>
      <c r="B248" s="264"/>
      <c r="C248" s="265"/>
      <c r="D248" s="266"/>
      <c r="E248" s="267"/>
      <c r="F248" s="262"/>
      <c r="G248" s="261"/>
      <c r="H248" s="128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  <c r="EL248" s="83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  <c r="FH248" s="83"/>
      <c r="FI248" s="83"/>
      <c r="FJ248" s="83"/>
      <c r="FK248" s="83"/>
      <c r="FL248" s="83"/>
      <c r="FM248" s="83"/>
      <c r="FN248" s="83"/>
      <c r="FO248" s="83"/>
      <c r="FP248" s="83"/>
      <c r="FQ248" s="83"/>
      <c r="FR248" s="83"/>
      <c r="FS248" s="83"/>
      <c r="FT248" s="83"/>
      <c r="FU248" s="83"/>
      <c r="FV248" s="83"/>
      <c r="FW248" s="83"/>
      <c r="FX248" s="83"/>
      <c r="FY248" s="83"/>
      <c r="FZ248" s="83"/>
      <c r="GA248" s="83"/>
      <c r="GB248" s="83"/>
      <c r="GC248" s="83"/>
      <c r="GD248" s="83"/>
      <c r="GE248" s="83"/>
      <c r="GF248" s="83"/>
      <c r="GG248" s="83"/>
      <c r="GH248" s="83"/>
      <c r="GI248" s="83"/>
      <c r="GJ248" s="83"/>
      <c r="GK248" s="83"/>
      <c r="GL248" s="83"/>
      <c r="GM248" s="83"/>
      <c r="GN248" s="83"/>
      <c r="GO248" s="83"/>
      <c r="GP248" s="83"/>
      <c r="GQ248" s="83"/>
      <c r="GR248" s="83"/>
      <c r="GS248" s="83"/>
      <c r="GT248" s="83"/>
      <c r="GU248" s="83"/>
      <c r="GV248" s="83"/>
      <c r="GW248" s="83"/>
      <c r="GX248" s="83"/>
      <c r="GY248" s="83"/>
      <c r="GZ248" s="83"/>
      <c r="HA248" s="83"/>
      <c r="HB248" s="83"/>
      <c r="HC248" s="83"/>
      <c r="HD248" s="83"/>
      <c r="HE248" s="83"/>
      <c r="HF248" s="83"/>
      <c r="HG248" s="83"/>
      <c r="HH248" s="83"/>
      <c r="HI248" s="83"/>
      <c r="HJ248" s="83"/>
      <c r="HK248" s="83"/>
      <c r="HL248" s="83"/>
      <c r="HM248" s="83"/>
      <c r="HN248" s="83"/>
      <c r="HO248" s="83"/>
      <c r="HP248" s="83"/>
      <c r="HQ248" s="83"/>
      <c r="HR248" s="83"/>
      <c r="HS248" s="83"/>
      <c r="HT248" s="83"/>
      <c r="HU248" s="83"/>
      <c r="HV248" s="83"/>
      <c r="HW248" s="83"/>
      <c r="HX248" s="83"/>
      <c r="HY248" s="83"/>
      <c r="HZ248" s="83"/>
      <c r="IA248" s="83"/>
      <c r="IB248" s="83"/>
      <c r="IC248" s="83"/>
      <c r="ID248" s="83"/>
      <c r="IE248" s="83"/>
      <c r="IF248" s="83"/>
      <c r="IG248" s="83"/>
      <c r="IH248" s="83"/>
      <c r="II248" s="83"/>
      <c r="IJ248" s="83"/>
      <c r="IK248" s="83"/>
      <c r="IL248" s="83"/>
      <c r="IM248" s="83"/>
      <c r="IN248" s="83"/>
      <c r="IO248" s="83"/>
      <c r="IP248" s="83"/>
      <c r="IQ248" s="83"/>
      <c r="IR248" s="83"/>
      <c r="IS248" s="83"/>
      <c r="IT248" s="83"/>
      <c r="IU248" s="83"/>
      <c r="IV248" s="83"/>
    </row>
    <row r="249" spans="1:256" s="29" customFormat="1" ht="15.75">
      <c r="A249" s="73" t="s">
        <v>472</v>
      </c>
      <c r="D249" s="83"/>
      <c r="E249" s="83"/>
      <c r="F249" s="83"/>
      <c r="O249" s="83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2:256" s="29" customFormat="1" ht="12.75">
      <c r="B250"/>
      <c r="C250"/>
      <c r="D250" s="15"/>
      <c r="E250" s="15"/>
      <c r="F250" s="15"/>
      <c r="G250"/>
      <c r="O250" s="83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15" ht="13.5" customHeight="1">
      <c r="A251" s="64" t="s">
        <v>300</v>
      </c>
      <c r="O251" s="83"/>
    </row>
    <row r="252" ht="12" customHeight="1">
      <c r="O252" s="83"/>
    </row>
    <row r="253" spans="1:15" ht="25.5" customHeight="1">
      <c r="A253" s="7" t="s">
        <v>283</v>
      </c>
      <c r="B253" s="7" t="s">
        <v>284</v>
      </c>
      <c r="C253" s="5" t="s">
        <v>285</v>
      </c>
      <c r="D253" s="52" t="s">
        <v>368</v>
      </c>
      <c r="E253" s="59" t="s">
        <v>369</v>
      </c>
      <c r="F253" s="5" t="s">
        <v>275</v>
      </c>
      <c r="G253" s="51" t="s">
        <v>370</v>
      </c>
      <c r="O253" s="83"/>
    </row>
    <row r="254" spans="1:15" ht="15" customHeight="1">
      <c r="A254" s="150" t="s">
        <v>307</v>
      </c>
      <c r="B254" s="146">
        <v>3635</v>
      </c>
      <c r="C254" s="137" t="s">
        <v>136</v>
      </c>
      <c r="D254" s="225">
        <v>500</v>
      </c>
      <c r="E254" s="312">
        <v>500</v>
      </c>
      <c r="F254" s="312">
        <v>0</v>
      </c>
      <c r="G254" s="180">
        <v>0</v>
      </c>
      <c r="O254" s="83"/>
    </row>
    <row r="255" spans="1:7" ht="12.75">
      <c r="A255" s="204"/>
      <c r="B255" s="221"/>
      <c r="C255" s="220" t="s">
        <v>517</v>
      </c>
      <c r="D255" s="205">
        <f>D254</f>
        <v>500</v>
      </c>
      <c r="E255" s="206">
        <f>E254</f>
        <v>500</v>
      </c>
      <c r="F255" s="237">
        <f>F254</f>
        <v>0</v>
      </c>
      <c r="G255" s="115">
        <v>0</v>
      </c>
    </row>
    <row r="256" spans="1:7" ht="12.75">
      <c r="A256" s="16"/>
      <c r="B256" s="68"/>
      <c r="C256" s="208"/>
      <c r="D256" s="209"/>
      <c r="E256" s="210"/>
      <c r="F256" s="211"/>
      <c r="G256" s="31"/>
    </row>
    <row r="257" spans="1:6" ht="12.75">
      <c r="A257" s="77" t="s">
        <v>301</v>
      </c>
      <c r="D257" s="83"/>
      <c r="E257" s="83"/>
      <c r="F257" s="83"/>
    </row>
    <row r="258" spans="2:256" s="29" customFormat="1" ht="12.75">
      <c r="B258"/>
      <c r="C258"/>
      <c r="D258" s="83"/>
      <c r="E258" s="83"/>
      <c r="F258" s="83"/>
      <c r="G258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7" ht="25.5">
      <c r="A259" s="7" t="s">
        <v>283</v>
      </c>
      <c r="B259" s="7" t="s">
        <v>284</v>
      </c>
      <c r="C259" s="5" t="s">
        <v>285</v>
      </c>
      <c r="D259" s="52" t="s">
        <v>368</v>
      </c>
      <c r="E259" s="59" t="s">
        <v>369</v>
      </c>
      <c r="F259" s="5" t="s">
        <v>275</v>
      </c>
      <c r="G259" s="51" t="s">
        <v>370</v>
      </c>
    </row>
    <row r="260" spans="1:7" ht="25.5">
      <c r="A260" s="150">
        <v>70</v>
      </c>
      <c r="B260" s="146">
        <v>3635</v>
      </c>
      <c r="C260" s="411" t="s">
        <v>137</v>
      </c>
      <c r="D260" s="225">
        <v>6600</v>
      </c>
      <c r="E260" s="312">
        <v>6600</v>
      </c>
      <c r="F260" s="312">
        <v>0</v>
      </c>
      <c r="G260" s="180">
        <f>F260/E260*100</f>
        <v>0</v>
      </c>
    </row>
    <row r="261" spans="1:7" ht="25.5" customHeight="1">
      <c r="A261" s="150" t="s">
        <v>307</v>
      </c>
      <c r="B261" s="146">
        <v>3635</v>
      </c>
      <c r="C261" s="137" t="s">
        <v>37</v>
      </c>
      <c r="D261" s="225">
        <v>1500</v>
      </c>
      <c r="E261" s="312">
        <v>1500</v>
      </c>
      <c r="F261" s="312">
        <v>0</v>
      </c>
      <c r="G261" s="180">
        <f>F261/E261*100</f>
        <v>0</v>
      </c>
    </row>
    <row r="262" spans="1:7" ht="12.75">
      <c r="A262" s="204"/>
      <c r="B262" s="221"/>
      <c r="C262" s="220" t="s">
        <v>518</v>
      </c>
      <c r="D262" s="205">
        <f>SUM(D260:D261)</f>
        <v>8100</v>
      </c>
      <c r="E262" s="206">
        <f>SUM(E260:E261)</f>
        <v>8100</v>
      </c>
      <c r="F262" s="237">
        <f>SUM(F260:F261)</f>
        <v>0</v>
      </c>
      <c r="G262" s="115">
        <f>F262/E262*100</f>
        <v>0</v>
      </c>
    </row>
    <row r="263" spans="1:7" ht="12.75">
      <c r="A263" s="16"/>
      <c r="B263" s="68"/>
      <c r="C263" s="208"/>
      <c r="D263" s="209"/>
      <c r="E263" s="210"/>
      <c r="F263" s="211"/>
      <c r="G263" s="212"/>
    </row>
    <row r="264" spans="1:256" s="124" customFormat="1" ht="12.75">
      <c r="A264" s="213"/>
      <c r="B264" s="223"/>
      <c r="C264" s="222" t="s">
        <v>519</v>
      </c>
      <c r="D264" s="214">
        <f>D255+D262</f>
        <v>8600</v>
      </c>
      <c r="E264" s="215">
        <f>E255+E262</f>
        <v>8600</v>
      </c>
      <c r="F264" s="216">
        <f>F255+F262</f>
        <v>0</v>
      </c>
      <c r="G264" s="27">
        <f>F264/E264*100</f>
        <v>0</v>
      </c>
      <c r="H264" s="128"/>
      <c r="I264" s="29"/>
      <c r="J264" s="29"/>
      <c r="K264" s="29"/>
      <c r="L264" s="29"/>
      <c r="M264" s="29"/>
      <c r="N264" s="29"/>
      <c r="O264" s="83"/>
      <c r="P264" s="83"/>
      <c r="Q264" s="154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ht="12.75">
      <c r="D265" s="83"/>
    </row>
    <row r="266" spans="1:256" s="29" customFormat="1" ht="15.75">
      <c r="A266" s="73" t="s">
        <v>471</v>
      </c>
      <c r="D266" s="83"/>
      <c r="E266" s="83"/>
      <c r="F266" s="83"/>
      <c r="O266" s="83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2:256" s="29" customFormat="1" ht="12.75">
      <c r="B267"/>
      <c r="C267"/>
      <c r="D267" s="15"/>
      <c r="E267" s="15"/>
      <c r="F267" s="15"/>
      <c r="G267"/>
      <c r="O267" s="83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9" customFormat="1" ht="12.75">
      <c r="A268" s="64" t="s">
        <v>300</v>
      </c>
      <c r="B268"/>
      <c r="C268"/>
      <c r="D268" s="15"/>
      <c r="E268" s="15"/>
      <c r="F268" s="15"/>
      <c r="G268"/>
      <c r="O268" s="83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2:256" s="29" customFormat="1" ht="12.75">
      <c r="B269"/>
      <c r="C269"/>
      <c r="D269" s="15"/>
      <c r="E269" s="15"/>
      <c r="F269" s="15"/>
      <c r="G269"/>
      <c r="O269" s="83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9" customFormat="1" ht="25.5">
      <c r="A270" s="7" t="s">
        <v>283</v>
      </c>
      <c r="B270" s="7" t="s">
        <v>284</v>
      </c>
      <c r="C270" s="5" t="s">
        <v>285</v>
      </c>
      <c r="D270" s="52" t="s">
        <v>368</v>
      </c>
      <c r="E270" s="59" t="s">
        <v>369</v>
      </c>
      <c r="F270" s="5" t="s">
        <v>275</v>
      </c>
      <c r="G270" s="51" t="s">
        <v>370</v>
      </c>
      <c r="O270" s="83"/>
      <c r="P270" s="15"/>
      <c r="Q270" s="15"/>
      <c r="R270" s="154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9" customFormat="1" ht="25.5">
      <c r="A271" s="150" t="s">
        <v>308</v>
      </c>
      <c r="B271" s="146">
        <v>2212</v>
      </c>
      <c r="C271" s="137" t="s">
        <v>262</v>
      </c>
      <c r="D271" s="225">
        <v>800</v>
      </c>
      <c r="E271" s="177">
        <v>800</v>
      </c>
      <c r="F271" s="312">
        <v>15</v>
      </c>
      <c r="G271" s="180">
        <f aca="true" t="shared" si="8" ref="G271:G279">F271/E271*100</f>
        <v>1.875</v>
      </c>
      <c r="O271" s="15"/>
      <c r="P271" s="15"/>
      <c r="Q271" s="15"/>
      <c r="R271" s="15"/>
      <c r="S271" s="15"/>
      <c r="T271" s="154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9" customFormat="1" ht="15" customHeight="1">
      <c r="A272" s="150" t="s">
        <v>308</v>
      </c>
      <c r="B272" s="146">
        <v>2221</v>
      </c>
      <c r="C272" s="137" t="s">
        <v>38</v>
      </c>
      <c r="D272" s="225">
        <v>140</v>
      </c>
      <c r="E272" s="177">
        <v>140</v>
      </c>
      <c r="F272" s="312">
        <v>0</v>
      </c>
      <c r="G272" s="180">
        <f t="shared" si="8"/>
        <v>0</v>
      </c>
      <c r="O272" s="15"/>
      <c r="P272" s="15"/>
      <c r="Q272" s="15"/>
      <c r="R272" s="15"/>
      <c r="S272" s="15"/>
      <c r="T272" s="154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9" customFormat="1" ht="12.75">
      <c r="A273" s="150" t="s">
        <v>308</v>
      </c>
      <c r="B273" s="146">
        <v>2223</v>
      </c>
      <c r="C273" s="137" t="s">
        <v>62</v>
      </c>
      <c r="D273" s="225">
        <v>150</v>
      </c>
      <c r="E273" s="177">
        <v>150</v>
      </c>
      <c r="F273" s="312">
        <v>8</v>
      </c>
      <c r="G273" s="180">
        <f>F273/E273*100</f>
        <v>5.333333333333334</v>
      </c>
      <c r="O273" s="15"/>
      <c r="P273" s="15"/>
      <c r="Q273" s="15"/>
      <c r="R273" s="15"/>
      <c r="S273" s="15"/>
      <c r="T273" s="15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29" customFormat="1" ht="14.25" customHeight="1">
      <c r="A274" s="150" t="s">
        <v>308</v>
      </c>
      <c r="B274" s="146">
        <v>2212</v>
      </c>
      <c r="C274" s="137" t="s">
        <v>131</v>
      </c>
      <c r="D274" s="225">
        <v>508850</v>
      </c>
      <c r="E274" s="177">
        <v>508881</v>
      </c>
      <c r="F274" s="312">
        <v>108000</v>
      </c>
      <c r="G274" s="180">
        <f>F274/E274*100</f>
        <v>21.223036426983914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29" customFormat="1" ht="24.75" customHeight="1">
      <c r="A275" s="150" t="s">
        <v>308</v>
      </c>
      <c r="B275" s="146">
        <v>2221</v>
      </c>
      <c r="C275" s="137" t="s">
        <v>199</v>
      </c>
      <c r="D275" s="225">
        <v>229020</v>
      </c>
      <c r="E275" s="177">
        <v>229020</v>
      </c>
      <c r="F275" s="312">
        <v>35506</v>
      </c>
      <c r="G275" s="180">
        <f>F275/E275*100</f>
        <v>15.503449480394726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9" customFormat="1" ht="25.5">
      <c r="A276" s="150" t="s">
        <v>308</v>
      </c>
      <c r="B276" s="146">
        <v>2242</v>
      </c>
      <c r="C276" s="137" t="s">
        <v>198</v>
      </c>
      <c r="D276" s="225">
        <v>253960</v>
      </c>
      <c r="E276" s="177">
        <v>253960</v>
      </c>
      <c r="F276" s="312">
        <v>42353</v>
      </c>
      <c r="G276" s="180">
        <f t="shared" si="8"/>
        <v>16.677035753661997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9" customFormat="1" ht="27.75" customHeight="1">
      <c r="A277" s="150" t="s">
        <v>308</v>
      </c>
      <c r="B277" s="146" t="s">
        <v>200</v>
      </c>
      <c r="C277" s="137" t="s">
        <v>135</v>
      </c>
      <c r="D277" s="225">
        <v>30000</v>
      </c>
      <c r="E277" s="312">
        <v>30000</v>
      </c>
      <c r="F277" s="312">
        <v>2652</v>
      </c>
      <c r="G277" s="180">
        <f t="shared" si="8"/>
        <v>8.84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9" customFormat="1" ht="25.5" customHeight="1">
      <c r="A278" s="509" t="s">
        <v>308</v>
      </c>
      <c r="B278" s="510">
        <v>2212</v>
      </c>
      <c r="C278" s="511" t="s">
        <v>261</v>
      </c>
      <c r="D278" s="512">
        <v>700000</v>
      </c>
      <c r="E278" s="353">
        <v>700000</v>
      </c>
      <c r="F278" s="353">
        <v>0</v>
      </c>
      <c r="G278" s="474">
        <f t="shared" si="8"/>
        <v>0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7" ht="12.75">
      <c r="A279" s="204"/>
      <c r="B279" s="221"/>
      <c r="C279" s="220" t="s">
        <v>517</v>
      </c>
      <c r="D279" s="205">
        <f>SUM(D271:D278)</f>
        <v>1722920</v>
      </c>
      <c r="E279" s="205">
        <f>SUM(E271:E278)</f>
        <v>1722951</v>
      </c>
      <c r="F279" s="205">
        <f>SUM(F271:F278)</f>
        <v>188534</v>
      </c>
      <c r="G279" s="115">
        <f t="shared" si="8"/>
        <v>10.942505039319169</v>
      </c>
    </row>
    <row r="280" spans="1:7" ht="12.75">
      <c r="A280" s="186"/>
      <c r="B280" s="187"/>
      <c r="C280" s="463"/>
      <c r="D280" s="209"/>
      <c r="E280" s="210"/>
      <c r="F280" s="262"/>
      <c r="G280" s="118"/>
    </row>
    <row r="281" spans="1:256" s="29" customFormat="1" ht="14.25" customHeight="1">
      <c r="A281" s="673" t="s">
        <v>301</v>
      </c>
      <c r="B281" s="673"/>
      <c r="C281" s="673"/>
      <c r="D281" s="70"/>
      <c r="E281" s="70"/>
      <c r="F281" s="70"/>
      <c r="G281" s="84"/>
      <c r="O281" s="83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9" customFormat="1" ht="14.25" customHeight="1">
      <c r="A282" s="269"/>
      <c r="B282" s="68"/>
      <c r="C282" s="69"/>
      <c r="D282" s="70"/>
      <c r="E282" s="70"/>
      <c r="F282" s="70"/>
      <c r="G282" s="84"/>
      <c r="O282" s="83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9" customFormat="1" ht="25.5" customHeight="1">
      <c r="A283" s="7" t="s">
        <v>283</v>
      </c>
      <c r="B283" s="7" t="s">
        <v>284</v>
      </c>
      <c r="C283" s="5" t="s">
        <v>285</v>
      </c>
      <c r="D283" s="52" t="s">
        <v>368</v>
      </c>
      <c r="E283" s="59" t="s">
        <v>369</v>
      </c>
      <c r="F283" s="5" t="s">
        <v>275</v>
      </c>
      <c r="G283" s="51" t="s">
        <v>370</v>
      </c>
      <c r="O283" s="83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9" customFormat="1" ht="24.75" customHeight="1">
      <c r="A284" s="150" t="s">
        <v>308</v>
      </c>
      <c r="B284" s="146">
        <v>2212</v>
      </c>
      <c r="C284" s="137" t="s">
        <v>39</v>
      </c>
      <c r="D284" s="225">
        <v>9000</v>
      </c>
      <c r="E284" s="312">
        <v>9000</v>
      </c>
      <c r="F284" s="312">
        <v>0</v>
      </c>
      <c r="G284" s="180">
        <f>F284/E284*100</f>
        <v>0</v>
      </c>
      <c r="O284" s="83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9" customFormat="1" ht="13.5" customHeight="1">
      <c r="A285" s="150" t="s">
        <v>308</v>
      </c>
      <c r="B285" s="146">
        <v>2212</v>
      </c>
      <c r="C285" s="137" t="s">
        <v>40</v>
      </c>
      <c r="D285" s="225">
        <v>0</v>
      </c>
      <c r="E285" s="312">
        <v>9000</v>
      </c>
      <c r="F285" s="312">
        <v>0</v>
      </c>
      <c r="G285" s="180">
        <f>F285/E285*100</f>
        <v>0</v>
      </c>
      <c r="O285" s="83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9" customFormat="1" ht="14.25" customHeight="1">
      <c r="A286" s="204"/>
      <c r="B286" s="221"/>
      <c r="C286" s="220" t="s">
        <v>518</v>
      </c>
      <c r="D286" s="207">
        <f>SUM(D284:D285)</f>
        <v>9000</v>
      </c>
      <c r="E286" s="207">
        <f>SUM(E284:E285)</f>
        <v>18000</v>
      </c>
      <c r="F286" s="207">
        <f>SUM(F284:F285)</f>
        <v>0</v>
      </c>
      <c r="G286" s="235">
        <f>F286/E286*100</f>
        <v>0</v>
      </c>
      <c r="O286" s="83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9" customFormat="1" ht="14.25" customHeight="1">
      <c r="A287" s="186"/>
      <c r="B287" s="187"/>
      <c r="C287" s="463"/>
      <c r="D287" s="211"/>
      <c r="E287" s="211"/>
      <c r="F287" s="262"/>
      <c r="G287" s="401"/>
      <c r="O287" s="83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124" customFormat="1" ht="14.25" customHeight="1">
      <c r="A288" s="647" t="s">
        <v>111</v>
      </c>
      <c r="B288" s="641"/>
      <c r="C288" s="641"/>
      <c r="D288" s="290"/>
      <c r="E288" s="291"/>
      <c r="F288" s="292"/>
      <c r="G288" s="230"/>
      <c r="H288" s="128"/>
      <c r="I288" s="29"/>
      <c r="J288" s="29"/>
      <c r="K288" s="29"/>
      <c r="L288" s="29"/>
      <c r="M288" s="29"/>
      <c r="N288" s="29"/>
      <c r="O288" s="83"/>
      <c r="P288" s="83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16" ht="25.5">
      <c r="A289" s="7" t="s">
        <v>283</v>
      </c>
      <c r="B289" s="7" t="s">
        <v>284</v>
      </c>
      <c r="C289" s="5" t="s">
        <v>285</v>
      </c>
      <c r="D289" s="52" t="s">
        <v>368</v>
      </c>
      <c r="E289" s="59" t="s">
        <v>369</v>
      </c>
      <c r="F289" s="5" t="s">
        <v>275</v>
      </c>
      <c r="G289" s="51" t="s">
        <v>370</v>
      </c>
      <c r="P289" s="154"/>
    </row>
    <row r="290" spans="1:16" ht="12.75">
      <c r="A290" s="150" t="s">
        <v>308</v>
      </c>
      <c r="B290" s="145">
        <v>2223</v>
      </c>
      <c r="C290" s="137" t="s">
        <v>248</v>
      </c>
      <c r="D290" s="225">
        <v>1500</v>
      </c>
      <c r="E290" s="177">
        <v>1500</v>
      </c>
      <c r="F290" s="617">
        <v>0</v>
      </c>
      <c r="G290" s="180">
        <f>F290/E290*100</f>
        <v>0</v>
      </c>
      <c r="P290" s="154"/>
    </row>
    <row r="291" spans="1:7" ht="12.75">
      <c r="A291" s="204"/>
      <c r="B291" s="221"/>
      <c r="C291" s="220" t="s">
        <v>123</v>
      </c>
      <c r="D291" s="309">
        <f>SUM(D290:D290)</f>
        <v>1500</v>
      </c>
      <c r="E291" s="309">
        <f>SUM(E290:E290)</f>
        <v>1500</v>
      </c>
      <c r="F291" s="309">
        <f>SUM(F290:F290)</f>
        <v>0</v>
      </c>
      <c r="G291" s="115">
        <f>F291/E291*100</f>
        <v>0</v>
      </c>
    </row>
    <row r="292" spans="1:7" ht="12.75">
      <c r="A292" s="16"/>
      <c r="B292" s="68"/>
      <c r="C292" s="208"/>
      <c r="D292" s="209"/>
      <c r="E292" s="210"/>
      <c r="F292" s="262"/>
      <c r="G292" s="305"/>
    </row>
    <row r="293" spans="1:7" ht="12.75">
      <c r="A293" s="213"/>
      <c r="B293" s="223"/>
      <c r="C293" s="222" t="s">
        <v>519</v>
      </c>
      <c r="D293" s="214">
        <f>D279+D286+D291</f>
        <v>1733420</v>
      </c>
      <c r="E293" s="214">
        <f>E279+E286+E291</f>
        <v>1742451</v>
      </c>
      <c r="F293" s="214">
        <f>F279+F286+F291</f>
        <v>188534</v>
      </c>
      <c r="G293" s="27">
        <f>F293/E293*100</f>
        <v>10.820046015641186</v>
      </c>
    </row>
    <row r="294" spans="1:7" ht="12.75">
      <c r="A294" s="16"/>
      <c r="B294" s="68"/>
      <c r="C294" s="208"/>
      <c r="D294" s="209"/>
      <c r="E294" s="210"/>
      <c r="F294" s="262"/>
      <c r="G294" s="118"/>
    </row>
    <row r="295" spans="1:256" s="29" customFormat="1" ht="15.75">
      <c r="A295" s="73" t="s">
        <v>309</v>
      </c>
      <c r="D295" s="83"/>
      <c r="E295" s="83"/>
      <c r="F295" s="83"/>
      <c r="O295" s="83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9" customFormat="1" ht="15.75">
      <c r="A296" s="73"/>
      <c r="D296" s="83"/>
      <c r="E296" s="83"/>
      <c r="F296" s="83"/>
      <c r="O296" s="83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7" ht="12.75">
      <c r="A297" s="64" t="s">
        <v>300</v>
      </c>
      <c r="D297" s="209"/>
      <c r="E297" s="210"/>
      <c r="F297" s="262"/>
      <c r="G297" s="231"/>
    </row>
    <row r="298" spans="1:7" ht="12.75">
      <c r="A298" s="64"/>
      <c r="D298" s="209"/>
      <c r="E298" s="210"/>
      <c r="F298" s="262"/>
      <c r="G298" s="231"/>
    </row>
    <row r="299" spans="1:256" s="29" customFormat="1" ht="25.5">
      <c r="A299" s="7" t="s">
        <v>283</v>
      </c>
      <c r="B299" s="7" t="s">
        <v>284</v>
      </c>
      <c r="C299" s="5" t="s">
        <v>285</v>
      </c>
      <c r="D299" s="52" t="s">
        <v>368</v>
      </c>
      <c r="E299" s="59" t="s">
        <v>369</v>
      </c>
      <c r="F299" s="5" t="s">
        <v>275</v>
      </c>
      <c r="G299" s="51" t="s">
        <v>370</v>
      </c>
      <c r="O299" s="83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29" customFormat="1" ht="15" customHeight="1">
      <c r="A300" s="150" t="s">
        <v>557</v>
      </c>
      <c r="B300" s="146">
        <v>4339</v>
      </c>
      <c r="C300" s="310" t="s">
        <v>43</v>
      </c>
      <c r="D300" s="225">
        <v>860</v>
      </c>
      <c r="E300" s="312">
        <v>860</v>
      </c>
      <c r="F300" s="312">
        <v>0</v>
      </c>
      <c r="G300" s="180">
        <v>0</v>
      </c>
      <c r="O300" s="83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9" customFormat="1" ht="25.5">
      <c r="A301" s="150" t="s">
        <v>557</v>
      </c>
      <c r="B301" s="146">
        <v>4399</v>
      </c>
      <c r="C301" s="310" t="s">
        <v>125</v>
      </c>
      <c r="D301" s="225">
        <v>1819</v>
      </c>
      <c r="E301" s="312">
        <v>1819</v>
      </c>
      <c r="F301" s="312">
        <v>173</v>
      </c>
      <c r="G301" s="180">
        <f>F301/E301*100</f>
        <v>9.510720175920834</v>
      </c>
      <c r="O301" s="83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9" customFormat="1" ht="12.75">
      <c r="A302" s="204"/>
      <c r="B302" s="221"/>
      <c r="C302" s="220" t="s">
        <v>201</v>
      </c>
      <c r="D302" s="205">
        <f>SUM(D300:D301)</f>
        <v>2679</v>
      </c>
      <c r="E302" s="205">
        <f>SUM(E300:E301)</f>
        <v>2679</v>
      </c>
      <c r="F302" s="414">
        <f>SUM(F300:F301)</f>
        <v>173</v>
      </c>
      <c r="G302" s="474">
        <f>F302/E302*100</f>
        <v>6.457633445315417</v>
      </c>
      <c r="O302" s="83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2:256" s="29" customFormat="1" ht="12.75">
      <c r="B303"/>
      <c r="C303"/>
      <c r="D303" s="15"/>
      <c r="E303" s="15"/>
      <c r="F303" s="15"/>
      <c r="G303"/>
      <c r="O303" s="83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9" customFormat="1" ht="12.75">
      <c r="A304" s="410" t="s">
        <v>134</v>
      </c>
      <c r="B304" s="410"/>
      <c r="C304" s="410"/>
      <c r="D304" s="154"/>
      <c r="E304" s="154"/>
      <c r="F304" s="15"/>
      <c r="G304"/>
      <c r="O304" s="83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9" customFormat="1" ht="25.5">
      <c r="A305" s="7" t="s">
        <v>283</v>
      </c>
      <c r="B305" s="7" t="s">
        <v>284</v>
      </c>
      <c r="C305" s="5" t="s">
        <v>285</v>
      </c>
      <c r="D305" s="52" t="s">
        <v>368</v>
      </c>
      <c r="E305" s="59" t="s">
        <v>369</v>
      </c>
      <c r="F305" s="5" t="s">
        <v>275</v>
      </c>
      <c r="G305" s="51" t="s">
        <v>370</v>
      </c>
      <c r="O305" s="83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7" ht="15" customHeight="1">
      <c r="A306" s="150" t="s">
        <v>557</v>
      </c>
      <c r="B306" s="146">
        <v>4339</v>
      </c>
      <c r="C306" s="137" t="s">
        <v>126</v>
      </c>
      <c r="D306" s="360">
        <v>635</v>
      </c>
      <c r="E306" s="312">
        <v>635</v>
      </c>
      <c r="F306" s="312">
        <v>317</v>
      </c>
      <c r="G306" s="325">
        <f>F306/E306*100</f>
        <v>49.92125984251968</v>
      </c>
    </row>
    <row r="307" spans="1:7" ht="15" customHeight="1">
      <c r="A307" s="150" t="s">
        <v>557</v>
      </c>
      <c r="B307" s="146">
        <v>4357</v>
      </c>
      <c r="C307" s="137" t="s">
        <v>46</v>
      </c>
      <c r="D307" s="360">
        <v>38595</v>
      </c>
      <c r="E307" s="312">
        <v>38815</v>
      </c>
      <c r="F307" s="312">
        <v>19498</v>
      </c>
      <c r="G307" s="325">
        <f>F307/E307*100</f>
        <v>50.23315728455494</v>
      </c>
    </row>
    <row r="308" spans="1:7" ht="12.75">
      <c r="A308" s="204"/>
      <c r="B308" s="221"/>
      <c r="C308" s="220" t="s">
        <v>130</v>
      </c>
      <c r="D308" s="205">
        <f>SUM(D306:D307)</f>
        <v>39230</v>
      </c>
      <c r="E308" s="206">
        <f>SUM(E306:E307)</f>
        <v>39450</v>
      </c>
      <c r="F308" s="237">
        <f>SUM(F306:F307)</f>
        <v>19815</v>
      </c>
      <c r="G308" s="194">
        <f>F308/E308*100</f>
        <v>50.228136882129284</v>
      </c>
    </row>
    <row r="309" spans="1:7" ht="12.75" customHeight="1" hidden="1">
      <c r="A309" s="696" t="s">
        <v>507</v>
      </c>
      <c r="B309" s="696"/>
      <c r="C309" s="696"/>
      <c r="F309" s="83"/>
      <c r="G309" s="15"/>
    </row>
    <row r="310" spans="1:7" ht="12.75" customHeight="1" hidden="1">
      <c r="A310" s="640" t="s">
        <v>506</v>
      </c>
      <c r="B310" s="640"/>
      <c r="C310" s="640"/>
      <c r="F310" s="83"/>
      <c r="G310" s="15"/>
    </row>
    <row r="311" spans="1:7" ht="12.75" customHeight="1" hidden="1">
      <c r="A311" s="640" t="s">
        <v>508</v>
      </c>
      <c r="B311" s="640"/>
      <c r="C311" s="640"/>
      <c r="F311" s="83"/>
      <c r="G311" s="15"/>
    </row>
    <row r="312" spans="1:7" ht="12.75" customHeight="1">
      <c r="A312" s="67"/>
      <c r="B312" s="67"/>
      <c r="C312" s="67"/>
      <c r="F312" s="83"/>
      <c r="G312" s="15"/>
    </row>
    <row r="313" spans="1:7" ht="12.75" customHeight="1">
      <c r="A313" s="407" t="s">
        <v>202</v>
      </c>
      <c r="B313" s="407"/>
      <c r="C313" s="406"/>
      <c r="F313" s="83"/>
      <c r="G313" s="15"/>
    </row>
    <row r="314" spans="1:256" s="29" customFormat="1" ht="25.5">
      <c r="A314" s="7" t="s">
        <v>283</v>
      </c>
      <c r="B314" s="7" t="s">
        <v>284</v>
      </c>
      <c r="C314" s="5" t="s">
        <v>285</v>
      </c>
      <c r="D314" s="52" t="s">
        <v>368</v>
      </c>
      <c r="E314" s="59" t="s">
        <v>369</v>
      </c>
      <c r="F314" s="5" t="s">
        <v>275</v>
      </c>
      <c r="G314" s="51" t="s">
        <v>370</v>
      </c>
      <c r="O314" s="83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9" customFormat="1" ht="23.25" customHeight="1">
      <c r="A315" s="150" t="s">
        <v>557</v>
      </c>
      <c r="B315" s="403">
        <v>4329</v>
      </c>
      <c r="C315" s="404" t="s">
        <v>733</v>
      </c>
      <c r="D315" s="405">
        <v>638</v>
      </c>
      <c r="E315" s="326">
        <v>638</v>
      </c>
      <c r="F315" s="326">
        <v>477</v>
      </c>
      <c r="G315" s="314">
        <f>F315/E315*100</f>
        <v>74.76489028213166</v>
      </c>
      <c r="O315" s="83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9" customFormat="1" ht="14.25" customHeight="1">
      <c r="A316" s="150" t="s">
        <v>557</v>
      </c>
      <c r="B316" s="146">
        <v>4332</v>
      </c>
      <c r="C316" s="310" t="s">
        <v>44</v>
      </c>
      <c r="D316" s="225">
        <v>1200</v>
      </c>
      <c r="E316" s="312">
        <v>1200</v>
      </c>
      <c r="F316" s="312">
        <v>192</v>
      </c>
      <c r="G316" s="180">
        <f>F316/E316*100</f>
        <v>16</v>
      </c>
      <c r="O316" s="83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12.75">
      <c r="A317" s="150" t="s">
        <v>557</v>
      </c>
      <c r="B317" s="403">
        <v>4333</v>
      </c>
      <c r="C317" s="404" t="s">
        <v>127</v>
      </c>
      <c r="D317" s="405">
        <v>2088</v>
      </c>
      <c r="E317" s="326">
        <v>2088</v>
      </c>
      <c r="F317" s="326">
        <v>1566</v>
      </c>
      <c r="G317" s="314">
        <f aca="true" t="shared" si="9" ref="G317:G323">F317/E317*100</f>
        <v>75</v>
      </c>
      <c r="O317" s="83"/>
      <c r="P317" s="154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7" ht="25.5">
      <c r="A318" s="150" t="s">
        <v>557</v>
      </c>
      <c r="B318" s="403">
        <v>4341</v>
      </c>
      <c r="C318" s="310" t="s">
        <v>128</v>
      </c>
      <c r="D318" s="360">
        <v>535</v>
      </c>
      <c r="E318" s="312">
        <v>535</v>
      </c>
      <c r="F318" s="312">
        <v>0</v>
      </c>
      <c r="G318" s="325">
        <f t="shared" si="9"/>
        <v>0</v>
      </c>
    </row>
    <row r="319" spans="1:20" ht="25.5">
      <c r="A319" s="150" t="s">
        <v>557</v>
      </c>
      <c r="B319" s="146">
        <v>4349</v>
      </c>
      <c r="C319" s="137" t="s">
        <v>129</v>
      </c>
      <c r="D319" s="360">
        <v>2903</v>
      </c>
      <c r="E319" s="312">
        <v>2903</v>
      </c>
      <c r="F319" s="312">
        <v>2050</v>
      </c>
      <c r="G319" s="179">
        <f t="shared" si="9"/>
        <v>70.6166035136066</v>
      </c>
      <c r="T319" s="154"/>
    </row>
    <row r="320" spans="1:20" ht="25.5">
      <c r="A320" s="150" t="s">
        <v>557</v>
      </c>
      <c r="B320" s="146">
        <v>4351</v>
      </c>
      <c r="C320" s="137" t="s">
        <v>45</v>
      </c>
      <c r="D320" s="360">
        <v>20316</v>
      </c>
      <c r="E320" s="312">
        <v>20316</v>
      </c>
      <c r="F320" s="312">
        <v>7045</v>
      </c>
      <c r="G320" s="179">
        <f>F320/E320*100</f>
        <v>34.67710179169128</v>
      </c>
      <c r="T320" s="154"/>
    </row>
    <row r="321" spans="1:20" ht="12.75">
      <c r="A321" s="150" t="s">
        <v>557</v>
      </c>
      <c r="B321" s="146">
        <v>4357</v>
      </c>
      <c r="C321" s="137" t="s">
        <v>46</v>
      </c>
      <c r="D321" s="360">
        <v>8020</v>
      </c>
      <c r="E321" s="312">
        <v>8020</v>
      </c>
      <c r="F321" s="312">
        <v>1604</v>
      </c>
      <c r="G321" s="179">
        <f>F321/E321*100</f>
        <v>20</v>
      </c>
      <c r="T321" s="154"/>
    </row>
    <row r="322" spans="1:7" ht="12.75">
      <c r="A322" s="204"/>
      <c r="B322" s="221"/>
      <c r="C322" s="220" t="s">
        <v>121</v>
      </c>
      <c r="D322" s="237">
        <f>SUM(D315:D321)</f>
        <v>35700</v>
      </c>
      <c r="E322" s="237">
        <f>SUM(E315:E321)</f>
        <v>35700</v>
      </c>
      <c r="F322" s="237">
        <f>SUM(F315:F321)</f>
        <v>12934</v>
      </c>
      <c r="G322" s="194">
        <f t="shared" si="9"/>
        <v>36.2296918767507</v>
      </c>
    </row>
    <row r="323" spans="1:7" ht="12.75">
      <c r="A323" s="204"/>
      <c r="B323" s="221"/>
      <c r="C323" s="220" t="s">
        <v>203</v>
      </c>
      <c r="D323" s="205">
        <f>D302+D308+D322</f>
        <v>77609</v>
      </c>
      <c r="E323" s="205">
        <f>E302+E308+E322</f>
        <v>77829</v>
      </c>
      <c r="F323" s="205">
        <f>F302+F308+F322</f>
        <v>32922</v>
      </c>
      <c r="G323" s="194">
        <f t="shared" si="9"/>
        <v>42.30042786108006</v>
      </c>
    </row>
    <row r="324" spans="1:7" ht="12" customHeight="1">
      <c r="A324" s="16"/>
      <c r="B324" s="68"/>
      <c r="C324" s="208"/>
      <c r="D324" s="209"/>
      <c r="E324" s="210"/>
      <c r="F324" s="262"/>
      <c r="G324" s="231"/>
    </row>
    <row r="325" spans="1:7" ht="12.75" customHeight="1">
      <c r="A325" s="77" t="s">
        <v>301</v>
      </c>
      <c r="B325" s="14"/>
      <c r="F325" s="83"/>
      <c r="G325" s="15"/>
    </row>
    <row r="326" spans="1:7" ht="12.75" customHeight="1">
      <c r="A326" s="693"/>
      <c r="B326" s="693"/>
      <c r="C326" s="693"/>
      <c r="F326" s="83"/>
      <c r="G326" s="15"/>
    </row>
    <row r="327" spans="1:7" ht="25.5" customHeight="1">
      <c r="A327" s="7" t="s">
        <v>283</v>
      </c>
      <c r="B327" s="7" t="s">
        <v>284</v>
      </c>
      <c r="C327" s="5" t="s">
        <v>285</v>
      </c>
      <c r="D327" s="52" t="s">
        <v>368</v>
      </c>
      <c r="E327" s="59" t="s">
        <v>369</v>
      </c>
      <c r="F327" s="5" t="s">
        <v>275</v>
      </c>
      <c r="G327" s="51" t="s">
        <v>370</v>
      </c>
    </row>
    <row r="328" spans="1:22" ht="38.25" customHeight="1">
      <c r="A328" s="150" t="s">
        <v>557</v>
      </c>
      <c r="B328" s="146">
        <v>4357</v>
      </c>
      <c r="C328" s="137" t="s">
        <v>42</v>
      </c>
      <c r="D328" s="360">
        <v>1800</v>
      </c>
      <c r="E328" s="360">
        <v>1800</v>
      </c>
      <c r="F328" s="360">
        <v>0</v>
      </c>
      <c r="G328" s="179">
        <f>F328/E328*100</f>
        <v>0</v>
      </c>
      <c r="V328" s="362"/>
    </row>
    <row r="329" spans="1:256" s="124" customFormat="1" ht="14.25" customHeight="1">
      <c r="A329" s="204"/>
      <c r="B329" s="221"/>
      <c r="C329" s="220" t="s">
        <v>518</v>
      </c>
      <c r="D329" s="205">
        <f>SUM(D328:D328)</f>
        <v>1800</v>
      </c>
      <c r="E329" s="363">
        <f>SUM(E328:E328)</f>
        <v>1800</v>
      </c>
      <c r="F329" s="237">
        <f>SUM(F328:F328)</f>
        <v>0</v>
      </c>
      <c r="G329" s="194">
        <f>F329/E329*100</f>
        <v>0</v>
      </c>
      <c r="H329" s="128"/>
      <c r="I329" s="29"/>
      <c r="J329" s="29"/>
      <c r="K329" s="29"/>
      <c r="L329" s="29"/>
      <c r="M329" s="29"/>
      <c r="N329" s="29"/>
      <c r="O329" s="83"/>
      <c r="P329" s="83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7" ht="12.75" customHeight="1">
      <c r="A330" s="16"/>
      <c r="B330" s="68"/>
      <c r="C330" s="208"/>
      <c r="D330" s="209"/>
      <c r="E330" s="210"/>
      <c r="F330" s="262"/>
      <c r="G330" s="231"/>
    </row>
    <row r="331" spans="1:256" s="124" customFormat="1" ht="14.25" customHeight="1">
      <c r="A331" s="647" t="s">
        <v>122</v>
      </c>
      <c r="B331" s="641"/>
      <c r="C331" s="641"/>
      <c r="D331" s="209"/>
      <c r="E331" s="210"/>
      <c r="F331" s="262"/>
      <c r="G331" s="31"/>
      <c r="H331" s="128"/>
      <c r="I331" s="29"/>
      <c r="J331" s="29"/>
      <c r="K331" s="29"/>
      <c r="L331" s="29"/>
      <c r="M331" s="29"/>
      <c r="N331" s="29"/>
      <c r="O331" s="83"/>
      <c r="P331" s="83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7" ht="25.5" customHeight="1">
      <c r="A332" s="7" t="s">
        <v>283</v>
      </c>
      <c r="B332" s="7" t="s">
        <v>284</v>
      </c>
      <c r="C332" s="5" t="s">
        <v>285</v>
      </c>
      <c r="D332" s="52" t="s">
        <v>368</v>
      </c>
      <c r="E332" s="59" t="s">
        <v>369</v>
      </c>
      <c r="F332" s="5" t="s">
        <v>275</v>
      </c>
      <c r="G332" s="51" t="s">
        <v>370</v>
      </c>
    </row>
    <row r="333" spans="1:22" ht="37.5" customHeight="1">
      <c r="A333" s="150" t="s">
        <v>557</v>
      </c>
      <c r="B333" s="146">
        <v>4399</v>
      </c>
      <c r="C333" s="137" t="s">
        <v>41</v>
      </c>
      <c r="D333" s="360">
        <v>4000</v>
      </c>
      <c r="E333" s="312">
        <v>4000</v>
      </c>
      <c r="F333" s="312">
        <v>0</v>
      </c>
      <c r="G333" s="179">
        <f>F333/E333*100</f>
        <v>0</v>
      </c>
      <c r="V333" s="362"/>
    </row>
    <row r="334" spans="1:256" s="124" customFormat="1" ht="14.25" customHeight="1">
      <c r="A334" s="204"/>
      <c r="B334" s="221"/>
      <c r="C334" s="220" t="s">
        <v>121</v>
      </c>
      <c r="D334" s="205">
        <f>SUM(D333)</f>
        <v>4000</v>
      </c>
      <c r="E334" s="363">
        <f>SUM(E333:E333)</f>
        <v>4000</v>
      </c>
      <c r="F334" s="363">
        <f>SUM(F333:F333)</f>
        <v>0</v>
      </c>
      <c r="G334" s="194">
        <f>F334/E334*100</f>
        <v>0</v>
      </c>
      <c r="H334" s="128"/>
      <c r="I334" s="29"/>
      <c r="J334" s="29"/>
      <c r="K334" s="29"/>
      <c r="L334" s="29"/>
      <c r="M334" s="29"/>
      <c r="N334" s="29"/>
      <c r="O334" s="83"/>
      <c r="P334" s="83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124" customFormat="1" ht="14.25" customHeight="1">
      <c r="A335" s="16"/>
      <c r="B335" s="68"/>
      <c r="C335" s="208"/>
      <c r="D335" s="209"/>
      <c r="E335" s="210"/>
      <c r="F335" s="262"/>
      <c r="G335" s="31"/>
      <c r="H335" s="128"/>
      <c r="I335" s="29"/>
      <c r="J335" s="29"/>
      <c r="K335" s="29"/>
      <c r="L335" s="29"/>
      <c r="M335" s="29"/>
      <c r="N335" s="29"/>
      <c r="O335" s="83"/>
      <c r="P335" s="83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124" customFormat="1" ht="14.25" customHeight="1">
      <c r="A336" s="213"/>
      <c r="B336" s="223"/>
      <c r="C336" s="222" t="s">
        <v>519</v>
      </c>
      <c r="D336" s="214">
        <f>D323+D329+D334</f>
        <v>83409</v>
      </c>
      <c r="E336" s="214">
        <f>E323+E329+E334</f>
        <v>83629</v>
      </c>
      <c r="F336" s="214">
        <f>F323+F329+F334</f>
        <v>32922</v>
      </c>
      <c r="G336" s="227">
        <f>F336/E336*100</f>
        <v>39.36672685312511</v>
      </c>
      <c r="H336" s="128"/>
      <c r="I336" s="29"/>
      <c r="J336" s="29"/>
      <c r="K336" s="29"/>
      <c r="L336" s="29"/>
      <c r="M336" s="29"/>
      <c r="N336" s="29"/>
      <c r="O336" s="83"/>
      <c r="P336" s="83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124" customFormat="1" ht="8.25" customHeight="1">
      <c r="A337" s="263"/>
      <c r="B337" s="264"/>
      <c r="C337" s="265"/>
      <c r="D337" s="266"/>
      <c r="E337" s="402"/>
      <c r="F337" s="262"/>
      <c r="G337" s="261"/>
      <c r="H337" s="128"/>
      <c r="I337" s="29"/>
      <c r="J337" s="29"/>
      <c r="K337" s="29"/>
      <c r="L337" s="29"/>
      <c r="M337" s="29"/>
      <c r="N337" s="29"/>
      <c r="O337" s="83"/>
      <c r="P337" s="83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9" customFormat="1" ht="15.75">
      <c r="A338" s="73" t="s">
        <v>310</v>
      </c>
      <c r="D338" s="83"/>
      <c r="E338" s="83"/>
      <c r="F338" s="83"/>
      <c r="O338" s="83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9:15" ht="13.5" customHeight="1">
      <c r="I339" s="29"/>
      <c r="O339" s="83"/>
    </row>
    <row r="340" spans="1:15" ht="15" customHeight="1">
      <c r="A340" s="64" t="s">
        <v>300</v>
      </c>
      <c r="I340" s="29"/>
      <c r="O340" s="83"/>
    </row>
    <row r="341" spans="9:15" ht="13.5" customHeight="1">
      <c r="I341" s="29"/>
      <c r="O341" s="83"/>
    </row>
    <row r="342" spans="1:15" ht="25.5">
      <c r="A342" s="7" t="s">
        <v>283</v>
      </c>
      <c r="B342" s="7" t="s">
        <v>284</v>
      </c>
      <c r="C342" s="5" t="s">
        <v>285</v>
      </c>
      <c r="D342" s="52" t="s">
        <v>368</v>
      </c>
      <c r="E342" s="59" t="s">
        <v>369</v>
      </c>
      <c r="F342" s="5" t="s">
        <v>275</v>
      </c>
      <c r="G342" s="51" t="s">
        <v>370</v>
      </c>
      <c r="I342" s="29"/>
      <c r="O342" s="83"/>
    </row>
    <row r="343" spans="1:15" ht="25.5">
      <c r="A343" s="150">
        <v>15</v>
      </c>
      <c r="B343" s="146">
        <v>5529</v>
      </c>
      <c r="C343" s="137" t="s">
        <v>119</v>
      </c>
      <c r="D343" s="178">
        <v>250</v>
      </c>
      <c r="E343" s="178">
        <v>267</v>
      </c>
      <c r="F343" s="360">
        <v>34</v>
      </c>
      <c r="G343" s="325">
        <f>F343/E343*100</f>
        <v>12.734082397003746</v>
      </c>
      <c r="I343" s="29"/>
      <c r="O343" s="83"/>
    </row>
    <row r="344" spans="1:15" ht="25.5">
      <c r="A344" s="150" t="s">
        <v>375</v>
      </c>
      <c r="B344" s="146">
        <v>5512</v>
      </c>
      <c r="C344" s="137" t="s">
        <v>133</v>
      </c>
      <c r="D344" s="178">
        <v>10010</v>
      </c>
      <c r="E344" s="178">
        <v>10010</v>
      </c>
      <c r="F344" s="360">
        <v>0</v>
      </c>
      <c r="G344" s="179">
        <f>F344/E344*100</f>
        <v>0</v>
      </c>
      <c r="I344" s="29"/>
      <c r="O344" s="83"/>
    </row>
    <row r="345" spans="1:256" s="29" customFormat="1" ht="12.75">
      <c r="A345" s="204"/>
      <c r="B345" s="221"/>
      <c r="C345" s="220" t="s">
        <v>517</v>
      </c>
      <c r="D345" s="205">
        <f>SUM(D343:D344)</f>
        <v>10260</v>
      </c>
      <c r="E345" s="206">
        <f>SUM(E343:E344)</f>
        <v>10277</v>
      </c>
      <c r="F345" s="237">
        <f>SUM(F343:F344)</f>
        <v>34</v>
      </c>
      <c r="G345" s="235">
        <f>F345/E345*100</f>
        <v>0.3308358470370731</v>
      </c>
      <c r="O345" s="83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7" ht="12" customHeight="1">
      <c r="A346" s="16"/>
      <c r="B346" s="68"/>
      <c r="C346" s="69"/>
      <c r="D346" s="189"/>
      <c r="E346" s="71"/>
      <c r="F346" s="54"/>
      <c r="G346" s="84"/>
    </row>
    <row r="347" spans="1:7" ht="14.25" customHeight="1">
      <c r="A347" s="647" t="s">
        <v>388</v>
      </c>
      <c r="B347" s="641"/>
      <c r="C347" s="641"/>
      <c r="D347" s="649"/>
      <c r="E347" s="210"/>
      <c r="F347" s="262"/>
      <c r="G347" s="401"/>
    </row>
    <row r="348" spans="1:7" ht="25.5">
      <c r="A348" s="7" t="s">
        <v>283</v>
      </c>
      <c r="B348" s="7" t="s">
        <v>284</v>
      </c>
      <c r="C348" s="5" t="s">
        <v>285</v>
      </c>
      <c r="D348" s="52" t="s">
        <v>368</v>
      </c>
      <c r="E348" s="59" t="s">
        <v>369</v>
      </c>
      <c r="F348" s="5" t="s">
        <v>275</v>
      </c>
      <c r="G348" s="51" t="s">
        <v>370</v>
      </c>
    </row>
    <row r="349" spans="1:7" ht="25.5">
      <c r="A349" s="150" t="s">
        <v>375</v>
      </c>
      <c r="B349" s="146">
        <v>5311</v>
      </c>
      <c r="C349" s="147" t="s">
        <v>120</v>
      </c>
      <c r="D349" s="296">
        <v>1000</v>
      </c>
      <c r="E349" s="297">
        <v>1000</v>
      </c>
      <c r="F349" s="326">
        <v>0</v>
      </c>
      <c r="G349" s="179">
        <f>F349/E349*100</f>
        <v>0</v>
      </c>
    </row>
    <row r="350" spans="1:7" ht="25.5">
      <c r="A350" s="150" t="s">
        <v>375</v>
      </c>
      <c r="B350" s="146">
        <v>5511</v>
      </c>
      <c r="C350" s="147" t="s">
        <v>47</v>
      </c>
      <c r="D350" s="296">
        <v>4000</v>
      </c>
      <c r="E350" s="297">
        <v>4000</v>
      </c>
      <c r="F350" s="326">
        <v>0</v>
      </c>
      <c r="G350" s="179">
        <f>F350/E350*100</f>
        <v>0</v>
      </c>
    </row>
    <row r="351" spans="1:7" ht="14.25" customHeight="1">
      <c r="A351" s="150" t="s">
        <v>375</v>
      </c>
      <c r="B351" s="146">
        <v>5269</v>
      </c>
      <c r="C351" s="147" t="s">
        <v>717</v>
      </c>
      <c r="D351" s="296">
        <v>0</v>
      </c>
      <c r="E351" s="297">
        <v>8</v>
      </c>
      <c r="F351" s="326">
        <v>0</v>
      </c>
      <c r="G351" s="179">
        <f>F351/E351*100</f>
        <v>0</v>
      </c>
    </row>
    <row r="352" spans="1:7" ht="12.75">
      <c r="A352" s="204"/>
      <c r="B352" s="221"/>
      <c r="C352" s="220" t="s">
        <v>121</v>
      </c>
      <c r="D352" s="205">
        <f>SUM(D349:D350)</f>
        <v>5000</v>
      </c>
      <c r="E352" s="205">
        <f>SUM(E349:E351)</f>
        <v>5008</v>
      </c>
      <c r="F352" s="205">
        <f>SUM(F349:F351)</f>
        <v>0</v>
      </c>
      <c r="G352" s="235">
        <f>F352/E352*100</f>
        <v>0</v>
      </c>
    </row>
    <row r="353" spans="1:7" ht="9" customHeight="1">
      <c r="A353" s="16"/>
      <c r="B353" s="68"/>
      <c r="C353" s="208"/>
      <c r="D353" s="209"/>
      <c r="E353" s="210"/>
      <c r="F353" s="262"/>
      <c r="G353" s="401"/>
    </row>
    <row r="354" spans="1:256" s="29" customFormat="1" ht="12.75">
      <c r="A354" s="213"/>
      <c r="B354" s="223"/>
      <c r="C354" s="222" t="s">
        <v>519</v>
      </c>
      <c r="D354" s="214">
        <f>D345+D352</f>
        <v>15260</v>
      </c>
      <c r="E354" s="214">
        <f>E345+E352</f>
        <v>15285</v>
      </c>
      <c r="F354" s="214">
        <f>F345+F352</f>
        <v>34</v>
      </c>
      <c r="G354" s="236">
        <f>F354/E354*100</f>
        <v>0.22244030094864245</v>
      </c>
      <c r="H354" s="128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H354" s="83"/>
      <c r="CI354" s="83"/>
      <c r="CJ354" s="83"/>
      <c r="CK354" s="83"/>
      <c r="CL354" s="83"/>
      <c r="CM354" s="83"/>
      <c r="CN354" s="83"/>
      <c r="CO354" s="83"/>
      <c r="CP354" s="83"/>
      <c r="CQ354" s="83"/>
      <c r="CR354" s="83"/>
      <c r="CS354" s="83"/>
      <c r="CT354" s="83"/>
      <c r="CU354" s="83"/>
      <c r="CV354" s="83"/>
      <c r="CW354" s="83"/>
      <c r="CX354" s="83"/>
      <c r="CY354" s="83"/>
      <c r="CZ354" s="83"/>
      <c r="DA354" s="83"/>
      <c r="DB354" s="83"/>
      <c r="DC354" s="83"/>
      <c r="DD354" s="83"/>
      <c r="DE354" s="83"/>
      <c r="DF354" s="83"/>
      <c r="DG354" s="83"/>
      <c r="DH354" s="83"/>
      <c r="DI354" s="83"/>
      <c r="DJ354" s="83"/>
      <c r="DK354" s="83"/>
      <c r="DL354" s="83"/>
      <c r="DM354" s="83"/>
      <c r="DN354" s="83"/>
      <c r="DO354" s="83"/>
      <c r="DP354" s="83"/>
      <c r="DQ354" s="83"/>
      <c r="DR354" s="83"/>
      <c r="DS354" s="83"/>
      <c r="DT354" s="83"/>
      <c r="DU354" s="83"/>
      <c r="DV354" s="83"/>
      <c r="DW354" s="83"/>
      <c r="DX354" s="83"/>
      <c r="DY354" s="83"/>
      <c r="DZ354" s="83"/>
      <c r="EA354" s="83"/>
      <c r="EB354" s="83"/>
      <c r="EC354" s="83"/>
      <c r="ED354" s="83"/>
      <c r="EE354" s="83"/>
      <c r="EF354" s="83"/>
      <c r="EG354" s="83"/>
      <c r="EH354" s="83"/>
      <c r="EI354" s="83"/>
      <c r="EJ354" s="83"/>
      <c r="EK354" s="83"/>
      <c r="EL354" s="83"/>
      <c r="EM354" s="83"/>
      <c r="EN354" s="83"/>
      <c r="EO354" s="83"/>
      <c r="EP354" s="83"/>
      <c r="EQ354" s="83"/>
      <c r="ER354" s="83"/>
      <c r="ES354" s="83"/>
      <c r="ET354" s="83"/>
      <c r="EU354" s="83"/>
      <c r="EV354" s="83"/>
      <c r="EW354" s="83"/>
      <c r="EX354" s="83"/>
      <c r="EY354" s="83"/>
      <c r="EZ354" s="83"/>
      <c r="FA354" s="83"/>
      <c r="FB354" s="83"/>
      <c r="FC354" s="83"/>
      <c r="FD354" s="83"/>
      <c r="FE354" s="83"/>
      <c r="FF354" s="83"/>
      <c r="FG354" s="83"/>
      <c r="FH354" s="83"/>
      <c r="FI354" s="83"/>
      <c r="FJ354" s="83"/>
      <c r="FK354" s="83"/>
      <c r="FL354" s="83"/>
      <c r="FM354" s="83"/>
      <c r="FN354" s="83"/>
      <c r="FO354" s="83"/>
      <c r="FP354" s="83"/>
      <c r="FQ354" s="83"/>
      <c r="FR354" s="83"/>
      <c r="FS354" s="83"/>
      <c r="FT354" s="83"/>
      <c r="FU354" s="83"/>
      <c r="FV354" s="83"/>
      <c r="FW354" s="83"/>
      <c r="FX354" s="83"/>
      <c r="FY354" s="83"/>
      <c r="FZ354" s="83"/>
      <c r="GA354" s="83"/>
      <c r="GB354" s="83"/>
      <c r="GC354" s="83"/>
      <c r="GD354" s="83"/>
      <c r="GE354" s="83"/>
      <c r="GF354" s="83"/>
      <c r="GG354" s="83"/>
      <c r="GH354" s="83"/>
      <c r="GI354" s="83"/>
      <c r="GJ354" s="83"/>
      <c r="GK354" s="83"/>
      <c r="GL354" s="83"/>
      <c r="GM354" s="83"/>
      <c r="GN354" s="83"/>
      <c r="GO354" s="83"/>
      <c r="GP354" s="83"/>
      <c r="GQ354" s="83"/>
      <c r="GR354" s="83"/>
      <c r="GS354" s="83"/>
      <c r="GT354" s="83"/>
      <c r="GU354" s="83"/>
      <c r="GV354" s="83"/>
      <c r="GW354" s="83"/>
      <c r="GX354" s="83"/>
      <c r="GY354" s="83"/>
      <c r="GZ354" s="83"/>
      <c r="HA354" s="83"/>
      <c r="HB354" s="83"/>
      <c r="HC354" s="83"/>
      <c r="HD354" s="83"/>
      <c r="HE354" s="83"/>
      <c r="HF354" s="83"/>
      <c r="HG354" s="83"/>
      <c r="HH354" s="83"/>
      <c r="HI354" s="83"/>
      <c r="HJ354" s="83"/>
      <c r="HK354" s="83"/>
      <c r="HL354" s="83"/>
      <c r="HM354" s="83"/>
      <c r="HN354" s="83"/>
      <c r="HO354" s="83"/>
      <c r="HP354" s="83"/>
      <c r="HQ354" s="83"/>
      <c r="HR354" s="83"/>
      <c r="HS354" s="83"/>
      <c r="HT354" s="83"/>
      <c r="HU354" s="83"/>
      <c r="HV354" s="83"/>
      <c r="HW354" s="83"/>
      <c r="HX354" s="83"/>
      <c r="HY354" s="83"/>
      <c r="HZ354" s="83"/>
      <c r="IA354" s="83"/>
      <c r="IB354" s="83"/>
      <c r="IC354" s="83"/>
      <c r="ID354" s="83"/>
      <c r="IE354" s="83"/>
      <c r="IF354" s="83"/>
      <c r="IG354" s="83"/>
      <c r="IH354" s="83"/>
      <c r="II354" s="83"/>
      <c r="IJ354" s="83"/>
      <c r="IK354" s="83"/>
      <c r="IL354" s="83"/>
      <c r="IM354" s="83"/>
      <c r="IN354" s="83"/>
      <c r="IO354" s="83"/>
      <c r="IP354" s="83"/>
      <c r="IQ354" s="83"/>
      <c r="IR354" s="83"/>
      <c r="IS354" s="83"/>
      <c r="IT354" s="83"/>
      <c r="IU354" s="83"/>
      <c r="IV354" s="83"/>
    </row>
    <row r="355" spans="1:23" s="234" customFormat="1" ht="15.75">
      <c r="A355" s="16"/>
      <c r="B355" s="68"/>
      <c r="C355" s="208"/>
      <c r="D355" s="209"/>
      <c r="E355" s="294"/>
      <c r="F355" s="211"/>
      <c r="G355" s="84"/>
      <c r="W355" s="234" t="s">
        <v>391</v>
      </c>
    </row>
    <row r="356" spans="1:256" s="29" customFormat="1" ht="15.75">
      <c r="A356" s="233" t="s">
        <v>331</v>
      </c>
      <c r="B356" s="234"/>
      <c r="C356" s="234"/>
      <c r="D356" s="364"/>
      <c r="E356" s="234"/>
      <c r="F356" s="234"/>
      <c r="G356" s="234"/>
      <c r="O356" s="83" t="s">
        <v>482</v>
      </c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9" customFormat="1" ht="12.75">
      <c r="A357" s="67"/>
      <c r="B357" s="14"/>
      <c r="C357"/>
      <c r="D357" s="15"/>
      <c r="E357" s="15"/>
      <c r="F357" s="15"/>
      <c r="G357"/>
      <c r="O357" s="83" t="s">
        <v>483</v>
      </c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9" customFormat="1" ht="12.75">
      <c r="A358" s="77" t="s">
        <v>300</v>
      </c>
      <c r="B358" s="14"/>
      <c r="C358"/>
      <c r="D358" s="15"/>
      <c r="E358" s="15"/>
      <c r="F358" s="15"/>
      <c r="G358"/>
      <c r="O358" s="83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9" customFormat="1" ht="12.75">
      <c r="A359" s="67"/>
      <c r="B359" s="14"/>
      <c r="C359"/>
      <c r="D359" s="15"/>
      <c r="E359" s="15"/>
      <c r="F359" s="15"/>
      <c r="G359"/>
      <c r="O359" s="83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9" customFormat="1" ht="25.5" customHeight="1">
      <c r="A360" s="7" t="s">
        <v>283</v>
      </c>
      <c r="B360" s="7" t="s">
        <v>284</v>
      </c>
      <c r="C360" s="5" t="s">
        <v>285</v>
      </c>
      <c r="D360" s="52" t="s">
        <v>368</v>
      </c>
      <c r="E360" s="59" t="s">
        <v>369</v>
      </c>
      <c r="F360" s="5" t="s">
        <v>275</v>
      </c>
      <c r="G360" s="51" t="s">
        <v>370</v>
      </c>
      <c r="O360" s="83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9" customFormat="1" ht="25.5" customHeight="1">
      <c r="A361" s="150" t="s">
        <v>311</v>
      </c>
      <c r="B361" s="146">
        <v>6113</v>
      </c>
      <c r="C361" s="137" t="s">
        <v>132</v>
      </c>
      <c r="D361" s="178">
        <v>31770</v>
      </c>
      <c r="E361" s="178">
        <v>31850</v>
      </c>
      <c r="F361" s="360">
        <v>3563</v>
      </c>
      <c r="G361" s="179">
        <f>F361/E361*100</f>
        <v>11.186813186813186</v>
      </c>
      <c r="O361" s="83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9" customFormat="1" ht="38.25" customHeight="1">
      <c r="A362" s="150" t="s">
        <v>311</v>
      </c>
      <c r="B362" s="146">
        <v>6113</v>
      </c>
      <c r="C362" s="137" t="s">
        <v>86</v>
      </c>
      <c r="D362" s="178">
        <v>400</v>
      </c>
      <c r="E362" s="178">
        <v>700</v>
      </c>
      <c r="F362" s="360">
        <v>0</v>
      </c>
      <c r="G362" s="179">
        <f>F362/E362*100</f>
        <v>0</v>
      </c>
      <c r="O362" s="83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9" customFormat="1" ht="14.25" customHeight="1">
      <c r="A363" s="204"/>
      <c r="B363" s="221"/>
      <c r="C363" s="220" t="s">
        <v>517</v>
      </c>
      <c r="D363" s="207">
        <f>SUM(D361:D362)</f>
        <v>32170</v>
      </c>
      <c r="E363" s="207">
        <f>SUM(E361:E362)</f>
        <v>32550</v>
      </c>
      <c r="F363" s="207">
        <f>SUM(F361:F362)</f>
        <v>3563</v>
      </c>
      <c r="G363" s="235">
        <f>F363/E363*100</f>
        <v>10.946236559139786</v>
      </c>
      <c r="O363" s="83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9" customFormat="1" ht="14.25" customHeight="1">
      <c r="A364" s="673"/>
      <c r="B364" s="673"/>
      <c r="C364" s="673"/>
      <c r="D364" s="70"/>
      <c r="E364" s="70"/>
      <c r="F364" s="70"/>
      <c r="G364" s="84"/>
      <c r="O364" s="83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9" customFormat="1" ht="14.25" customHeight="1">
      <c r="A365" s="673" t="s">
        <v>301</v>
      </c>
      <c r="B365" s="673"/>
      <c r="C365" s="673"/>
      <c r="D365" s="70"/>
      <c r="E365" s="70"/>
      <c r="F365" s="70"/>
      <c r="G365" s="84"/>
      <c r="O365" s="83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9" customFormat="1" ht="14.25" customHeight="1">
      <c r="A366" s="269"/>
      <c r="B366" s="68"/>
      <c r="C366" s="69"/>
      <c r="D366" s="70"/>
      <c r="E366" s="70"/>
      <c r="F366" s="70"/>
      <c r="G366" s="84"/>
      <c r="O366" s="83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9" customFormat="1" ht="25.5" customHeight="1">
      <c r="A367" s="7" t="s">
        <v>283</v>
      </c>
      <c r="B367" s="7" t="s">
        <v>284</v>
      </c>
      <c r="C367" s="5" t="s">
        <v>285</v>
      </c>
      <c r="D367" s="52" t="s">
        <v>368</v>
      </c>
      <c r="E367" s="59" t="s">
        <v>369</v>
      </c>
      <c r="F367" s="5" t="s">
        <v>275</v>
      </c>
      <c r="G367" s="51" t="s">
        <v>370</v>
      </c>
      <c r="O367" s="83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9" customFormat="1" ht="14.25" customHeight="1">
      <c r="A368" s="135" t="s">
        <v>311</v>
      </c>
      <c r="B368" s="136">
        <v>6113</v>
      </c>
      <c r="C368" s="137" t="s">
        <v>204</v>
      </c>
      <c r="D368" s="174">
        <v>100</v>
      </c>
      <c r="E368" s="174">
        <v>100</v>
      </c>
      <c r="F368" s="519">
        <v>0</v>
      </c>
      <c r="G368" s="175">
        <f>F368/E368*100</f>
        <v>0</v>
      </c>
      <c r="O368" s="83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9" customFormat="1" ht="14.25" customHeight="1">
      <c r="A369" s="204"/>
      <c r="B369" s="221"/>
      <c r="C369" s="220" t="s">
        <v>518</v>
      </c>
      <c r="D369" s="207">
        <f>D368</f>
        <v>100</v>
      </c>
      <c r="E369" s="207">
        <f>E368</f>
        <v>100</v>
      </c>
      <c r="F369" s="237">
        <f>F368</f>
        <v>0</v>
      </c>
      <c r="G369" s="235">
        <f>F369/E369*100</f>
        <v>0</v>
      </c>
      <c r="O369" s="83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9" customFormat="1" ht="14.25" customHeight="1">
      <c r="A370" s="186"/>
      <c r="B370" s="187"/>
      <c r="C370" s="399"/>
      <c r="D370" s="400"/>
      <c r="E370" s="400"/>
      <c r="F370" s="70"/>
      <c r="G370" s="84"/>
      <c r="O370" s="83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7" ht="25.5">
      <c r="A371" s="7" t="s">
        <v>283</v>
      </c>
      <c r="B371" s="7" t="s">
        <v>284</v>
      </c>
      <c r="C371" s="5" t="s">
        <v>285</v>
      </c>
      <c r="D371" s="52" t="s">
        <v>368</v>
      </c>
      <c r="E371" s="59" t="s">
        <v>369</v>
      </c>
      <c r="F371" s="5" t="s">
        <v>275</v>
      </c>
      <c r="G371" s="51" t="s">
        <v>370</v>
      </c>
    </row>
    <row r="372" spans="1:7" ht="15" customHeight="1">
      <c r="A372" s="150" t="s">
        <v>332</v>
      </c>
      <c r="B372" s="146">
        <v>6330</v>
      </c>
      <c r="C372" s="137" t="s">
        <v>333</v>
      </c>
      <c r="D372" s="467">
        <v>190</v>
      </c>
      <c r="E372" s="178">
        <v>190</v>
      </c>
      <c r="F372" s="360">
        <v>47</v>
      </c>
      <c r="G372" s="179">
        <f>F372/E372*100</f>
        <v>24.736842105263158</v>
      </c>
    </row>
    <row r="373" spans="1:7" s="203" customFormat="1" ht="14.25" customHeight="1">
      <c r="A373" s="16"/>
      <c r="B373" s="68"/>
      <c r="C373" s="208"/>
      <c r="D373" s="209"/>
      <c r="E373" s="210"/>
      <c r="F373" s="211"/>
      <c r="G373" s="268"/>
    </row>
    <row r="374" spans="1:256" s="29" customFormat="1" ht="14.25" customHeight="1">
      <c r="A374" s="213"/>
      <c r="B374" s="223"/>
      <c r="C374" s="222" t="s">
        <v>116</v>
      </c>
      <c r="D374" s="214">
        <f>D363+D369+D372</f>
        <v>32460</v>
      </c>
      <c r="E374" s="214">
        <f>E363+E369+E372</f>
        <v>32840</v>
      </c>
      <c r="F374" s="214">
        <f>F363+F369+F372</f>
        <v>3610</v>
      </c>
      <c r="G374" s="227">
        <f>F374/E374*100</f>
        <v>10.992691839220463</v>
      </c>
      <c r="O374" s="83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7" s="203" customFormat="1" ht="14.25" customHeight="1">
      <c r="A375" s="16"/>
      <c r="B375" s="68"/>
      <c r="C375" s="208"/>
      <c r="D375" s="209"/>
      <c r="E375" s="210"/>
      <c r="F375" s="211"/>
      <c r="G375" s="268"/>
    </row>
    <row r="376" spans="1:6" s="203" customFormat="1" ht="14.25" customHeight="1">
      <c r="A376" s="642" t="s">
        <v>117</v>
      </c>
      <c r="B376" s="673"/>
      <c r="C376" s="673"/>
      <c r="D376" s="692"/>
      <c r="E376" s="692"/>
      <c r="F376" s="300"/>
    </row>
    <row r="377" spans="1:256" s="29" customFormat="1" ht="25.5" customHeight="1">
      <c r="A377" s="7" t="s">
        <v>283</v>
      </c>
      <c r="B377" s="7" t="s">
        <v>284</v>
      </c>
      <c r="C377" s="5" t="s">
        <v>285</v>
      </c>
      <c r="D377" s="52" t="s">
        <v>368</v>
      </c>
      <c r="E377" s="59" t="s">
        <v>369</v>
      </c>
      <c r="F377" s="5" t="s">
        <v>275</v>
      </c>
      <c r="G377" s="51" t="s">
        <v>370</v>
      </c>
      <c r="O377" s="83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29" customFormat="1" ht="24.75" customHeight="1">
      <c r="A378" s="150" t="s">
        <v>311</v>
      </c>
      <c r="B378" s="146" t="s">
        <v>96</v>
      </c>
      <c r="C378" s="137" t="s">
        <v>118</v>
      </c>
      <c r="D378" s="467">
        <v>4400</v>
      </c>
      <c r="E378" s="178">
        <v>4400</v>
      </c>
      <c r="F378" s="360">
        <v>200</v>
      </c>
      <c r="G378" s="179">
        <f>F378/E378*100</f>
        <v>4.545454545454546</v>
      </c>
      <c r="O378" s="83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9" customFormat="1" ht="15" customHeight="1">
      <c r="A379" s="150" t="s">
        <v>311</v>
      </c>
      <c r="B379" s="146" t="s">
        <v>96</v>
      </c>
      <c r="C379" s="137" t="s">
        <v>48</v>
      </c>
      <c r="D379" s="467">
        <v>0</v>
      </c>
      <c r="E379" s="178">
        <v>100</v>
      </c>
      <c r="F379" s="360">
        <v>0</v>
      </c>
      <c r="G379" s="179">
        <f>F379/E379*100</f>
        <v>0</v>
      </c>
      <c r="O379" s="83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9" customFormat="1" ht="14.25" customHeight="1">
      <c r="A380" s="204"/>
      <c r="B380" s="221"/>
      <c r="C380" s="220" t="s">
        <v>124</v>
      </c>
      <c r="D380" s="207">
        <f>SUM(D378:D379)</f>
        <v>4400</v>
      </c>
      <c r="E380" s="207">
        <f>SUM(E378:E379)</f>
        <v>4500</v>
      </c>
      <c r="F380" s="237">
        <f>SUM(F378:F379)</f>
        <v>200</v>
      </c>
      <c r="G380" s="235">
        <f>F380/E380*100</f>
        <v>4.444444444444445</v>
      </c>
      <c r="O380" s="83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6" s="203" customFormat="1" ht="14.25" customHeight="1">
      <c r="A381" s="43"/>
      <c r="B381" s="20"/>
      <c r="C381" s="20"/>
      <c r="D381" s="378"/>
      <c r="E381" s="378"/>
      <c r="F381" s="300"/>
    </row>
    <row r="382" spans="1:6" s="203" customFormat="1" ht="14.25" customHeight="1">
      <c r="A382" s="694" t="s">
        <v>736</v>
      </c>
      <c r="B382" s="695"/>
      <c r="C382" s="695"/>
      <c r="D382" s="378"/>
      <c r="E382" s="378"/>
      <c r="F382" s="300"/>
    </row>
    <row r="383" spans="1:7" ht="25.5">
      <c r="A383" s="7" t="s">
        <v>283</v>
      </c>
      <c r="B383" s="7" t="s">
        <v>284</v>
      </c>
      <c r="C383" s="5" t="s">
        <v>285</v>
      </c>
      <c r="D383" s="52" t="s">
        <v>368</v>
      </c>
      <c r="E383" s="59" t="s">
        <v>369</v>
      </c>
      <c r="F383" s="5" t="s">
        <v>275</v>
      </c>
      <c r="G383" s="51" t="s">
        <v>370</v>
      </c>
    </row>
    <row r="384" spans="1:7" ht="25.5">
      <c r="A384" s="150">
        <v>14</v>
      </c>
      <c r="B384" s="146">
        <v>3636</v>
      </c>
      <c r="C384" s="137" t="s">
        <v>700</v>
      </c>
      <c r="D384" s="178">
        <v>180</v>
      </c>
      <c r="E384" s="178">
        <v>180</v>
      </c>
      <c r="F384" s="360">
        <v>0</v>
      </c>
      <c r="G384" s="179">
        <f>F384/E384*100</f>
        <v>0</v>
      </c>
    </row>
    <row r="385" spans="1:7" ht="25.5">
      <c r="A385" s="150" t="s">
        <v>87</v>
      </c>
      <c r="B385" s="146">
        <v>6171</v>
      </c>
      <c r="C385" s="137" t="s">
        <v>701</v>
      </c>
      <c r="D385" s="178">
        <v>520</v>
      </c>
      <c r="E385" s="178">
        <v>520</v>
      </c>
      <c r="F385" s="360">
        <v>0</v>
      </c>
      <c r="G385" s="179">
        <f>F385/E385*100</f>
        <v>0</v>
      </c>
    </row>
    <row r="386" spans="1:256" s="124" customFormat="1" ht="12.75">
      <c r="A386" s="16"/>
      <c r="B386" s="68"/>
      <c r="C386" s="69"/>
      <c r="D386" s="70"/>
      <c r="E386" s="71"/>
      <c r="F386" s="54"/>
      <c r="G386" s="272"/>
      <c r="H386" s="128"/>
      <c r="I386" s="29"/>
      <c r="J386" s="29"/>
      <c r="K386" s="29"/>
      <c r="L386" s="29"/>
      <c r="M386" s="29"/>
      <c r="N386" s="29"/>
      <c r="O386" s="83"/>
      <c r="P386" s="83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7" ht="12.75">
      <c r="A387" s="213"/>
      <c r="B387" s="223"/>
      <c r="C387" s="222" t="s">
        <v>542</v>
      </c>
      <c r="D387" s="214">
        <f>D363+D369+D372+D380+D384+D385</f>
        <v>37560</v>
      </c>
      <c r="E387" s="214">
        <f>E363+E369+E372+E380+E384+E385</f>
        <v>38040</v>
      </c>
      <c r="F387" s="214">
        <f>F363+F369+F372+F380+F384+F385</f>
        <v>3810</v>
      </c>
      <c r="G387" s="227">
        <f>F387/E387*100</f>
        <v>10.015772870662461</v>
      </c>
    </row>
    <row r="388" spans="1:256" s="29" customFormat="1" ht="12.75">
      <c r="A388" s="67"/>
      <c r="B388" s="14"/>
      <c r="C388"/>
      <c r="D388" s="83"/>
      <c r="E388" s="83"/>
      <c r="F388" s="83"/>
      <c r="G388"/>
      <c r="O388" s="83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9" customFormat="1" ht="15.75">
      <c r="A389" s="152" t="s">
        <v>334</v>
      </c>
      <c r="B389" s="67"/>
      <c r="D389" s="83"/>
      <c r="E389" s="83"/>
      <c r="F389" s="83"/>
      <c r="O389" s="83" t="s">
        <v>485</v>
      </c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9" customFormat="1" ht="12.75">
      <c r="A390" s="67"/>
      <c r="B390" s="14"/>
      <c r="C390"/>
      <c r="D390" s="83"/>
      <c r="E390" s="83"/>
      <c r="F390" s="83"/>
      <c r="G390"/>
      <c r="O390" s="83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6" ht="12.75">
      <c r="A391" s="77" t="s">
        <v>300</v>
      </c>
      <c r="B391" s="14"/>
      <c r="D391" s="83"/>
      <c r="E391" s="83"/>
      <c r="F391" s="83"/>
    </row>
    <row r="392" spans="1:6" ht="12.75">
      <c r="A392" s="67"/>
      <c r="B392" s="14"/>
      <c r="D392" s="83" t="s">
        <v>522</v>
      </c>
      <c r="E392" s="83"/>
      <c r="F392" s="83"/>
    </row>
    <row r="393" spans="1:256" s="29" customFormat="1" ht="25.5">
      <c r="A393" s="7" t="s">
        <v>283</v>
      </c>
      <c r="B393" s="7" t="s">
        <v>284</v>
      </c>
      <c r="C393" s="5" t="s">
        <v>285</v>
      </c>
      <c r="D393" s="52" t="s">
        <v>368</v>
      </c>
      <c r="E393" s="59" t="s">
        <v>369</v>
      </c>
      <c r="F393" s="5" t="s">
        <v>275</v>
      </c>
      <c r="G393" s="51" t="s">
        <v>370</v>
      </c>
      <c r="O393" s="83" t="s">
        <v>498</v>
      </c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9" customFormat="1" ht="25.5">
      <c r="A394" s="150" t="s">
        <v>335</v>
      </c>
      <c r="B394" s="146">
        <v>6172</v>
      </c>
      <c r="C394" s="137" t="s">
        <v>50</v>
      </c>
      <c r="D394" s="178">
        <v>259716</v>
      </c>
      <c r="E394" s="178">
        <v>260031</v>
      </c>
      <c r="F394" s="360">
        <v>33352</v>
      </c>
      <c r="G394" s="179">
        <f>F394/E394*100</f>
        <v>12.826163034407436</v>
      </c>
      <c r="O394" s="83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9" customFormat="1" ht="14.25" customHeight="1">
      <c r="A395" s="150" t="s">
        <v>335</v>
      </c>
      <c r="B395" s="146">
        <v>6115</v>
      </c>
      <c r="C395" s="137" t="s">
        <v>49</v>
      </c>
      <c r="D395" s="178">
        <v>0</v>
      </c>
      <c r="E395" s="178">
        <v>10</v>
      </c>
      <c r="F395" s="360">
        <v>2</v>
      </c>
      <c r="G395" s="179">
        <f>F395/E395*100</f>
        <v>20</v>
      </c>
      <c r="O395" s="83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7" ht="14.25" customHeight="1">
      <c r="A396" s="204"/>
      <c r="B396" s="221"/>
      <c r="C396" s="220" t="s">
        <v>517</v>
      </c>
      <c r="D396" s="205">
        <f>SUM(D394:D395)</f>
        <v>259716</v>
      </c>
      <c r="E396" s="206">
        <f>SUM(E394:E395)</f>
        <v>260041</v>
      </c>
      <c r="F396" s="237">
        <f>SUM(F394:F395)</f>
        <v>33354</v>
      </c>
      <c r="G396" s="115">
        <f>F396/E396*100</f>
        <v>12.826438907710708</v>
      </c>
    </row>
    <row r="397" spans="1:18" ht="13.5" customHeight="1">
      <c r="A397" s="16"/>
      <c r="B397" s="68"/>
      <c r="C397" s="208"/>
      <c r="D397" s="209"/>
      <c r="E397" s="210"/>
      <c r="F397" s="211"/>
      <c r="G397" s="31"/>
      <c r="R397" s="154"/>
    </row>
    <row r="398" spans="1:18" ht="12.75">
      <c r="A398" s="43" t="s">
        <v>301</v>
      </c>
      <c r="B398" s="19"/>
      <c r="C398" s="42"/>
      <c r="D398" s="57"/>
      <c r="E398" s="60"/>
      <c r="F398" s="54"/>
      <c r="G398" s="38"/>
      <c r="R398" s="154"/>
    </row>
    <row r="399" spans="1:18" ht="12.75">
      <c r="A399" s="16"/>
      <c r="B399" s="19"/>
      <c r="C399" s="42"/>
      <c r="D399" s="57"/>
      <c r="E399" s="60"/>
      <c r="F399" s="54"/>
      <c r="G399" s="38"/>
      <c r="R399" s="154"/>
    </row>
    <row r="400" spans="1:256" s="29" customFormat="1" ht="25.5">
      <c r="A400" s="7" t="s">
        <v>283</v>
      </c>
      <c r="B400" s="7" t="s">
        <v>284</v>
      </c>
      <c r="C400" s="5" t="s">
        <v>285</v>
      </c>
      <c r="D400" s="52" t="s">
        <v>368</v>
      </c>
      <c r="E400" s="59" t="s">
        <v>369</v>
      </c>
      <c r="F400" s="5" t="s">
        <v>275</v>
      </c>
      <c r="G400" s="51" t="s">
        <v>370</v>
      </c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7" ht="14.25" customHeight="1">
      <c r="A401" s="150" t="s">
        <v>335</v>
      </c>
      <c r="B401" s="146">
        <v>6172</v>
      </c>
      <c r="C401" s="137" t="s">
        <v>51</v>
      </c>
      <c r="D401" s="178">
        <v>3000</v>
      </c>
      <c r="E401" s="178">
        <v>3000</v>
      </c>
      <c r="F401" s="360">
        <v>793</v>
      </c>
      <c r="G401" s="179">
        <f>F401/E401*100</f>
        <v>26.43333333333333</v>
      </c>
    </row>
    <row r="402" spans="1:7" ht="12.75">
      <c r="A402" s="204"/>
      <c r="B402" s="221"/>
      <c r="C402" s="220" t="s">
        <v>518</v>
      </c>
      <c r="D402" s="205">
        <f>SUM(D401:D401)</f>
        <v>3000</v>
      </c>
      <c r="E402" s="206">
        <f>SUM(E401:E401)</f>
        <v>3000</v>
      </c>
      <c r="F402" s="237">
        <f>SUM(F401:F401)</f>
        <v>793</v>
      </c>
      <c r="G402" s="123">
        <f>F402/E402*100</f>
        <v>26.43333333333333</v>
      </c>
    </row>
    <row r="403" spans="1:7" ht="12.75">
      <c r="A403" s="57"/>
      <c r="B403" s="60"/>
      <c r="C403" s="37"/>
      <c r="D403" s="38"/>
      <c r="E403" s="57"/>
      <c r="F403" s="60"/>
      <c r="G403" s="37"/>
    </row>
    <row r="404" spans="1:7" ht="25.5">
      <c r="A404" s="7" t="s">
        <v>283</v>
      </c>
      <c r="B404" s="7" t="s">
        <v>284</v>
      </c>
      <c r="C404" s="5" t="s">
        <v>285</v>
      </c>
      <c r="D404" s="52" t="s">
        <v>368</v>
      </c>
      <c r="E404" s="59" t="s">
        <v>369</v>
      </c>
      <c r="F404" s="5" t="s">
        <v>275</v>
      </c>
      <c r="G404" s="51" t="s">
        <v>370</v>
      </c>
    </row>
    <row r="405" spans="1:7" ht="12.75">
      <c r="A405" s="135" t="s">
        <v>332</v>
      </c>
      <c r="B405" s="136">
        <v>6330</v>
      </c>
      <c r="C405" s="137" t="s">
        <v>333</v>
      </c>
      <c r="D405" s="174">
        <v>4262</v>
      </c>
      <c r="E405" s="169">
        <v>4262</v>
      </c>
      <c r="F405" s="333">
        <v>1066</v>
      </c>
      <c r="G405" s="168">
        <f>F405/E405*100</f>
        <v>25.011731581417173</v>
      </c>
    </row>
    <row r="406" spans="1:7" ht="12.75">
      <c r="A406" s="16"/>
      <c r="B406" s="68"/>
      <c r="C406" s="69"/>
      <c r="D406" s="70"/>
      <c r="E406" s="71"/>
      <c r="F406" s="54"/>
      <c r="G406" s="272"/>
    </row>
    <row r="407" spans="1:256" s="29" customFormat="1" ht="12" customHeight="1">
      <c r="A407" s="213"/>
      <c r="B407" s="223"/>
      <c r="C407" s="222" t="s">
        <v>542</v>
      </c>
      <c r="D407" s="214">
        <f>D396+D402+D405</f>
        <v>266978</v>
      </c>
      <c r="E407" s="214">
        <f>E396+E402+E405</f>
        <v>267303</v>
      </c>
      <c r="F407" s="214">
        <f>F396+F402+F405</f>
        <v>35213</v>
      </c>
      <c r="G407" s="227">
        <f>F407/E407*100</f>
        <v>13.173439879088525</v>
      </c>
      <c r="H407" s="128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H407" s="83"/>
      <c r="CI407" s="83"/>
      <c r="CJ407" s="83"/>
      <c r="CK407" s="83"/>
      <c r="CL407" s="83"/>
      <c r="CM407" s="83"/>
      <c r="CN407" s="83"/>
      <c r="CO407" s="83"/>
      <c r="CP407" s="83"/>
      <c r="CQ407" s="83"/>
      <c r="CR407" s="83"/>
      <c r="CS407" s="83"/>
      <c r="CT407" s="83"/>
      <c r="CU407" s="83"/>
      <c r="CV407" s="83"/>
      <c r="CW407" s="83"/>
      <c r="CX407" s="83"/>
      <c r="CY407" s="83"/>
      <c r="CZ407" s="83"/>
      <c r="DA407" s="83"/>
      <c r="DB407" s="83"/>
      <c r="DC407" s="83"/>
      <c r="DD407" s="83"/>
      <c r="DE407" s="83"/>
      <c r="DF407" s="83"/>
      <c r="DG407" s="83"/>
      <c r="DH407" s="83"/>
      <c r="DI407" s="83"/>
      <c r="DJ407" s="83"/>
      <c r="DK407" s="83"/>
      <c r="DL407" s="83"/>
      <c r="DM407" s="83"/>
      <c r="DN407" s="83"/>
      <c r="DO407" s="83"/>
      <c r="DP407" s="83"/>
      <c r="DQ407" s="83"/>
      <c r="DR407" s="83"/>
      <c r="DS407" s="83"/>
      <c r="DT407" s="83"/>
      <c r="DU407" s="83"/>
      <c r="DV407" s="83"/>
      <c r="DW407" s="83"/>
      <c r="DX407" s="83"/>
      <c r="DY407" s="83"/>
      <c r="DZ407" s="83"/>
      <c r="EA407" s="83"/>
      <c r="EB407" s="83"/>
      <c r="EC407" s="83"/>
      <c r="ED407" s="83"/>
      <c r="EE407" s="83"/>
      <c r="EF407" s="83"/>
      <c r="EG407" s="83"/>
      <c r="EH407" s="83"/>
      <c r="EI407" s="83"/>
      <c r="EJ407" s="83"/>
      <c r="EK407" s="83"/>
      <c r="EL407" s="83"/>
      <c r="EM407" s="83"/>
      <c r="EN407" s="83"/>
      <c r="EO407" s="83"/>
      <c r="EP407" s="83"/>
      <c r="EQ407" s="83"/>
      <c r="ER407" s="83"/>
      <c r="ES407" s="83"/>
      <c r="ET407" s="83"/>
      <c r="EU407" s="83"/>
      <c r="EV407" s="83"/>
      <c r="EW407" s="83"/>
      <c r="EX407" s="83"/>
      <c r="EY407" s="83"/>
      <c r="EZ407" s="83"/>
      <c r="FA407" s="83"/>
      <c r="FB407" s="83"/>
      <c r="FC407" s="83"/>
      <c r="FD407" s="83"/>
      <c r="FE407" s="83"/>
      <c r="FF407" s="83"/>
      <c r="FG407" s="83"/>
      <c r="FH407" s="83"/>
      <c r="FI407" s="83"/>
      <c r="FJ407" s="83"/>
      <c r="FK407" s="83"/>
      <c r="FL407" s="83"/>
      <c r="FM407" s="83"/>
      <c r="FN407" s="83"/>
      <c r="FO407" s="83"/>
      <c r="FP407" s="83"/>
      <c r="FQ407" s="83"/>
      <c r="FR407" s="83"/>
      <c r="FS407" s="83"/>
      <c r="FT407" s="83"/>
      <c r="FU407" s="83"/>
      <c r="FV407" s="83"/>
      <c r="FW407" s="83"/>
      <c r="FX407" s="83"/>
      <c r="FY407" s="83"/>
      <c r="FZ407" s="83"/>
      <c r="GA407" s="83"/>
      <c r="GB407" s="83"/>
      <c r="GC407" s="83"/>
      <c r="GD407" s="83"/>
      <c r="GE407" s="83"/>
      <c r="GF407" s="83"/>
      <c r="GG407" s="83"/>
      <c r="GH407" s="83"/>
      <c r="GI407" s="83"/>
      <c r="GJ407" s="83"/>
      <c r="GK407" s="83"/>
      <c r="GL407" s="83"/>
      <c r="GM407" s="83"/>
      <c r="GN407" s="83"/>
      <c r="GO407" s="83"/>
      <c r="GP407" s="83"/>
      <c r="GQ407" s="83"/>
      <c r="GR407" s="83"/>
      <c r="GS407" s="83"/>
      <c r="GT407" s="83"/>
      <c r="GU407" s="83"/>
      <c r="GV407" s="83"/>
      <c r="GW407" s="83"/>
      <c r="GX407" s="83"/>
      <c r="GY407" s="83"/>
      <c r="GZ407" s="83"/>
      <c r="HA407" s="83"/>
      <c r="HB407" s="83"/>
      <c r="HC407" s="83"/>
      <c r="HD407" s="83"/>
      <c r="HE407" s="83"/>
      <c r="HF407" s="83"/>
      <c r="HG407" s="83"/>
      <c r="HH407" s="83"/>
      <c r="HI407" s="83"/>
      <c r="HJ407" s="83"/>
      <c r="HK407" s="83"/>
      <c r="HL407" s="83"/>
      <c r="HM407" s="83"/>
      <c r="HN407" s="83"/>
      <c r="HO407" s="83"/>
      <c r="HP407" s="83"/>
      <c r="HQ407" s="83"/>
      <c r="HR407" s="83"/>
      <c r="HS407" s="83"/>
      <c r="HT407" s="83"/>
      <c r="HU407" s="83"/>
      <c r="HV407" s="83"/>
      <c r="HW407" s="83"/>
      <c r="HX407" s="83"/>
      <c r="HY407" s="83"/>
      <c r="HZ407" s="83"/>
      <c r="IA407" s="83"/>
      <c r="IB407" s="83"/>
      <c r="IC407" s="83"/>
      <c r="ID407" s="83"/>
      <c r="IE407" s="83"/>
      <c r="IF407" s="83"/>
      <c r="IG407" s="83"/>
      <c r="IH407" s="83"/>
      <c r="II407" s="83"/>
      <c r="IJ407" s="83"/>
      <c r="IK407" s="83"/>
      <c r="IL407" s="83"/>
      <c r="IM407" s="83"/>
      <c r="IN407" s="83"/>
      <c r="IO407" s="83"/>
      <c r="IP407" s="83"/>
      <c r="IQ407" s="83"/>
      <c r="IR407" s="83"/>
      <c r="IS407" s="83"/>
      <c r="IT407" s="83"/>
      <c r="IU407" s="83"/>
      <c r="IV407" s="83"/>
    </row>
    <row r="408" spans="1:256" s="29" customFormat="1" ht="12" customHeight="1">
      <c r="A408" s="16"/>
      <c r="B408" s="68"/>
      <c r="C408" s="208"/>
      <c r="D408" s="209"/>
      <c r="E408" s="210"/>
      <c r="F408" s="211"/>
      <c r="G408" s="31"/>
      <c r="H408" s="29" t="s">
        <v>466</v>
      </c>
      <c r="O408" s="83" t="s">
        <v>487</v>
      </c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29" customFormat="1" ht="14.25" customHeight="1">
      <c r="A409" s="152" t="s">
        <v>377</v>
      </c>
      <c r="B409" s="68"/>
      <c r="C409" s="42"/>
      <c r="D409" s="70"/>
      <c r="E409" s="71"/>
      <c r="F409" s="54"/>
      <c r="G409" s="72"/>
      <c r="O409" s="83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9" customFormat="1" ht="14.25" customHeight="1">
      <c r="A410" s="78"/>
      <c r="B410" s="19"/>
      <c r="C410" s="69"/>
      <c r="D410" s="57"/>
      <c r="E410" s="60"/>
      <c r="F410" s="466"/>
      <c r="G410" s="38"/>
      <c r="O410" s="83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9" customFormat="1" ht="12" customHeight="1">
      <c r="A411" s="64" t="s">
        <v>300</v>
      </c>
      <c r="B411"/>
      <c r="C411" s="42"/>
      <c r="D411" s="15"/>
      <c r="E411" s="15"/>
      <c r="F411" s="15"/>
      <c r="G411"/>
      <c r="O411" s="83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3" spans="1:16" ht="25.5">
      <c r="A413" s="86" t="s">
        <v>283</v>
      </c>
      <c r="B413" s="7" t="s">
        <v>284</v>
      </c>
      <c r="C413" s="5" t="s">
        <v>285</v>
      </c>
      <c r="D413" s="52" t="s">
        <v>368</v>
      </c>
      <c r="E413" s="59" t="s">
        <v>369</v>
      </c>
      <c r="F413" s="5" t="s">
        <v>275</v>
      </c>
      <c r="G413" s="51" t="s">
        <v>370</v>
      </c>
      <c r="P413" s="83"/>
    </row>
    <row r="414" spans="1:16" ht="25.5">
      <c r="A414" s="150" t="s">
        <v>70</v>
      </c>
      <c r="B414" s="153" t="s">
        <v>299</v>
      </c>
      <c r="C414" s="147" t="s">
        <v>525</v>
      </c>
      <c r="D414" s="178">
        <v>4500</v>
      </c>
      <c r="E414" s="178">
        <v>4500</v>
      </c>
      <c r="F414" s="618">
        <v>238</v>
      </c>
      <c r="G414" s="180">
        <f>F414/E414*100</f>
        <v>5.288888888888889</v>
      </c>
      <c r="P414" s="200"/>
    </row>
    <row r="415" spans="1:16" ht="14.25" customHeight="1">
      <c r="A415" s="150" t="s">
        <v>71</v>
      </c>
      <c r="B415" s="153" t="s">
        <v>299</v>
      </c>
      <c r="C415" s="137" t="s">
        <v>378</v>
      </c>
      <c r="D415" s="178">
        <v>57900</v>
      </c>
      <c r="E415" s="178">
        <v>64650</v>
      </c>
      <c r="F415" s="618">
        <v>1299</v>
      </c>
      <c r="G415" s="180">
        <f>F415/E415*100</f>
        <v>2.009280742459397</v>
      </c>
      <c r="P415" s="154"/>
    </row>
    <row r="416" spans="1:18" ht="25.5">
      <c r="A416" s="150" t="s">
        <v>72</v>
      </c>
      <c r="B416" s="146" t="s">
        <v>299</v>
      </c>
      <c r="C416" s="137" t="s">
        <v>550</v>
      </c>
      <c r="D416" s="178">
        <v>23250</v>
      </c>
      <c r="E416" s="178">
        <v>23250</v>
      </c>
      <c r="F416" s="617">
        <v>47</v>
      </c>
      <c r="G416" s="180">
        <f>F416/E416*100</f>
        <v>0.2021505376344086</v>
      </c>
      <c r="P416" s="83"/>
      <c r="R416" s="188"/>
    </row>
    <row r="417" spans="1:18" ht="25.5">
      <c r="A417" s="150" t="s">
        <v>73</v>
      </c>
      <c r="B417" s="146" t="s">
        <v>299</v>
      </c>
      <c r="C417" s="137" t="s">
        <v>379</v>
      </c>
      <c r="D417" s="178">
        <v>8400</v>
      </c>
      <c r="E417" s="178">
        <v>10300</v>
      </c>
      <c r="F417" s="617">
        <v>0</v>
      </c>
      <c r="G417" s="180">
        <f>F417/E417*100</f>
        <v>0</v>
      </c>
      <c r="P417" s="83"/>
      <c r="R417" s="188"/>
    </row>
    <row r="418" spans="1:256" s="29" customFormat="1" ht="13.5" customHeight="1">
      <c r="A418" s="204"/>
      <c r="B418" s="221"/>
      <c r="C418" s="220" t="s">
        <v>517</v>
      </c>
      <c r="D418" s="287">
        <f>SUM(D414:D417)</f>
        <v>94050</v>
      </c>
      <c r="E418" s="288">
        <f>SUM(E414:E417)</f>
        <v>102700</v>
      </c>
      <c r="F418" s="353">
        <f>SUM(F414:F417)</f>
        <v>1584</v>
      </c>
      <c r="G418" s="228">
        <f>F418/E418*100</f>
        <v>1.5423563777994158</v>
      </c>
      <c r="O418" s="83"/>
      <c r="P418" s="15"/>
      <c r="Q418" s="15"/>
      <c r="R418" s="15"/>
      <c r="S418" s="15"/>
      <c r="T418" s="15"/>
      <c r="U418" s="15"/>
      <c r="V418" s="154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9" customFormat="1" ht="13.5" customHeight="1">
      <c r="A419" s="16"/>
      <c r="B419" s="68"/>
      <c r="C419" s="208"/>
      <c r="D419" s="290"/>
      <c r="E419" s="291"/>
      <c r="F419" s="292"/>
      <c r="G419" s="230"/>
      <c r="O419" s="83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9" customFormat="1" ht="12.75">
      <c r="A420" s="11" t="s">
        <v>301</v>
      </c>
      <c r="B420"/>
      <c r="C420"/>
      <c r="D420" s="15"/>
      <c r="E420" s="15"/>
      <c r="F420" s="15"/>
      <c r="G420"/>
      <c r="O420" s="83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9" customFormat="1" ht="12.75">
      <c r="A421" s="13"/>
      <c r="B421"/>
      <c r="C421"/>
      <c r="D421" s="15"/>
      <c r="E421" s="15"/>
      <c r="F421" s="15"/>
      <c r="G421"/>
      <c r="O421" s="83"/>
      <c r="P421" s="15"/>
      <c r="Q421" s="15"/>
      <c r="R421" s="191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9" customFormat="1" ht="25.5">
      <c r="A422" s="7" t="s">
        <v>283</v>
      </c>
      <c r="B422" s="85" t="s">
        <v>284</v>
      </c>
      <c r="C422" s="5" t="s">
        <v>285</v>
      </c>
      <c r="D422" s="52" t="s">
        <v>368</v>
      </c>
      <c r="E422" s="59" t="s">
        <v>369</v>
      </c>
      <c r="F422" s="5" t="s">
        <v>275</v>
      </c>
      <c r="G422" s="51" t="s">
        <v>370</v>
      </c>
      <c r="O422" s="83" t="s">
        <v>484</v>
      </c>
      <c r="P422" s="83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9" customFormat="1" ht="32.25" customHeight="1">
      <c r="A423" s="150" t="s">
        <v>70</v>
      </c>
      <c r="B423" s="146" t="s">
        <v>299</v>
      </c>
      <c r="C423" s="147" t="s">
        <v>76</v>
      </c>
      <c r="D423" s="225">
        <v>4000</v>
      </c>
      <c r="E423" s="225">
        <v>4000</v>
      </c>
      <c r="F423" s="617">
        <v>485</v>
      </c>
      <c r="G423" s="314">
        <f aca="true" t="shared" si="10" ref="G423:G430">F423/E423*100</f>
        <v>12.125</v>
      </c>
      <c r="O423" s="83" t="s">
        <v>486</v>
      </c>
      <c r="P423" s="83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9" customFormat="1" ht="15.75" customHeight="1">
      <c r="A424" s="150" t="s">
        <v>71</v>
      </c>
      <c r="B424" s="146" t="s">
        <v>299</v>
      </c>
      <c r="C424" s="137" t="s">
        <v>378</v>
      </c>
      <c r="D424" s="225">
        <v>44100</v>
      </c>
      <c r="E424" s="225">
        <v>44346</v>
      </c>
      <c r="F424" s="617">
        <v>1</v>
      </c>
      <c r="G424" s="314">
        <f t="shared" si="10"/>
        <v>0.002254994813511929</v>
      </c>
      <c r="O424" s="83" t="s">
        <v>486</v>
      </c>
      <c r="P424" s="83"/>
      <c r="Q424" s="15"/>
      <c r="R424" s="190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9" customFormat="1" ht="25.5">
      <c r="A425" s="150" t="s">
        <v>72</v>
      </c>
      <c r="B425" s="146" t="s">
        <v>299</v>
      </c>
      <c r="C425" s="137" t="s">
        <v>550</v>
      </c>
      <c r="D425" s="225">
        <v>11750</v>
      </c>
      <c r="E425" s="225">
        <v>11750</v>
      </c>
      <c r="F425" s="617">
        <v>0</v>
      </c>
      <c r="G425" s="314">
        <f t="shared" si="10"/>
        <v>0</v>
      </c>
      <c r="H425" s="29" t="s">
        <v>465</v>
      </c>
      <c r="O425" s="83" t="s">
        <v>488</v>
      </c>
      <c r="P425" s="83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256" s="29" customFormat="1" ht="12.75">
      <c r="A426" s="150" t="s">
        <v>72</v>
      </c>
      <c r="B426" s="146" t="s">
        <v>299</v>
      </c>
      <c r="C426" s="356" t="s">
        <v>161</v>
      </c>
      <c r="D426" s="225">
        <v>1000</v>
      </c>
      <c r="E426" s="225">
        <v>1000</v>
      </c>
      <c r="F426" s="617">
        <v>0</v>
      </c>
      <c r="G426" s="314">
        <f>F426/E426*100</f>
        <v>0</v>
      </c>
      <c r="O426" s="83"/>
      <c r="P426" s="83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29" customFormat="1" ht="25.5">
      <c r="A427" s="150" t="s">
        <v>73</v>
      </c>
      <c r="B427" s="146" t="s">
        <v>299</v>
      </c>
      <c r="C427" s="137" t="s">
        <v>379</v>
      </c>
      <c r="D427" s="225">
        <v>5600</v>
      </c>
      <c r="E427" s="225">
        <v>5600</v>
      </c>
      <c r="F427" s="617">
        <v>0</v>
      </c>
      <c r="G427" s="314">
        <f t="shared" si="10"/>
        <v>0</v>
      </c>
      <c r="O427" s="83" t="s">
        <v>489</v>
      </c>
      <c r="P427" s="83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16" ht="12.75">
      <c r="A428" s="135" t="s">
        <v>74</v>
      </c>
      <c r="B428" s="136" t="s">
        <v>299</v>
      </c>
      <c r="C428" s="137" t="s">
        <v>380</v>
      </c>
      <c r="D428" s="225">
        <v>172245</v>
      </c>
      <c r="E428" s="225">
        <v>173154</v>
      </c>
      <c r="F428" s="617">
        <v>1125</v>
      </c>
      <c r="G428" s="314">
        <f t="shared" si="10"/>
        <v>0.6497106621851069</v>
      </c>
      <c r="P428" s="83"/>
    </row>
    <row r="429" spans="1:16" ht="12.75">
      <c r="A429" s="135" t="s">
        <v>75</v>
      </c>
      <c r="B429" s="136" t="s">
        <v>299</v>
      </c>
      <c r="C429" s="137" t="s">
        <v>382</v>
      </c>
      <c r="D429" s="225">
        <v>41500</v>
      </c>
      <c r="E429" s="225">
        <v>41650</v>
      </c>
      <c r="F429" s="617">
        <v>6</v>
      </c>
      <c r="G429" s="314">
        <f>F429/E429*100</f>
        <v>0.01440576230492197</v>
      </c>
      <c r="P429" s="83"/>
    </row>
    <row r="430" spans="1:16" ht="12.75">
      <c r="A430" s="135" t="s">
        <v>70</v>
      </c>
      <c r="B430" s="136" t="s">
        <v>299</v>
      </c>
      <c r="C430" s="137" t="s">
        <v>381</v>
      </c>
      <c r="D430" s="225">
        <v>8500</v>
      </c>
      <c r="E430" s="225">
        <v>9291</v>
      </c>
      <c r="F430" s="617">
        <v>18</v>
      </c>
      <c r="G430" s="314">
        <f t="shared" si="10"/>
        <v>0.19373587342589602</v>
      </c>
      <c r="P430" s="83"/>
    </row>
    <row r="431" spans="1:16" ht="12.75">
      <c r="A431" s="135" t="s">
        <v>70</v>
      </c>
      <c r="B431" s="136" t="s">
        <v>299</v>
      </c>
      <c r="C431" s="137" t="s">
        <v>547</v>
      </c>
      <c r="D431" s="225">
        <v>69400</v>
      </c>
      <c r="E431" s="225">
        <v>69400</v>
      </c>
      <c r="F431" s="617">
        <v>0</v>
      </c>
      <c r="G431" s="314">
        <f>F431/E431*100</f>
        <v>0</v>
      </c>
      <c r="P431" s="83"/>
    </row>
    <row r="432" spans="1:21" ht="12.75">
      <c r="A432" s="135" t="s">
        <v>70</v>
      </c>
      <c r="B432" s="136" t="s">
        <v>299</v>
      </c>
      <c r="C432" s="137" t="s">
        <v>558</v>
      </c>
      <c r="D432" s="225">
        <v>3500</v>
      </c>
      <c r="E432" s="225">
        <v>5300</v>
      </c>
      <c r="F432" s="617">
        <v>0</v>
      </c>
      <c r="G432" s="314">
        <f>F432/E432*100</f>
        <v>0</v>
      </c>
      <c r="P432" s="83"/>
      <c r="U432" s="499"/>
    </row>
    <row r="433" spans="1:17" ht="12.75">
      <c r="A433" s="135" t="s">
        <v>70</v>
      </c>
      <c r="B433" s="136">
        <v>6172</v>
      </c>
      <c r="C433" s="137" t="s">
        <v>702</v>
      </c>
      <c r="D433" s="225">
        <v>17280</v>
      </c>
      <c r="E433" s="225">
        <v>17280</v>
      </c>
      <c r="F433" s="617">
        <v>0</v>
      </c>
      <c r="G433" s="314">
        <f>F433/E433*100</f>
        <v>0</v>
      </c>
      <c r="P433" s="83"/>
      <c r="Q433" s="154"/>
    </row>
    <row r="434" spans="1:256" s="124" customFormat="1" ht="14.25" customHeight="1">
      <c r="A434" s="204"/>
      <c r="B434" s="221"/>
      <c r="C434" s="289" t="s">
        <v>518</v>
      </c>
      <c r="D434" s="287">
        <f>SUM(D423:D433)</f>
        <v>378875</v>
      </c>
      <c r="E434" s="288">
        <f>SUM(E423:E433)</f>
        <v>382771</v>
      </c>
      <c r="F434" s="353">
        <f>SUM(F423:F433)</f>
        <v>1635</v>
      </c>
      <c r="G434" s="228">
        <f>F434/E434*100</f>
        <v>0.42714834718408656</v>
      </c>
      <c r="H434" s="128"/>
      <c r="I434" s="29"/>
      <c r="J434" s="29"/>
      <c r="K434" s="29"/>
      <c r="L434" s="29"/>
      <c r="M434" s="29"/>
      <c r="N434" s="29"/>
      <c r="O434" s="83"/>
      <c r="P434" s="83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124" customFormat="1" ht="14.25" customHeight="1">
      <c r="A435" s="186"/>
      <c r="B435" s="187"/>
      <c r="C435" s="394"/>
      <c r="D435" s="395"/>
      <c r="E435" s="396"/>
      <c r="F435" s="397"/>
      <c r="G435" s="398"/>
      <c r="H435" s="128"/>
      <c r="I435" s="29"/>
      <c r="J435" s="29"/>
      <c r="K435" s="29"/>
      <c r="L435" s="29"/>
      <c r="M435" s="29"/>
      <c r="N435" s="29"/>
      <c r="O435" s="83"/>
      <c r="P435" s="83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9" customFormat="1" ht="14.25" customHeight="1">
      <c r="A436" s="213"/>
      <c r="B436" s="223"/>
      <c r="C436" s="222" t="s">
        <v>519</v>
      </c>
      <c r="D436" s="216">
        <f>D418+D434</f>
        <v>472925</v>
      </c>
      <c r="E436" s="216">
        <f>E418+E434</f>
        <v>485471</v>
      </c>
      <c r="F436" s="216">
        <f>F418+F434</f>
        <v>3219</v>
      </c>
      <c r="G436" s="229">
        <f>F436/E436*100</f>
        <v>0.6630674128835709</v>
      </c>
      <c r="H436" s="128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H436" s="83"/>
      <c r="CI436" s="83"/>
      <c r="CJ436" s="83"/>
      <c r="CK436" s="83"/>
      <c r="CL436" s="83"/>
      <c r="CM436" s="83"/>
      <c r="CN436" s="83"/>
      <c r="CO436" s="83"/>
      <c r="CP436" s="83"/>
      <c r="CQ436" s="83"/>
      <c r="CR436" s="83"/>
      <c r="CS436" s="83"/>
      <c r="CT436" s="83"/>
      <c r="CU436" s="83"/>
      <c r="CV436" s="83"/>
      <c r="CW436" s="83"/>
      <c r="CX436" s="83"/>
      <c r="CY436" s="83"/>
      <c r="CZ436" s="83"/>
      <c r="DA436" s="83"/>
      <c r="DB436" s="83"/>
      <c r="DC436" s="83"/>
      <c r="DD436" s="83"/>
      <c r="DE436" s="83"/>
      <c r="DF436" s="83"/>
      <c r="DG436" s="83"/>
      <c r="DH436" s="83"/>
      <c r="DI436" s="83"/>
      <c r="DJ436" s="83"/>
      <c r="DK436" s="83"/>
      <c r="DL436" s="83"/>
      <c r="DM436" s="83"/>
      <c r="DN436" s="83"/>
      <c r="DO436" s="83"/>
      <c r="DP436" s="83"/>
      <c r="DQ436" s="83"/>
      <c r="DR436" s="83"/>
      <c r="DS436" s="83"/>
      <c r="DT436" s="83"/>
      <c r="DU436" s="83"/>
      <c r="DV436" s="83"/>
      <c r="DW436" s="83"/>
      <c r="DX436" s="83"/>
      <c r="DY436" s="83"/>
      <c r="DZ436" s="83"/>
      <c r="EA436" s="83"/>
      <c r="EB436" s="83"/>
      <c r="EC436" s="83"/>
      <c r="ED436" s="83"/>
      <c r="EE436" s="83"/>
      <c r="EF436" s="83"/>
      <c r="EG436" s="83"/>
      <c r="EH436" s="83"/>
      <c r="EI436" s="83"/>
      <c r="EJ436" s="83"/>
      <c r="EK436" s="83"/>
      <c r="EL436" s="83"/>
      <c r="EM436" s="83"/>
      <c r="EN436" s="83"/>
      <c r="EO436" s="83"/>
      <c r="EP436" s="83"/>
      <c r="EQ436" s="83"/>
      <c r="ER436" s="83"/>
      <c r="ES436" s="83"/>
      <c r="ET436" s="83"/>
      <c r="EU436" s="83"/>
      <c r="EV436" s="83"/>
      <c r="EW436" s="83"/>
      <c r="EX436" s="83"/>
      <c r="EY436" s="83"/>
      <c r="EZ436" s="83"/>
      <c r="FA436" s="83"/>
      <c r="FB436" s="83"/>
      <c r="FC436" s="83"/>
      <c r="FD436" s="83"/>
      <c r="FE436" s="83"/>
      <c r="FF436" s="83"/>
      <c r="FG436" s="83"/>
      <c r="FH436" s="83"/>
      <c r="FI436" s="83"/>
      <c r="FJ436" s="83"/>
      <c r="FK436" s="83"/>
      <c r="FL436" s="83"/>
      <c r="FM436" s="83"/>
      <c r="FN436" s="83"/>
      <c r="FO436" s="83"/>
      <c r="FP436" s="83"/>
      <c r="FQ436" s="83"/>
      <c r="FR436" s="83"/>
      <c r="FS436" s="83"/>
      <c r="FT436" s="83"/>
      <c r="FU436" s="83"/>
      <c r="FV436" s="83"/>
      <c r="FW436" s="83"/>
      <c r="FX436" s="83"/>
      <c r="FY436" s="83"/>
      <c r="FZ436" s="83"/>
      <c r="GA436" s="83"/>
      <c r="GB436" s="83"/>
      <c r="GC436" s="83"/>
      <c r="GD436" s="83"/>
      <c r="GE436" s="83"/>
      <c r="GF436" s="83"/>
      <c r="GG436" s="83"/>
      <c r="GH436" s="83"/>
      <c r="GI436" s="83"/>
      <c r="GJ436" s="83"/>
      <c r="GK436" s="83"/>
      <c r="GL436" s="83"/>
      <c r="GM436" s="83"/>
      <c r="GN436" s="83"/>
      <c r="GO436" s="83"/>
      <c r="GP436" s="83"/>
      <c r="GQ436" s="83"/>
      <c r="GR436" s="83"/>
      <c r="GS436" s="83"/>
      <c r="GT436" s="83"/>
      <c r="GU436" s="83"/>
      <c r="GV436" s="83"/>
      <c r="GW436" s="83"/>
      <c r="GX436" s="83"/>
      <c r="GY436" s="83"/>
      <c r="GZ436" s="83"/>
      <c r="HA436" s="83"/>
      <c r="HB436" s="83"/>
      <c r="HC436" s="83"/>
      <c r="HD436" s="83"/>
      <c r="HE436" s="83"/>
      <c r="HF436" s="83"/>
      <c r="HG436" s="83"/>
      <c r="HH436" s="83"/>
      <c r="HI436" s="83"/>
      <c r="HJ436" s="83"/>
      <c r="HK436" s="83"/>
      <c r="HL436" s="83"/>
      <c r="HM436" s="83"/>
      <c r="HN436" s="83"/>
      <c r="HO436" s="83"/>
      <c r="HP436" s="83"/>
      <c r="HQ436" s="83"/>
      <c r="HR436" s="83"/>
      <c r="HS436" s="83"/>
      <c r="HT436" s="83"/>
      <c r="HU436" s="83"/>
      <c r="HV436" s="83"/>
      <c r="HW436" s="83"/>
      <c r="HX436" s="83"/>
      <c r="HY436" s="83"/>
      <c r="HZ436" s="83"/>
      <c r="IA436" s="83"/>
      <c r="IB436" s="83"/>
      <c r="IC436" s="83"/>
      <c r="ID436" s="83"/>
      <c r="IE436" s="83"/>
      <c r="IF436" s="83"/>
      <c r="IG436" s="83"/>
      <c r="IH436" s="83"/>
      <c r="II436" s="83"/>
      <c r="IJ436" s="83"/>
      <c r="IK436" s="83"/>
      <c r="IL436" s="83"/>
      <c r="IM436" s="83"/>
      <c r="IN436" s="83"/>
      <c r="IO436" s="83"/>
      <c r="IP436" s="83"/>
      <c r="IQ436" s="83"/>
      <c r="IR436" s="83"/>
      <c r="IS436" s="83"/>
      <c r="IT436" s="83"/>
      <c r="IU436" s="83"/>
      <c r="IV436" s="83"/>
    </row>
    <row r="437" spans="1:256" s="29" customFormat="1" ht="16.5" customHeight="1">
      <c r="A437" s="16"/>
      <c r="B437" s="68"/>
      <c r="C437" s="208"/>
      <c r="D437" s="209"/>
      <c r="E437" s="83"/>
      <c r="F437" s="211"/>
      <c r="G437" s="31"/>
      <c r="O437" s="83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29" customFormat="1" ht="15.75">
      <c r="A438" s="73" t="s">
        <v>312</v>
      </c>
      <c r="D438" s="83"/>
      <c r="E438" s="83"/>
      <c r="F438" s="83"/>
      <c r="O438" s="83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2:256" s="29" customFormat="1" ht="12.75">
      <c r="B439"/>
      <c r="C439"/>
      <c r="D439" s="15"/>
      <c r="E439" s="15"/>
      <c r="F439" s="15"/>
      <c r="G439"/>
      <c r="O439" s="83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s="29" customFormat="1" ht="12.75">
      <c r="A440" s="64" t="s">
        <v>300</v>
      </c>
      <c r="B440"/>
      <c r="C440"/>
      <c r="D440" s="15"/>
      <c r="E440" s="15"/>
      <c r="F440" s="15"/>
      <c r="G440"/>
      <c r="O440" s="83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2:256" s="29" customFormat="1" ht="12.75">
      <c r="B441"/>
      <c r="C441"/>
      <c r="D441" s="15"/>
      <c r="E441" s="15"/>
      <c r="F441" s="15"/>
      <c r="G441"/>
      <c r="O441" s="83" t="s">
        <v>490</v>
      </c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9" customFormat="1" ht="25.5">
      <c r="A442" s="7" t="s">
        <v>283</v>
      </c>
      <c r="B442" s="7" t="s">
        <v>284</v>
      </c>
      <c r="C442" s="5" t="s">
        <v>285</v>
      </c>
      <c r="D442" s="52" t="s">
        <v>368</v>
      </c>
      <c r="E442" s="59" t="s">
        <v>369</v>
      </c>
      <c r="F442" s="5" t="s">
        <v>275</v>
      </c>
      <c r="G442" s="51" t="s">
        <v>370</v>
      </c>
      <c r="O442" s="83" t="s">
        <v>490</v>
      </c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15" ht="24">
      <c r="A443" s="150" t="s">
        <v>313</v>
      </c>
      <c r="B443" s="146">
        <v>2139</v>
      </c>
      <c r="C443" s="439" t="s">
        <v>115</v>
      </c>
      <c r="D443" s="178">
        <v>2100</v>
      </c>
      <c r="E443" s="312">
        <v>2100</v>
      </c>
      <c r="F443" s="617">
        <v>41</v>
      </c>
      <c r="G443" s="180">
        <f aca="true" t="shared" si="11" ref="G443:G451">F443/E443*100</f>
        <v>1.9523809523809523</v>
      </c>
      <c r="H443" s="29"/>
      <c r="O443" s="154"/>
    </row>
    <row r="444" spans="1:18" ht="23.25" customHeight="1">
      <c r="A444" s="150" t="s">
        <v>313</v>
      </c>
      <c r="B444" s="146">
        <v>2141</v>
      </c>
      <c r="C444" s="439" t="s">
        <v>53</v>
      </c>
      <c r="D444" s="178">
        <v>700</v>
      </c>
      <c r="E444" s="312">
        <v>700</v>
      </c>
      <c r="F444" s="617">
        <v>8</v>
      </c>
      <c r="G444" s="180">
        <f t="shared" si="11"/>
        <v>1.1428571428571428</v>
      </c>
      <c r="H444" s="29"/>
      <c r="R444" s="155"/>
    </row>
    <row r="445" spans="1:18" ht="24" customHeight="1">
      <c r="A445" s="150" t="s">
        <v>313</v>
      </c>
      <c r="B445" s="146">
        <v>2143</v>
      </c>
      <c r="C445" s="439" t="s">
        <v>52</v>
      </c>
      <c r="D445" s="178">
        <v>1400</v>
      </c>
      <c r="E445" s="312">
        <v>1400</v>
      </c>
      <c r="F445" s="617">
        <v>72</v>
      </c>
      <c r="G445" s="180">
        <f t="shared" si="11"/>
        <v>5.142857142857142</v>
      </c>
      <c r="H445" s="29"/>
      <c r="R445" s="155"/>
    </row>
    <row r="446" spans="1:256" s="13" customFormat="1" ht="25.5">
      <c r="A446" s="150" t="s">
        <v>313</v>
      </c>
      <c r="B446" s="146">
        <v>2199</v>
      </c>
      <c r="C446" s="137" t="s">
        <v>114</v>
      </c>
      <c r="D446" s="178">
        <v>1300</v>
      </c>
      <c r="E446" s="177">
        <v>1300</v>
      </c>
      <c r="F446" s="312">
        <v>273</v>
      </c>
      <c r="G446" s="180">
        <f t="shared" si="11"/>
        <v>21</v>
      </c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13" customFormat="1" ht="25.5">
      <c r="A447" s="150" t="s">
        <v>313</v>
      </c>
      <c r="B447" s="146">
        <v>3699</v>
      </c>
      <c r="C447" s="137" t="s">
        <v>85</v>
      </c>
      <c r="D447" s="296">
        <v>69500</v>
      </c>
      <c r="E447" s="297">
        <v>71880</v>
      </c>
      <c r="F447" s="326">
        <v>50</v>
      </c>
      <c r="G447" s="180">
        <f t="shared" si="11"/>
        <v>0.06956037840845854</v>
      </c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13" customFormat="1" ht="12.75">
      <c r="A448" s="150" t="s">
        <v>313</v>
      </c>
      <c r="B448" s="146">
        <v>6113</v>
      </c>
      <c r="C448" s="439" t="s">
        <v>55</v>
      </c>
      <c r="D448" s="178">
        <v>25</v>
      </c>
      <c r="E448" s="312">
        <v>25</v>
      </c>
      <c r="F448" s="617">
        <v>0</v>
      </c>
      <c r="G448" s="180">
        <f>F448/E448*100</f>
        <v>0</v>
      </c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13" customFormat="1" ht="24">
      <c r="A449" s="150" t="s">
        <v>313</v>
      </c>
      <c r="B449" s="146">
        <v>6174</v>
      </c>
      <c r="C449" s="439" t="s">
        <v>54</v>
      </c>
      <c r="D449" s="178">
        <v>14639</v>
      </c>
      <c r="E449" s="312">
        <v>14639</v>
      </c>
      <c r="F449" s="617">
        <v>8783</v>
      </c>
      <c r="G449" s="180">
        <f>F449/E449*100</f>
        <v>59.99726757292165</v>
      </c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13" customFormat="1" ht="12.75">
      <c r="A450" s="150" t="s">
        <v>313</v>
      </c>
      <c r="B450" s="146">
        <v>2140</v>
      </c>
      <c r="C450" s="439" t="s">
        <v>718</v>
      </c>
      <c r="D450" s="178">
        <v>0</v>
      </c>
      <c r="E450" s="312">
        <v>431</v>
      </c>
      <c r="F450" s="617">
        <v>0</v>
      </c>
      <c r="G450" s="180">
        <f>F450/E450*100</f>
        <v>0</v>
      </c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7" ht="12.75">
      <c r="A451" s="204"/>
      <c r="B451" s="221"/>
      <c r="C451" s="220" t="s">
        <v>517</v>
      </c>
      <c r="D451" s="205">
        <f>SUM(D443:D450)</f>
        <v>89664</v>
      </c>
      <c r="E451" s="206">
        <f>SUM(E443:E450)</f>
        <v>92475</v>
      </c>
      <c r="F451" s="237">
        <f>SUM(F443:F450)</f>
        <v>9227</v>
      </c>
      <c r="G451" s="115">
        <f t="shared" si="11"/>
        <v>9.977831846444985</v>
      </c>
    </row>
    <row r="452" spans="1:7" ht="12.75">
      <c r="A452" s="16"/>
      <c r="B452" s="68"/>
      <c r="C452" s="208"/>
      <c r="D452" s="209"/>
      <c r="E452" s="210"/>
      <c r="F452" s="262"/>
      <c r="G452" s="118"/>
    </row>
    <row r="453" spans="1:2" ht="12.75">
      <c r="A453" s="43" t="s">
        <v>301</v>
      </c>
      <c r="B453" s="14"/>
    </row>
    <row r="454" spans="1:4" ht="12.75">
      <c r="A454" s="67"/>
      <c r="B454" s="14"/>
      <c r="D454" s="15" t="s">
        <v>522</v>
      </c>
    </row>
    <row r="455" spans="1:16" ht="25.5">
      <c r="A455" s="7" t="s">
        <v>283</v>
      </c>
      <c r="B455" s="7" t="s">
        <v>284</v>
      </c>
      <c r="C455" s="5" t="s">
        <v>285</v>
      </c>
      <c r="D455" s="52" t="s">
        <v>368</v>
      </c>
      <c r="E455" s="59" t="s">
        <v>369</v>
      </c>
      <c r="F455" s="5" t="s">
        <v>275</v>
      </c>
      <c r="G455" s="51" t="s">
        <v>370</v>
      </c>
      <c r="P455" s="154"/>
    </row>
    <row r="456" spans="1:16" ht="24">
      <c r="A456" s="150" t="s">
        <v>313</v>
      </c>
      <c r="B456" s="146">
        <v>6174</v>
      </c>
      <c r="C456" s="439" t="s">
        <v>54</v>
      </c>
      <c r="D456" s="178">
        <v>2911</v>
      </c>
      <c r="E456" s="312">
        <v>2911</v>
      </c>
      <c r="F456" s="617">
        <v>1747</v>
      </c>
      <c r="G456" s="180">
        <f>F456/E456*100</f>
        <v>60.01374098248024</v>
      </c>
      <c r="P456" s="154"/>
    </row>
    <row r="457" spans="1:7" ht="12.75">
      <c r="A457" s="204"/>
      <c r="B457" s="221"/>
      <c r="C457" s="220" t="s">
        <v>518</v>
      </c>
      <c r="D457" s="309">
        <f>SUM(D456:D456)</f>
        <v>2911</v>
      </c>
      <c r="E457" s="309">
        <f>SUM(E456:E456)</f>
        <v>2911</v>
      </c>
      <c r="F457" s="354">
        <f>SUM(F456:F456)</f>
        <v>1747</v>
      </c>
      <c r="G457" s="180">
        <f>F457/E457*100</f>
        <v>60.01374098248024</v>
      </c>
    </row>
    <row r="458" spans="1:7" ht="12.75">
      <c r="A458" s="270"/>
      <c r="B458" s="221"/>
      <c r="C458" s="321"/>
      <c r="D458" s="322"/>
      <c r="E458" s="322"/>
      <c r="F458" s="323"/>
      <c r="G458" s="324"/>
    </row>
    <row r="459" spans="1:7" ht="12.75">
      <c r="A459" s="213"/>
      <c r="B459" s="223"/>
      <c r="C459" s="222" t="s">
        <v>519</v>
      </c>
      <c r="D459" s="214">
        <f>D451+D457</f>
        <v>92575</v>
      </c>
      <c r="E459" s="215">
        <f>E451+E457</f>
        <v>95386</v>
      </c>
      <c r="F459" s="216">
        <f>F451+F457</f>
        <v>10974</v>
      </c>
      <c r="G459" s="27">
        <f>F459/E459*100</f>
        <v>11.50483299435976</v>
      </c>
    </row>
    <row r="460" spans="1:7" ht="12.75">
      <c r="A460" s="16"/>
      <c r="B460" s="68"/>
      <c r="C460" s="208"/>
      <c r="G460" s="15"/>
    </row>
    <row r="461" spans="1:7" ht="15.75">
      <c r="A461" s="73" t="s">
        <v>556</v>
      </c>
      <c r="B461" s="29"/>
      <c r="C461" s="29"/>
      <c r="G461" s="15"/>
    </row>
    <row r="462" spans="1:7" ht="12.75">
      <c r="A462" s="16"/>
      <c r="B462" s="68"/>
      <c r="C462" s="208"/>
      <c r="G462" s="15"/>
    </row>
    <row r="463" spans="1:7" ht="12.75">
      <c r="A463" s="77" t="s">
        <v>300</v>
      </c>
      <c r="B463" s="14"/>
      <c r="G463" s="15"/>
    </row>
    <row r="464" spans="1:4" ht="12.75">
      <c r="A464" s="67"/>
      <c r="B464" s="14"/>
      <c r="D464" s="15" t="s">
        <v>522</v>
      </c>
    </row>
    <row r="465" spans="1:16" ht="25.5">
      <c r="A465" s="7" t="s">
        <v>283</v>
      </c>
      <c r="B465" s="7" t="s">
        <v>284</v>
      </c>
      <c r="C465" s="5" t="s">
        <v>285</v>
      </c>
      <c r="D465" s="52" t="s">
        <v>368</v>
      </c>
      <c r="E465" s="59" t="s">
        <v>369</v>
      </c>
      <c r="F465" s="5" t="s">
        <v>275</v>
      </c>
      <c r="G465" s="51" t="s">
        <v>370</v>
      </c>
      <c r="P465" s="154"/>
    </row>
    <row r="466" spans="1:16" ht="25.5">
      <c r="A466" s="344">
        <v>16</v>
      </c>
      <c r="B466" s="146">
        <v>3314</v>
      </c>
      <c r="C466" s="137" t="s">
        <v>247</v>
      </c>
      <c r="D466" s="296">
        <v>0</v>
      </c>
      <c r="E466" s="297">
        <v>18</v>
      </c>
      <c r="F466" s="326">
        <v>18</v>
      </c>
      <c r="G466" s="180">
        <f>F466/E466*100</f>
        <v>100</v>
      </c>
      <c r="P466" s="154"/>
    </row>
    <row r="467" spans="1:16" ht="24.75" customHeight="1">
      <c r="A467" s="344" t="s">
        <v>336</v>
      </c>
      <c r="B467" s="146">
        <v>3636</v>
      </c>
      <c r="C467" s="137" t="s">
        <v>234</v>
      </c>
      <c r="D467" s="296">
        <v>6500</v>
      </c>
      <c r="E467" s="297">
        <v>6500</v>
      </c>
      <c r="F467" s="326">
        <v>885</v>
      </c>
      <c r="G467" s="180">
        <f>F467/E467*100</f>
        <v>13.615384615384615</v>
      </c>
      <c r="P467" s="154"/>
    </row>
    <row r="468" spans="1:16" ht="25.5" customHeight="1">
      <c r="A468" s="150" t="s">
        <v>336</v>
      </c>
      <c r="B468" s="145">
        <v>6172</v>
      </c>
      <c r="C468" s="137" t="s">
        <v>113</v>
      </c>
      <c r="D468" s="178">
        <v>12750</v>
      </c>
      <c r="E468" s="178">
        <v>12750</v>
      </c>
      <c r="F468" s="312">
        <v>2932</v>
      </c>
      <c r="G468" s="180">
        <f>F468/E468*100</f>
        <v>22.99607843137255</v>
      </c>
      <c r="P468" s="154"/>
    </row>
    <row r="469" spans="1:16" ht="25.5" customHeight="1">
      <c r="A469" s="150" t="s">
        <v>336</v>
      </c>
      <c r="B469" s="145">
        <v>6113</v>
      </c>
      <c r="C469" s="137" t="s">
        <v>271</v>
      </c>
      <c r="D469" s="178">
        <v>200</v>
      </c>
      <c r="E469" s="178">
        <v>200</v>
      </c>
      <c r="F469" s="312">
        <v>0</v>
      </c>
      <c r="G469" s="180">
        <f>F469/E469*100</f>
        <v>0</v>
      </c>
      <c r="P469" s="154"/>
    </row>
    <row r="470" spans="1:20" ht="12.75">
      <c r="A470" s="204"/>
      <c r="B470" s="221"/>
      <c r="C470" s="220" t="s">
        <v>517</v>
      </c>
      <c r="D470" s="309">
        <f>SUM(D466:D469)</f>
        <v>19450</v>
      </c>
      <c r="E470" s="309">
        <f>SUM(E466:E469)</f>
        <v>19468</v>
      </c>
      <c r="F470" s="354">
        <f>SUM(F466:F469)</f>
        <v>3835</v>
      </c>
      <c r="G470" s="115">
        <f>F470/E470*100</f>
        <v>19.698993219642492</v>
      </c>
      <c r="T470" s="15" t="s">
        <v>391</v>
      </c>
    </row>
    <row r="471" spans="1:7" ht="12.75">
      <c r="A471" s="16"/>
      <c r="B471" s="68"/>
      <c r="C471" s="208"/>
      <c r="D471" s="209"/>
      <c r="E471" s="210"/>
      <c r="F471" s="262"/>
      <c r="G471" s="31"/>
    </row>
    <row r="472" spans="1:7" ht="12.75">
      <c r="A472" s="43" t="s">
        <v>301</v>
      </c>
      <c r="B472" s="19"/>
      <c r="C472" s="42"/>
      <c r="D472" s="57"/>
      <c r="E472" s="60"/>
      <c r="F472" s="54"/>
      <c r="G472" s="38"/>
    </row>
    <row r="473" spans="1:7" ht="12.75">
      <c r="A473" s="16"/>
      <c r="B473" s="19"/>
      <c r="C473" s="42"/>
      <c r="D473" s="57"/>
      <c r="E473" s="60"/>
      <c r="F473" s="54"/>
      <c r="G473" s="38"/>
    </row>
    <row r="474" spans="1:7" ht="25.5">
      <c r="A474" s="7" t="s">
        <v>283</v>
      </c>
      <c r="B474" s="7" t="s">
        <v>284</v>
      </c>
      <c r="C474" s="5" t="s">
        <v>285</v>
      </c>
      <c r="D474" s="52" t="s">
        <v>368</v>
      </c>
      <c r="E474" s="59" t="s">
        <v>369</v>
      </c>
      <c r="F474" s="5" t="s">
        <v>275</v>
      </c>
      <c r="G474" s="51" t="s">
        <v>370</v>
      </c>
    </row>
    <row r="475" spans="1:7" ht="25.5">
      <c r="A475" s="150" t="s">
        <v>336</v>
      </c>
      <c r="B475" s="145">
        <v>3636</v>
      </c>
      <c r="C475" s="137" t="s">
        <v>234</v>
      </c>
      <c r="D475" s="178">
        <v>2500</v>
      </c>
      <c r="E475" s="178">
        <v>2500</v>
      </c>
      <c r="F475" s="312">
        <v>243</v>
      </c>
      <c r="G475" s="180">
        <f>F475/E475*100</f>
        <v>9.719999999999999</v>
      </c>
    </row>
    <row r="476" spans="1:7" ht="26.25" customHeight="1">
      <c r="A476" s="150" t="s">
        <v>336</v>
      </c>
      <c r="B476" s="145">
        <v>6172</v>
      </c>
      <c r="C476" s="137" t="s">
        <v>113</v>
      </c>
      <c r="D476" s="178">
        <v>6250</v>
      </c>
      <c r="E476" s="178">
        <v>6250</v>
      </c>
      <c r="F476" s="312">
        <v>280</v>
      </c>
      <c r="G476" s="180">
        <f>F476/E476*100</f>
        <v>4.4799999999999995</v>
      </c>
    </row>
    <row r="477" spans="1:7" ht="12.75">
      <c r="A477" s="204"/>
      <c r="B477" s="221"/>
      <c r="C477" s="289" t="s">
        <v>518</v>
      </c>
      <c r="D477" s="287">
        <f>SUM(D475:D476)</f>
        <v>8750</v>
      </c>
      <c r="E477" s="288">
        <f>SUM(E475:E476)</f>
        <v>8750</v>
      </c>
      <c r="F477" s="288">
        <f>SUM(F475:F476)</f>
        <v>523</v>
      </c>
      <c r="G477" s="228">
        <f>F477/E477*100</f>
        <v>5.977142857142857</v>
      </c>
    </row>
    <row r="478" spans="1:22" ht="12.75">
      <c r="A478" s="16"/>
      <c r="B478" s="68"/>
      <c r="C478" s="208"/>
      <c r="D478" s="209"/>
      <c r="E478" s="210"/>
      <c r="F478" s="262"/>
      <c r="G478" s="118"/>
      <c r="V478" s="443"/>
    </row>
    <row r="479" spans="1:256" s="13" customFormat="1" ht="12.75">
      <c r="A479" s="213"/>
      <c r="B479" s="223"/>
      <c r="C479" s="222" t="s">
        <v>519</v>
      </c>
      <c r="D479" s="214">
        <f>D470+D477</f>
        <v>28200</v>
      </c>
      <c r="E479" s="215">
        <f>E470+E477</f>
        <v>28218</v>
      </c>
      <c r="F479" s="216">
        <f>F470+F477</f>
        <v>4358</v>
      </c>
      <c r="G479" s="27">
        <f>F479/E479*100</f>
        <v>15.444042809554185</v>
      </c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256" s="13" customFormat="1" ht="12.75">
      <c r="A480" s="263"/>
      <c r="B480" s="264"/>
      <c r="C480" s="265"/>
      <c r="D480" s="266"/>
      <c r="E480" s="267"/>
      <c r="F480" s="262"/>
      <c r="G480" s="30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13" customFormat="1" ht="12.75">
      <c r="A481" s="15"/>
      <c r="B481" s="15"/>
      <c r="C481" s="15"/>
      <c r="D481" s="15"/>
      <c r="E481" s="15"/>
      <c r="F481" s="15"/>
      <c r="G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29" customFormat="1" ht="17.25" customHeight="1">
      <c r="A482" s="73" t="s">
        <v>337</v>
      </c>
      <c r="D482" s="83"/>
      <c r="E482" s="83"/>
      <c r="F482" s="83"/>
      <c r="O482" s="83"/>
      <c r="P482" s="15"/>
      <c r="Q482" s="15"/>
      <c r="R482" s="154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ht="12.75">
      <c r="R483" s="154"/>
    </row>
    <row r="484" spans="1:7" ht="25.5">
      <c r="A484" s="7" t="s">
        <v>283</v>
      </c>
      <c r="B484" s="7" t="s">
        <v>284</v>
      </c>
      <c r="C484" s="5" t="s">
        <v>285</v>
      </c>
      <c r="D484" s="52" t="s">
        <v>368</v>
      </c>
      <c r="E484" s="59" t="s">
        <v>369</v>
      </c>
      <c r="F484" s="5" t="s">
        <v>275</v>
      </c>
      <c r="G484" s="51" t="s">
        <v>370</v>
      </c>
    </row>
    <row r="485" spans="1:7" ht="25.5">
      <c r="A485" s="150" t="s">
        <v>332</v>
      </c>
      <c r="B485" s="146">
        <v>6409</v>
      </c>
      <c r="C485" s="147" t="s">
        <v>523</v>
      </c>
      <c r="D485" s="612">
        <v>100000</v>
      </c>
      <c r="E485" s="619">
        <v>98782</v>
      </c>
      <c r="F485" s="314" t="s">
        <v>516</v>
      </c>
      <c r="G485" s="314" t="s">
        <v>516</v>
      </c>
    </row>
    <row r="486" spans="1:7" ht="25.5">
      <c r="A486" s="150" t="s">
        <v>332</v>
      </c>
      <c r="B486" s="146">
        <v>6409</v>
      </c>
      <c r="C486" s="147" t="s">
        <v>524</v>
      </c>
      <c r="D486" s="612">
        <v>30000</v>
      </c>
      <c r="E486" s="619">
        <v>21767</v>
      </c>
      <c r="F486" s="314" t="s">
        <v>516</v>
      </c>
      <c r="G486" s="314" t="s">
        <v>516</v>
      </c>
    </row>
    <row r="487" spans="1:7" ht="25.5" customHeight="1">
      <c r="A487" s="150" t="s">
        <v>332</v>
      </c>
      <c r="B487" s="146">
        <v>6409</v>
      </c>
      <c r="C487" s="147" t="s">
        <v>57</v>
      </c>
      <c r="D487" s="612">
        <v>10000</v>
      </c>
      <c r="E487" s="619">
        <v>10000</v>
      </c>
      <c r="F487" s="314" t="s">
        <v>516</v>
      </c>
      <c r="G487" s="314" t="s">
        <v>516</v>
      </c>
    </row>
    <row r="488" spans="1:7" ht="12.75">
      <c r="A488" s="213"/>
      <c r="B488" s="223"/>
      <c r="C488" s="222" t="s">
        <v>519</v>
      </c>
      <c r="D488" s="214">
        <f>SUM(D485:D487)</f>
        <v>140000</v>
      </c>
      <c r="E488" s="215">
        <f>SUM(E485:E487)</f>
        <v>130549</v>
      </c>
      <c r="F488" s="216">
        <f>SUM(F485:F487)</f>
        <v>0</v>
      </c>
      <c r="G488" s="27">
        <f>F488/E488*100</f>
        <v>0</v>
      </c>
    </row>
    <row r="490" spans="1:3" ht="15.75">
      <c r="A490" s="73" t="s">
        <v>526</v>
      </c>
      <c r="B490" s="2"/>
      <c r="C490" s="2"/>
    </row>
    <row r="491" spans="1:19" ht="15.75">
      <c r="A491" s="73"/>
      <c r="B491" s="2"/>
      <c r="C491" s="2"/>
      <c r="S491" s="154"/>
    </row>
    <row r="492" spans="1:7" ht="25.5">
      <c r="A492" s="7" t="s">
        <v>283</v>
      </c>
      <c r="B492" s="7" t="s">
        <v>284</v>
      </c>
      <c r="C492" s="5" t="s">
        <v>285</v>
      </c>
      <c r="D492" s="52" t="s">
        <v>368</v>
      </c>
      <c r="E492" s="59" t="s">
        <v>369</v>
      </c>
      <c r="F492" s="5" t="s">
        <v>275</v>
      </c>
      <c r="G492" s="51" t="s">
        <v>370</v>
      </c>
    </row>
    <row r="493" spans="1:7" ht="12.75">
      <c r="A493" s="150" t="s">
        <v>65</v>
      </c>
      <c r="B493" s="146">
        <v>6402</v>
      </c>
      <c r="C493" s="147" t="s">
        <v>563</v>
      </c>
      <c r="D493" s="178">
        <v>0</v>
      </c>
      <c r="E493" s="177">
        <v>0</v>
      </c>
      <c r="F493" s="326">
        <v>668</v>
      </c>
      <c r="G493" s="36" t="s">
        <v>516</v>
      </c>
    </row>
    <row r="495" spans="1:3" ht="12.75">
      <c r="A495" s="658"/>
      <c r="B495" s="658"/>
      <c r="C495" s="658"/>
    </row>
    <row r="496" spans="1:7" ht="12.75">
      <c r="A496" s="650" t="s">
        <v>538</v>
      </c>
      <c r="B496" s="638"/>
      <c r="C496" s="639"/>
      <c r="D496" s="215">
        <f>D25</f>
        <v>7546237</v>
      </c>
      <c r="E496" s="215">
        <f>E25</f>
        <v>7614146</v>
      </c>
      <c r="F496" s="215">
        <f>F25</f>
        <v>1077729</v>
      </c>
      <c r="G496" s="330">
        <f>G25</f>
        <v>14.1542991164078</v>
      </c>
    </row>
  </sheetData>
  <mergeCells count="59">
    <mergeCell ref="A288:C288"/>
    <mergeCell ref="A281:C281"/>
    <mergeCell ref="A347:D347"/>
    <mergeCell ref="A309:C309"/>
    <mergeCell ref="A164:D164"/>
    <mergeCell ref="A176:G176"/>
    <mergeCell ref="A496:C496"/>
    <mergeCell ref="A310:C310"/>
    <mergeCell ref="A311:C311"/>
    <mergeCell ref="A364:C364"/>
    <mergeCell ref="A331:C331"/>
    <mergeCell ref="A376:E376"/>
    <mergeCell ref="A326:C326"/>
    <mergeCell ref="A382:C382"/>
    <mergeCell ref="A365:C365"/>
    <mergeCell ref="A495:C495"/>
    <mergeCell ref="A8:C8"/>
    <mergeCell ref="A129:C129"/>
    <mergeCell ref="A15:C15"/>
    <mergeCell ref="A29:B29"/>
    <mergeCell ref="A24:C24"/>
    <mergeCell ref="A90:C90"/>
    <mergeCell ref="A185:C185"/>
    <mergeCell ref="A92:G92"/>
    <mergeCell ref="A1:G1"/>
    <mergeCell ref="A22:C22"/>
    <mergeCell ref="A25:C25"/>
    <mergeCell ref="A4:C4"/>
    <mergeCell ref="A5:C5"/>
    <mergeCell ref="A6:C6"/>
    <mergeCell ref="A7:C7"/>
    <mergeCell ref="A16:C16"/>
    <mergeCell ref="A14:C14"/>
    <mergeCell ref="A17:C17"/>
    <mergeCell ref="A70:C70"/>
    <mergeCell ref="A10:C10"/>
    <mergeCell ref="A42:C42"/>
    <mergeCell ref="A13:C13"/>
    <mergeCell ref="A55:B55"/>
    <mergeCell ref="A59:A69"/>
    <mergeCell ref="A9:C9"/>
    <mergeCell ref="A11:C11"/>
    <mergeCell ref="A12:C12"/>
    <mergeCell ref="A160:D160"/>
    <mergeCell ref="A94:A105"/>
    <mergeCell ref="A91:G91"/>
    <mergeCell ref="A20:C20"/>
    <mergeCell ref="A21:C21"/>
    <mergeCell ref="A23:C23"/>
    <mergeCell ref="A74:A89"/>
    <mergeCell ref="A163:D163"/>
    <mergeCell ref="A106:C106"/>
    <mergeCell ref="A161:D161"/>
    <mergeCell ref="A136:C136"/>
    <mergeCell ref="A147:C147"/>
    <mergeCell ref="A142:C142"/>
    <mergeCell ref="A134:C134"/>
    <mergeCell ref="A114:C114"/>
    <mergeCell ref="A162:D162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5" r:id="rId1"/>
  <headerFooter alignWithMargins="0">
    <oddFooter>&amp;C&amp;P</oddFooter>
  </headerFooter>
  <rowBreaks count="9" manualBreakCount="9">
    <brk id="52" max="6" man="1"/>
    <brk id="106" max="6" man="1"/>
    <brk id="166" max="6" man="1"/>
    <brk id="217" max="6" man="1"/>
    <brk id="264" max="6" man="1"/>
    <brk id="308" max="6" man="1"/>
    <brk id="354" max="6" man="1"/>
    <brk id="402" max="6" man="1"/>
    <brk id="45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I20" sqref="I20:I21"/>
    </sheetView>
  </sheetViews>
  <sheetFormatPr defaultColWidth="9.00390625" defaultRowHeight="12.75"/>
  <cols>
    <col min="1" max="1" width="8.125" style="0" customWidth="1"/>
    <col min="2" max="2" width="40.625" style="0" customWidth="1"/>
    <col min="3" max="4" width="10.75390625" style="0" customWidth="1"/>
    <col min="5" max="5" width="10.75390625" style="13" customWidth="1"/>
    <col min="6" max="6" width="10.875" style="101" customWidth="1"/>
    <col min="7" max="7" width="0" style="0" hidden="1" customWidth="1"/>
  </cols>
  <sheetData>
    <row r="1" spans="1:6" ht="18">
      <c r="A1" s="668" t="s">
        <v>212</v>
      </c>
      <c r="B1" s="668"/>
      <c r="C1" s="668"/>
      <c r="D1" s="668"/>
      <c r="E1" s="668"/>
      <c r="F1" s="668"/>
    </row>
    <row r="2" spans="1:6" ht="15.75">
      <c r="A2" s="73"/>
      <c r="B2" s="29"/>
      <c r="C2" s="29"/>
      <c r="D2" s="29"/>
      <c r="F2" s="119" t="s">
        <v>348</v>
      </c>
    </row>
    <row r="3" spans="1:7" ht="25.5" customHeight="1">
      <c r="A3" s="120" t="s">
        <v>394</v>
      </c>
      <c r="B3" s="120" t="s">
        <v>395</v>
      </c>
      <c r="C3" s="52" t="s">
        <v>368</v>
      </c>
      <c r="D3" s="6" t="s">
        <v>369</v>
      </c>
      <c r="E3" s="5" t="s">
        <v>275</v>
      </c>
      <c r="F3" s="51" t="s">
        <v>548</v>
      </c>
      <c r="G3" t="s">
        <v>491</v>
      </c>
    </row>
    <row r="4" spans="1:8" s="29" customFormat="1" ht="12.75">
      <c r="A4" s="34">
        <v>5011</v>
      </c>
      <c r="B4" s="34" t="s">
        <v>447</v>
      </c>
      <c r="C4" s="28">
        <v>142075</v>
      </c>
      <c r="D4" s="28">
        <v>142075</v>
      </c>
      <c r="E4" s="247">
        <v>19686</v>
      </c>
      <c r="F4" s="36">
        <f>E4/D4*100</f>
        <v>13.856061939116666</v>
      </c>
      <c r="G4" s="13"/>
      <c r="H4" s="201"/>
    </row>
    <row r="5" spans="1:8" s="29" customFormat="1" ht="12.75">
      <c r="A5" s="34">
        <v>5021</v>
      </c>
      <c r="B5" s="34" t="s">
        <v>448</v>
      </c>
      <c r="C5" s="28">
        <v>650</v>
      </c>
      <c r="D5" s="28">
        <v>650</v>
      </c>
      <c r="E5" s="247">
        <v>120</v>
      </c>
      <c r="F5" s="36">
        <f aca="true" t="shared" si="0" ref="F5:F54">E5/D5*100</f>
        <v>18.461538461538463</v>
      </c>
      <c r="G5" s="13"/>
      <c r="H5" s="201"/>
    </row>
    <row r="6" spans="1:8" s="29" customFormat="1" ht="12.75">
      <c r="A6" s="34">
        <v>5024</v>
      </c>
      <c r="B6" s="34" t="s">
        <v>730</v>
      </c>
      <c r="C6" s="28">
        <v>0</v>
      </c>
      <c r="D6" s="28">
        <v>0</v>
      </c>
      <c r="E6" s="247">
        <v>30</v>
      </c>
      <c r="F6" s="36" t="s">
        <v>516</v>
      </c>
      <c r="G6" s="13"/>
      <c r="H6" s="201"/>
    </row>
    <row r="7" spans="1:8" s="29" customFormat="1" ht="12.75">
      <c r="A7" s="34">
        <v>5031</v>
      </c>
      <c r="B7" s="34" t="s">
        <v>449</v>
      </c>
      <c r="C7" s="28">
        <v>34963</v>
      </c>
      <c r="D7" s="28">
        <v>34963</v>
      </c>
      <c r="E7" s="247">
        <v>5224</v>
      </c>
      <c r="F7" s="36">
        <f t="shared" si="0"/>
        <v>14.941509595858479</v>
      </c>
      <c r="G7" s="13"/>
      <c r="H7" s="201"/>
    </row>
    <row r="8" spans="1:8" s="29" customFormat="1" ht="12.75">
      <c r="A8" s="34">
        <v>5032</v>
      </c>
      <c r="B8" s="34" t="s">
        <v>450</v>
      </c>
      <c r="C8" s="28">
        <v>13056</v>
      </c>
      <c r="D8" s="28">
        <v>13056</v>
      </c>
      <c r="E8" s="247">
        <v>1808</v>
      </c>
      <c r="F8" s="36">
        <f t="shared" si="0"/>
        <v>13.848039215686276</v>
      </c>
      <c r="G8" s="13"/>
      <c r="H8" s="25"/>
    </row>
    <row r="9" spans="1:8" s="29" customFormat="1" ht="12.75">
      <c r="A9" s="34">
        <v>5038</v>
      </c>
      <c r="B9" s="34" t="s">
        <v>451</v>
      </c>
      <c r="C9" s="28">
        <v>597</v>
      </c>
      <c r="D9" s="28">
        <v>597</v>
      </c>
      <c r="E9" s="247">
        <v>0</v>
      </c>
      <c r="F9" s="36">
        <f t="shared" si="0"/>
        <v>0</v>
      </c>
      <c r="G9" s="13"/>
      <c r="H9" s="83"/>
    </row>
    <row r="10" spans="1:8" ht="12.75">
      <c r="A10" s="130" t="s">
        <v>401</v>
      </c>
      <c r="B10" s="130" t="s">
        <v>402</v>
      </c>
      <c r="C10" s="114">
        <f>SUM(C4:C9)</f>
        <v>191341</v>
      </c>
      <c r="D10" s="114">
        <f>SUM(D4:D9)</f>
        <v>191341</v>
      </c>
      <c r="E10" s="114">
        <f>SUM(E4:E9)</f>
        <v>26868</v>
      </c>
      <c r="F10" s="126">
        <f t="shared" si="0"/>
        <v>14.04194605442639</v>
      </c>
      <c r="G10" s="129"/>
      <c r="H10" s="125"/>
    </row>
    <row r="11" spans="1:7" s="29" customFormat="1" ht="12.75">
      <c r="A11" s="34">
        <v>5131</v>
      </c>
      <c r="B11" s="34" t="s">
        <v>464</v>
      </c>
      <c r="C11" s="28">
        <v>90</v>
      </c>
      <c r="D11" s="28">
        <v>90</v>
      </c>
      <c r="E11" s="28">
        <v>16</v>
      </c>
      <c r="F11" s="36">
        <f t="shared" si="0"/>
        <v>17.77777777777778</v>
      </c>
      <c r="G11" s="13"/>
    </row>
    <row r="12" spans="1:7" s="29" customFormat="1" ht="12.75">
      <c r="A12" s="23">
        <v>5132</v>
      </c>
      <c r="B12" s="23" t="s">
        <v>452</v>
      </c>
      <c r="C12" s="26">
        <v>50</v>
      </c>
      <c r="D12" s="26">
        <v>50</v>
      </c>
      <c r="E12" s="26">
        <v>0</v>
      </c>
      <c r="F12" s="36">
        <f t="shared" si="0"/>
        <v>0</v>
      </c>
      <c r="G12" s="13"/>
    </row>
    <row r="13" spans="1:7" s="29" customFormat="1" ht="12.75">
      <c r="A13" s="23">
        <v>5134</v>
      </c>
      <c r="B13" s="23" t="s">
        <v>453</v>
      </c>
      <c r="C13" s="26">
        <v>120</v>
      </c>
      <c r="D13" s="26">
        <v>120</v>
      </c>
      <c r="E13" s="26">
        <v>10</v>
      </c>
      <c r="F13" s="36">
        <f t="shared" si="0"/>
        <v>8.333333333333332</v>
      </c>
      <c r="G13" s="13"/>
    </row>
    <row r="14" spans="1:7" s="29" customFormat="1" ht="12.75">
      <c r="A14" s="23">
        <v>5136</v>
      </c>
      <c r="B14" s="23" t="s">
        <v>403</v>
      </c>
      <c r="C14" s="26">
        <v>500</v>
      </c>
      <c r="D14" s="26">
        <v>500</v>
      </c>
      <c r="E14" s="26">
        <v>29</v>
      </c>
      <c r="F14" s="36">
        <f t="shared" si="0"/>
        <v>5.800000000000001</v>
      </c>
      <c r="G14" s="13"/>
    </row>
    <row r="15" spans="1:7" s="29" customFormat="1" ht="12.75">
      <c r="A15" s="23">
        <v>5137</v>
      </c>
      <c r="B15" s="23" t="s">
        <v>454</v>
      </c>
      <c r="C15" s="26">
        <v>2600</v>
      </c>
      <c r="D15" s="26">
        <v>2881</v>
      </c>
      <c r="E15" s="26">
        <v>32</v>
      </c>
      <c r="F15" s="36">
        <f t="shared" si="0"/>
        <v>1.1107254425546684</v>
      </c>
      <c r="G15" s="13"/>
    </row>
    <row r="16" spans="1:7" s="29" customFormat="1" ht="12.75">
      <c r="A16" s="23">
        <v>5139</v>
      </c>
      <c r="B16" s="23" t="s">
        <v>458</v>
      </c>
      <c r="C16" s="26">
        <v>3500</v>
      </c>
      <c r="D16" s="26">
        <v>3500</v>
      </c>
      <c r="E16" s="26">
        <v>236</v>
      </c>
      <c r="F16" s="36">
        <f t="shared" si="0"/>
        <v>6.742857142857144</v>
      </c>
      <c r="G16" s="13"/>
    </row>
    <row r="17" spans="1:7" s="29" customFormat="1" ht="12.75">
      <c r="A17" s="23">
        <v>5142</v>
      </c>
      <c r="B17" s="23" t="s">
        <v>406</v>
      </c>
      <c r="C17" s="26">
        <v>40</v>
      </c>
      <c r="D17" s="26">
        <v>40</v>
      </c>
      <c r="E17" s="26">
        <v>43</v>
      </c>
      <c r="F17" s="36">
        <f t="shared" si="0"/>
        <v>107.5</v>
      </c>
      <c r="G17" s="13"/>
    </row>
    <row r="18" spans="1:7" s="29" customFormat="1" ht="12.75">
      <c r="A18" s="34">
        <v>5151</v>
      </c>
      <c r="B18" s="34" t="s">
        <v>459</v>
      </c>
      <c r="C18" s="26">
        <v>440</v>
      </c>
      <c r="D18" s="26">
        <v>440</v>
      </c>
      <c r="E18" s="26">
        <v>110</v>
      </c>
      <c r="F18" s="36">
        <f t="shared" si="0"/>
        <v>25</v>
      </c>
      <c r="G18" s="13"/>
    </row>
    <row r="19" spans="1:7" s="29" customFormat="1" ht="12.75">
      <c r="A19" s="34">
        <v>5152</v>
      </c>
      <c r="B19" s="34" t="s">
        <v>460</v>
      </c>
      <c r="C19" s="26">
        <v>150</v>
      </c>
      <c r="D19" s="26">
        <v>150</v>
      </c>
      <c r="E19" s="26">
        <v>9</v>
      </c>
      <c r="F19" s="36">
        <f t="shared" si="0"/>
        <v>6</v>
      </c>
      <c r="G19" s="13"/>
    </row>
    <row r="20" spans="1:7" s="29" customFormat="1" ht="12.75">
      <c r="A20" s="34">
        <v>5153</v>
      </c>
      <c r="B20" s="34" t="s">
        <v>407</v>
      </c>
      <c r="C20" s="26">
        <v>2000</v>
      </c>
      <c r="D20" s="26">
        <v>2000</v>
      </c>
      <c r="E20" s="26">
        <v>518</v>
      </c>
      <c r="F20" s="36">
        <f t="shared" si="0"/>
        <v>25.900000000000002</v>
      </c>
      <c r="G20" s="13"/>
    </row>
    <row r="21" spans="1:7" s="29" customFormat="1" ht="12.75">
      <c r="A21" s="34">
        <v>5154</v>
      </c>
      <c r="B21" s="34" t="s">
        <v>461</v>
      </c>
      <c r="C21" s="26">
        <v>3900</v>
      </c>
      <c r="D21" s="26">
        <v>3900</v>
      </c>
      <c r="E21" s="26">
        <v>576</v>
      </c>
      <c r="F21" s="36">
        <f t="shared" si="0"/>
        <v>14.76923076923077</v>
      </c>
      <c r="G21" s="13"/>
    </row>
    <row r="22" spans="1:7" s="29" customFormat="1" ht="12.75">
      <c r="A22" s="34">
        <v>5156</v>
      </c>
      <c r="B22" s="34" t="s">
        <v>408</v>
      </c>
      <c r="C22" s="26">
        <v>1800</v>
      </c>
      <c r="D22" s="26">
        <v>1800</v>
      </c>
      <c r="E22" s="26">
        <v>225</v>
      </c>
      <c r="F22" s="36">
        <f t="shared" si="0"/>
        <v>12.5</v>
      </c>
      <c r="G22" s="13"/>
    </row>
    <row r="23" spans="1:7" s="29" customFormat="1" ht="12.75">
      <c r="A23" s="34">
        <v>5161</v>
      </c>
      <c r="B23" s="34" t="s">
        <v>409</v>
      </c>
      <c r="C23" s="26">
        <v>2600</v>
      </c>
      <c r="D23" s="26">
        <v>2600</v>
      </c>
      <c r="E23" s="26">
        <v>4</v>
      </c>
      <c r="F23" s="36">
        <f t="shared" si="0"/>
        <v>0.15384615384615385</v>
      </c>
      <c r="G23" s="13"/>
    </row>
    <row r="24" spans="1:7" s="29" customFormat="1" ht="12.75">
      <c r="A24" s="34">
        <v>5162</v>
      </c>
      <c r="B24" s="34" t="s">
        <v>410</v>
      </c>
      <c r="C24" s="26">
        <v>3500</v>
      </c>
      <c r="D24" s="26">
        <v>3500</v>
      </c>
      <c r="E24" s="26">
        <v>468</v>
      </c>
      <c r="F24" s="36">
        <f t="shared" si="0"/>
        <v>13.37142857142857</v>
      </c>
      <c r="G24" s="13"/>
    </row>
    <row r="25" spans="1:7" s="29" customFormat="1" ht="12.75">
      <c r="A25" s="23">
        <v>5163</v>
      </c>
      <c r="B25" s="23" t="s">
        <v>411</v>
      </c>
      <c r="C25" s="26">
        <v>1875</v>
      </c>
      <c r="D25" s="26">
        <v>1875</v>
      </c>
      <c r="E25" s="26">
        <v>900</v>
      </c>
      <c r="F25" s="36">
        <f t="shared" si="0"/>
        <v>48</v>
      </c>
      <c r="G25" s="13"/>
    </row>
    <row r="26" spans="1:8" s="29" customFormat="1" ht="12.75">
      <c r="A26" s="23">
        <v>5164</v>
      </c>
      <c r="B26" s="23" t="s">
        <v>412</v>
      </c>
      <c r="C26" s="26">
        <v>1300</v>
      </c>
      <c r="D26" s="26">
        <v>1300</v>
      </c>
      <c r="E26" s="26">
        <v>59</v>
      </c>
      <c r="F26" s="36">
        <f t="shared" si="0"/>
        <v>4.538461538461538</v>
      </c>
      <c r="G26" s="13"/>
      <c r="H26" s="201"/>
    </row>
    <row r="27" spans="1:7" s="29" customFormat="1" ht="12.75">
      <c r="A27" s="23">
        <v>5166</v>
      </c>
      <c r="B27" s="23" t="s">
        <v>413</v>
      </c>
      <c r="C27" s="26">
        <v>1000</v>
      </c>
      <c r="D27" s="26">
        <v>1000</v>
      </c>
      <c r="E27" s="26">
        <v>152</v>
      </c>
      <c r="F27" s="36">
        <f t="shared" si="0"/>
        <v>15.2</v>
      </c>
      <c r="G27" s="13"/>
    </row>
    <row r="28" spans="1:7" s="29" customFormat="1" ht="12.75">
      <c r="A28" s="23">
        <v>5167</v>
      </c>
      <c r="B28" s="23" t="s">
        <v>414</v>
      </c>
      <c r="C28" s="26">
        <v>4400</v>
      </c>
      <c r="D28" s="26">
        <v>4400</v>
      </c>
      <c r="E28" s="26">
        <v>450</v>
      </c>
      <c r="F28" s="36">
        <f t="shared" si="0"/>
        <v>10.227272727272728</v>
      </c>
      <c r="G28" s="13"/>
    </row>
    <row r="29" spans="1:7" s="29" customFormat="1" ht="12.75">
      <c r="A29" s="34">
        <v>5169</v>
      </c>
      <c r="B29" s="34" t="s">
        <v>415</v>
      </c>
      <c r="C29" s="26">
        <v>8860</v>
      </c>
      <c r="D29" s="26">
        <v>8860</v>
      </c>
      <c r="E29" s="26">
        <v>1545</v>
      </c>
      <c r="F29" s="36">
        <f t="shared" si="0"/>
        <v>17.43792325056433</v>
      </c>
      <c r="G29" s="13"/>
    </row>
    <row r="30" spans="1:7" s="29" customFormat="1" ht="12.75">
      <c r="A30" s="34">
        <v>5171</v>
      </c>
      <c r="B30" s="34" t="s">
        <v>416</v>
      </c>
      <c r="C30" s="26">
        <v>1000</v>
      </c>
      <c r="D30" s="26">
        <v>1034</v>
      </c>
      <c r="E30" s="26">
        <v>180</v>
      </c>
      <c r="F30" s="36">
        <f t="shared" si="0"/>
        <v>17.408123791102515</v>
      </c>
      <c r="G30" s="13"/>
    </row>
    <row r="31" spans="1:7" s="29" customFormat="1" ht="12.75">
      <c r="A31" s="23">
        <v>5173</v>
      </c>
      <c r="B31" s="23" t="s">
        <v>512</v>
      </c>
      <c r="C31" s="26">
        <v>5500</v>
      </c>
      <c r="D31" s="26">
        <v>5500</v>
      </c>
      <c r="E31" s="26">
        <v>837</v>
      </c>
      <c r="F31" s="36">
        <f t="shared" si="0"/>
        <v>15.218181818181817</v>
      </c>
      <c r="G31" s="13"/>
    </row>
    <row r="32" spans="1:7" s="29" customFormat="1" ht="12.75">
      <c r="A32" s="23">
        <v>5175</v>
      </c>
      <c r="B32" s="23" t="s">
        <v>418</v>
      </c>
      <c r="C32" s="26">
        <v>300</v>
      </c>
      <c r="D32" s="26">
        <v>300</v>
      </c>
      <c r="E32" s="26">
        <v>82</v>
      </c>
      <c r="F32" s="36">
        <f t="shared" si="0"/>
        <v>27.333333333333332</v>
      </c>
      <c r="G32" s="13"/>
    </row>
    <row r="33" spans="1:7" s="29" customFormat="1" ht="12.75">
      <c r="A33" s="23">
        <v>5176</v>
      </c>
      <c r="B33" s="23" t="s">
        <v>419</v>
      </c>
      <c r="C33" s="26">
        <v>200</v>
      </c>
      <c r="D33" s="26">
        <v>200</v>
      </c>
      <c r="E33" s="26">
        <v>25</v>
      </c>
      <c r="F33" s="36">
        <f t="shared" si="0"/>
        <v>12.5</v>
      </c>
      <c r="G33" s="13"/>
    </row>
    <row r="34" spans="1:10" s="29" customFormat="1" ht="12.75">
      <c r="A34" s="23">
        <v>5179</v>
      </c>
      <c r="B34" s="23" t="s">
        <v>421</v>
      </c>
      <c r="C34" s="26">
        <v>50</v>
      </c>
      <c r="D34" s="26">
        <v>50</v>
      </c>
      <c r="E34" s="26">
        <v>5</v>
      </c>
      <c r="F34" s="36">
        <f t="shared" si="0"/>
        <v>10</v>
      </c>
      <c r="G34" s="13"/>
      <c r="H34" s="72"/>
      <c r="J34" s="193"/>
    </row>
    <row r="35" spans="1:10" s="29" customFormat="1" ht="12.75">
      <c r="A35" s="23">
        <v>5192</v>
      </c>
      <c r="B35" s="23" t="s">
        <v>543</v>
      </c>
      <c r="C35" s="26">
        <v>250</v>
      </c>
      <c r="D35" s="26">
        <v>250</v>
      </c>
      <c r="E35" s="26">
        <v>12</v>
      </c>
      <c r="F35" s="36">
        <f t="shared" si="0"/>
        <v>4.8</v>
      </c>
      <c r="G35" s="13"/>
      <c r="H35" s="72"/>
      <c r="J35" s="193"/>
    </row>
    <row r="36" spans="1:7" s="29" customFormat="1" ht="12.75">
      <c r="A36" s="23">
        <v>5194</v>
      </c>
      <c r="B36" s="23" t="s">
        <v>422</v>
      </c>
      <c r="C36" s="26">
        <v>50</v>
      </c>
      <c r="D36" s="26">
        <v>50</v>
      </c>
      <c r="E36" s="26">
        <v>0</v>
      </c>
      <c r="F36" s="36">
        <f t="shared" si="0"/>
        <v>0</v>
      </c>
      <c r="G36" s="13"/>
    </row>
    <row r="37" spans="1:7" ht="12.75">
      <c r="A37" s="113" t="s">
        <v>423</v>
      </c>
      <c r="B37" s="117" t="s">
        <v>424</v>
      </c>
      <c r="C37" s="114">
        <f>SUM(C11:C36)</f>
        <v>46075</v>
      </c>
      <c r="D37" s="114">
        <f>SUM(D11:D36)</f>
        <v>46390</v>
      </c>
      <c r="E37" s="114">
        <f>SUM(E11:E36)</f>
        <v>6523</v>
      </c>
      <c r="F37" s="115">
        <f t="shared" si="0"/>
        <v>14.061220090536752</v>
      </c>
      <c r="G37" s="13"/>
    </row>
    <row r="38" spans="1:7" s="29" customFormat="1" ht="12.75">
      <c r="A38" s="23">
        <v>5361</v>
      </c>
      <c r="B38" s="23" t="s">
        <v>428</v>
      </c>
      <c r="C38" s="26">
        <v>50</v>
      </c>
      <c r="D38" s="26">
        <v>50</v>
      </c>
      <c r="E38" s="28">
        <v>33</v>
      </c>
      <c r="F38" s="36">
        <f t="shared" si="0"/>
        <v>66</v>
      </c>
      <c r="G38" s="13"/>
    </row>
    <row r="39" spans="1:7" s="29" customFormat="1" ht="12.75">
      <c r="A39" s="23">
        <v>5362</v>
      </c>
      <c r="B39" s="23" t="s">
        <v>429</v>
      </c>
      <c r="C39" s="26">
        <v>80</v>
      </c>
      <c r="D39" s="26">
        <v>80</v>
      </c>
      <c r="E39" s="26">
        <v>0</v>
      </c>
      <c r="F39" s="36">
        <f>E39/D39*100</f>
        <v>0</v>
      </c>
      <c r="G39" s="13"/>
    </row>
    <row r="40" spans="1:7" s="29" customFormat="1" ht="12.75">
      <c r="A40" s="113" t="s">
        <v>430</v>
      </c>
      <c r="B40" s="113" t="s">
        <v>462</v>
      </c>
      <c r="C40" s="114">
        <f>SUM(C38:C39)</f>
        <v>130</v>
      </c>
      <c r="D40" s="114">
        <f>SUM(D38:D39)</f>
        <v>130</v>
      </c>
      <c r="E40" s="114">
        <f>SUM(E38:E39)</f>
        <v>33</v>
      </c>
      <c r="F40" s="115">
        <f t="shared" si="0"/>
        <v>25.384615384615383</v>
      </c>
      <c r="G40" s="13"/>
    </row>
    <row r="41" spans="1:7" s="29" customFormat="1" ht="12.75">
      <c r="A41" s="372">
        <v>5424</v>
      </c>
      <c r="B41" s="372" t="s">
        <v>577</v>
      </c>
      <c r="C41" s="373">
        <v>4000</v>
      </c>
      <c r="D41" s="373">
        <v>4000</v>
      </c>
      <c r="E41" s="114">
        <v>0</v>
      </c>
      <c r="F41" s="36">
        <f t="shared" si="0"/>
        <v>0</v>
      </c>
      <c r="G41" s="13"/>
    </row>
    <row r="42" spans="1:7" s="29" customFormat="1" ht="12.75">
      <c r="A42" s="113" t="s">
        <v>576</v>
      </c>
      <c r="B42" s="113" t="s">
        <v>578</v>
      </c>
      <c r="C42" s="114">
        <f>SUM(C41)</f>
        <v>4000</v>
      </c>
      <c r="D42" s="114">
        <f>SUM(D41)</f>
        <v>4000</v>
      </c>
      <c r="E42" s="114">
        <f>SUM(E41)</f>
        <v>0</v>
      </c>
      <c r="F42" s="36">
        <f t="shared" si="0"/>
        <v>0</v>
      </c>
      <c r="G42" s="13"/>
    </row>
    <row r="43" spans="1:7" s="29" customFormat="1" ht="12.75">
      <c r="A43" s="34">
        <v>5901</v>
      </c>
      <c r="B43" s="34" t="s">
        <v>432</v>
      </c>
      <c r="C43" s="298">
        <v>18170</v>
      </c>
      <c r="D43" s="298">
        <v>18170</v>
      </c>
      <c r="E43" s="61">
        <v>0</v>
      </c>
      <c r="F43" s="36">
        <f t="shared" si="0"/>
        <v>0</v>
      </c>
      <c r="G43" s="13"/>
    </row>
    <row r="44" spans="1:7" s="29" customFormat="1" ht="12.75">
      <c r="A44" s="34">
        <v>5909</v>
      </c>
      <c r="B44" s="34" t="s">
        <v>58</v>
      </c>
      <c r="C44" s="298">
        <v>0</v>
      </c>
      <c r="D44" s="298">
        <v>0</v>
      </c>
      <c r="E44" s="61">
        <v>-72</v>
      </c>
      <c r="F44" s="36" t="s">
        <v>516</v>
      </c>
      <c r="G44" s="13"/>
    </row>
    <row r="45" spans="1:12" s="29" customFormat="1" ht="12.75">
      <c r="A45" s="113" t="s">
        <v>433</v>
      </c>
      <c r="B45" s="113" t="s">
        <v>434</v>
      </c>
      <c r="C45" s="63">
        <f>C43+C44</f>
        <v>18170</v>
      </c>
      <c r="D45" s="63">
        <f>D43+D44</f>
        <v>18170</v>
      </c>
      <c r="E45" s="63">
        <f>E43+E44</f>
        <v>-72</v>
      </c>
      <c r="F45" s="115" t="s">
        <v>516</v>
      </c>
      <c r="G45" s="13"/>
      <c r="L45" s="192"/>
    </row>
    <row r="46" spans="1:12" s="29" customFormat="1" ht="12.75">
      <c r="A46" s="282"/>
      <c r="B46" s="283"/>
      <c r="C46" s="63"/>
      <c r="D46" s="63"/>
      <c r="E46" s="63"/>
      <c r="F46" s="115"/>
      <c r="G46" s="13"/>
      <c r="L46" s="192"/>
    </row>
    <row r="47" spans="1:7" s="29" customFormat="1" ht="12.75">
      <c r="A47" s="661" t="s">
        <v>435</v>
      </c>
      <c r="B47" s="651"/>
      <c r="C47" s="114">
        <f>C10+C37+C40+C42+C45</f>
        <v>259716</v>
      </c>
      <c r="D47" s="114">
        <f>D10+D37+D40+D42+D45</f>
        <v>260031</v>
      </c>
      <c r="E47" s="114">
        <f>E37+E40+E45+E10</f>
        <v>33352</v>
      </c>
      <c r="F47" s="115">
        <f>E47/D47*100</f>
        <v>12.826163034407436</v>
      </c>
      <c r="G47" s="13"/>
    </row>
    <row r="48" spans="1:7" s="29" customFormat="1" ht="12.75">
      <c r="A48" s="280"/>
      <c r="B48" s="281"/>
      <c r="C48" s="114"/>
      <c r="D48" s="114"/>
      <c r="E48" s="114"/>
      <c r="F48" s="115"/>
      <c r="G48" s="13"/>
    </row>
    <row r="49" spans="1:7" s="29" customFormat="1" ht="12" customHeight="1">
      <c r="A49" s="23">
        <v>6121</v>
      </c>
      <c r="B49" s="23" t="s">
        <v>463</v>
      </c>
      <c r="C49" s="26">
        <v>500</v>
      </c>
      <c r="D49" s="26">
        <v>500</v>
      </c>
      <c r="E49" s="26">
        <v>15</v>
      </c>
      <c r="F49" s="36">
        <f>E49/D49*100</f>
        <v>3</v>
      </c>
      <c r="G49" s="13"/>
    </row>
    <row r="50" spans="1:7" s="29" customFormat="1" ht="12" customHeight="1">
      <c r="A50" s="23">
        <v>6122</v>
      </c>
      <c r="B50" s="23" t="s">
        <v>63</v>
      </c>
      <c r="C50" s="26">
        <v>500</v>
      </c>
      <c r="D50" s="26">
        <v>500</v>
      </c>
      <c r="E50" s="26">
        <v>0</v>
      </c>
      <c r="F50" s="36">
        <f>E50/D50*100</f>
        <v>0</v>
      </c>
      <c r="G50" s="13"/>
    </row>
    <row r="51" spans="1:7" s="29" customFormat="1" ht="12.75">
      <c r="A51" s="23">
        <v>6123</v>
      </c>
      <c r="B51" s="23" t="s">
        <v>436</v>
      </c>
      <c r="C51" s="26">
        <v>2000</v>
      </c>
      <c r="D51" s="26">
        <v>2000</v>
      </c>
      <c r="E51" s="26">
        <v>778</v>
      </c>
      <c r="F51" s="36">
        <f>E51/D51*100</f>
        <v>38.9</v>
      </c>
      <c r="G51" s="13"/>
    </row>
    <row r="52" spans="1:7" s="29" customFormat="1" ht="12.75">
      <c r="A52" s="113" t="s">
        <v>438</v>
      </c>
      <c r="B52" s="113" t="s">
        <v>439</v>
      </c>
      <c r="C52" s="114">
        <f>SUM(C49:C51)</f>
        <v>3000</v>
      </c>
      <c r="D52" s="114">
        <f>SUM(D49:D51)</f>
        <v>3000</v>
      </c>
      <c r="E52" s="114">
        <f>SUM(E49:E51)</f>
        <v>793</v>
      </c>
      <c r="F52" s="115">
        <f t="shared" si="0"/>
        <v>26.43333333333333</v>
      </c>
      <c r="G52" s="13"/>
    </row>
    <row r="53" spans="1:7" s="29" customFormat="1" ht="12.75">
      <c r="A53" s="282"/>
      <c r="B53" s="283"/>
      <c r="C53" s="114"/>
      <c r="D53" s="114"/>
      <c r="E53" s="114"/>
      <c r="F53" s="115"/>
      <c r="G53" s="13"/>
    </row>
    <row r="54" spans="1:7" ht="12.75">
      <c r="A54" s="698" t="s">
        <v>440</v>
      </c>
      <c r="B54" s="699"/>
      <c r="C54" s="9">
        <f>C47+C52</f>
        <v>262716</v>
      </c>
      <c r="D54" s="9">
        <f>D47+D52</f>
        <v>263031</v>
      </c>
      <c r="E54" s="9">
        <f>E47+E52</f>
        <v>34145</v>
      </c>
      <c r="F54" s="27">
        <f t="shared" si="0"/>
        <v>12.981359611604715</v>
      </c>
      <c r="G54" s="13"/>
    </row>
    <row r="55" spans="1:8" ht="12.75">
      <c r="A55" s="121"/>
      <c r="B55" s="13"/>
      <c r="C55" s="25"/>
      <c r="D55" s="25"/>
      <c r="E55" s="25"/>
      <c r="F55" s="72"/>
      <c r="G55" s="13"/>
      <c r="H55" s="29"/>
    </row>
    <row r="56" spans="1:6" ht="30" customHeight="1">
      <c r="A56" s="652" t="s">
        <v>441</v>
      </c>
      <c r="B56" s="654"/>
      <c r="C56" s="6" t="s">
        <v>368</v>
      </c>
      <c r="D56" s="6" t="s">
        <v>369</v>
      </c>
      <c r="E56" s="5" t="s">
        <v>275</v>
      </c>
      <c r="F56" s="51" t="s">
        <v>548</v>
      </c>
    </row>
    <row r="57" spans="1:6" ht="12.75">
      <c r="A57" s="697" t="s">
        <v>442</v>
      </c>
      <c r="B57" s="697"/>
      <c r="C57" s="26">
        <f>SUM(C4:C9)</f>
        <v>191341</v>
      </c>
      <c r="D57" s="26">
        <f>SUM(D4:D9)</f>
        <v>191341</v>
      </c>
      <c r="E57" s="26">
        <f>SUM(E4:E9)</f>
        <v>26868</v>
      </c>
      <c r="F57" s="36">
        <f>E57/D57*100</f>
        <v>14.04194605442639</v>
      </c>
    </row>
    <row r="58" spans="1:6" ht="12.75">
      <c r="A58" s="680" t="s">
        <v>443</v>
      </c>
      <c r="B58" s="682"/>
      <c r="C58" s="26">
        <f>C37+C40+C45+C41-C59</f>
        <v>46140</v>
      </c>
      <c r="D58" s="26">
        <f>D37+D40+D45+D41-D59</f>
        <v>46455</v>
      </c>
      <c r="E58" s="26">
        <f>E37+E40+E45+E41-E59</f>
        <v>2965</v>
      </c>
      <c r="F58" s="36">
        <f>E58/D58*100</f>
        <v>6.382520718975353</v>
      </c>
    </row>
    <row r="59" spans="1:6" ht="12.75">
      <c r="A59" s="680" t="s">
        <v>444</v>
      </c>
      <c r="B59" s="682"/>
      <c r="C59" s="26">
        <f>C23+C24+C25+C27+C28+C29</f>
        <v>22235</v>
      </c>
      <c r="D59" s="26">
        <f>D23+D24+D25+D27+D28+D29</f>
        <v>22235</v>
      </c>
      <c r="E59" s="26">
        <f>E23+E24+E25+E27+E28+E29</f>
        <v>3519</v>
      </c>
      <c r="F59" s="36">
        <f>E59/D59*100</f>
        <v>15.82639982010344</v>
      </c>
    </row>
    <row r="60" spans="1:6" ht="12.75">
      <c r="A60" s="680" t="s">
        <v>445</v>
      </c>
      <c r="B60" s="682"/>
      <c r="C60" s="26">
        <f>C52</f>
        <v>3000</v>
      </c>
      <c r="D60" s="26">
        <f>D52</f>
        <v>3000</v>
      </c>
      <c r="E60" s="26">
        <f>E52</f>
        <v>793</v>
      </c>
      <c r="F60" s="36">
        <f>E60/D60*100</f>
        <v>26.43333333333333</v>
      </c>
    </row>
    <row r="61" spans="1:7" ht="12.75">
      <c r="A61" s="661" t="s">
        <v>446</v>
      </c>
      <c r="B61" s="651"/>
      <c r="C61" s="114">
        <f>SUM(C57:C60)</f>
        <v>262716</v>
      </c>
      <c r="D61" s="313">
        <f>SUM(D57:D60)</f>
        <v>263031</v>
      </c>
      <c r="E61" s="114">
        <f>SUM(E57:E60)</f>
        <v>34145</v>
      </c>
      <c r="F61" s="115">
        <f>E61/D61*100</f>
        <v>12.981359611604715</v>
      </c>
      <c r="G61" s="29"/>
    </row>
    <row r="62" spans="1:7" ht="12.75">
      <c r="A62" s="20"/>
      <c r="B62" s="20"/>
      <c r="C62" s="18"/>
      <c r="D62" s="18"/>
      <c r="E62" s="18"/>
      <c r="F62" s="118"/>
      <c r="G62" s="29"/>
    </row>
    <row r="63" spans="1:7" ht="12.75">
      <c r="A63" s="20"/>
      <c r="B63" s="20"/>
      <c r="C63" s="18"/>
      <c r="D63" s="18"/>
      <c r="E63" s="18"/>
      <c r="F63" s="118"/>
      <c r="G63" s="29"/>
    </row>
    <row r="64" spans="1:7" ht="12.75">
      <c r="A64" s="20"/>
      <c r="B64" s="20"/>
      <c r="C64" s="18"/>
      <c r="D64" s="18"/>
      <c r="E64" s="18"/>
      <c r="F64" s="118"/>
      <c r="G64" s="29"/>
    </row>
    <row r="65" spans="1:7" ht="12.75">
      <c r="A65" s="20"/>
      <c r="B65" s="20"/>
      <c r="C65" s="18"/>
      <c r="D65" s="18"/>
      <c r="E65" s="18"/>
      <c r="F65" s="118"/>
      <c r="G65" s="29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K60"/>
  <sheetViews>
    <sheetView workbookViewId="0" topLeftCell="A1">
      <selection activeCell="H16" sqref="H16"/>
    </sheetView>
  </sheetViews>
  <sheetFormatPr defaultColWidth="9.00390625" defaultRowHeight="12.75"/>
  <cols>
    <col min="1" max="1" width="8.125" style="0" customWidth="1"/>
    <col min="2" max="2" width="42.75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1" hidden="1" customWidth="1"/>
    <col min="8" max="8" width="15.375" style="102" customWidth="1"/>
    <col min="9" max="9" width="9.125" style="103" customWidth="1"/>
  </cols>
  <sheetData>
    <row r="1" spans="1:6" ht="18">
      <c r="A1" s="668" t="s">
        <v>213</v>
      </c>
      <c r="B1" s="668"/>
      <c r="C1" s="668"/>
      <c r="D1" s="668"/>
      <c r="E1" s="668"/>
      <c r="F1" s="668"/>
    </row>
    <row r="2" spans="1:6" ht="16.5">
      <c r="A2" s="104"/>
      <c r="F2" s="105" t="s">
        <v>348</v>
      </c>
    </row>
    <row r="3" spans="1:9" ht="26.25" customHeight="1">
      <c r="A3" s="106" t="s">
        <v>394</v>
      </c>
      <c r="B3" s="106" t="s">
        <v>395</v>
      </c>
      <c r="C3" s="107" t="s">
        <v>368</v>
      </c>
      <c r="D3" s="108" t="s">
        <v>369</v>
      </c>
      <c r="E3" s="80" t="s">
        <v>275</v>
      </c>
      <c r="F3" s="109" t="s">
        <v>370</v>
      </c>
      <c r="G3" s="110" t="s">
        <v>492</v>
      </c>
      <c r="H3" s="111"/>
      <c r="I3" s="102"/>
    </row>
    <row r="4" spans="1:11" s="29" customFormat="1" ht="12.75">
      <c r="A4" s="44">
        <v>5021</v>
      </c>
      <c r="B4" s="23" t="s">
        <v>396</v>
      </c>
      <c r="C4" s="28">
        <v>1895</v>
      </c>
      <c r="D4" s="28">
        <v>1895</v>
      </c>
      <c r="E4" s="247">
        <v>20</v>
      </c>
      <c r="F4" s="62">
        <f aca="true" t="shared" si="0" ref="F4:F51">E4/D4*100</f>
        <v>1.0554089709762533</v>
      </c>
      <c r="G4" s="131"/>
      <c r="H4" s="131"/>
      <c r="I4" s="132"/>
      <c r="K4" s="133"/>
    </row>
    <row r="5" spans="1:11" s="29" customFormat="1" ht="12.75">
      <c r="A5" s="44">
        <v>5023</v>
      </c>
      <c r="B5" s="23" t="s">
        <v>397</v>
      </c>
      <c r="C5" s="28">
        <v>9000</v>
      </c>
      <c r="D5" s="28">
        <v>9000</v>
      </c>
      <c r="E5" s="247">
        <v>1474</v>
      </c>
      <c r="F5" s="62">
        <f t="shared" si="0"/>
        <v>16.377777777777776</v>
      </c>
      <c r="G5" s="131"/>
      <c r="H5" s="131"/>
      <c r="I5" s="132"/>
      <c r="K5" s="133"/>
    </row>
    <row r="6" spans="1:11" s="29" customFormat="1" ht="12.75">
      <c r="A6" s="44">
        <v>5029</v>
      </c>
      <c r="B6" s="23" t="s">
        <v>398</v>
      </c>
      <c r="C6" s="28">
        <v>500</v>
      </c>
      <c r="D6" s="28">
        <v>500</v>
      </c>
      <c r="E6" s="26">
        <v>16</v>
      </c>
      <c r="F6" s="62">
        <f t="shared" si="0"/>
        <v>3.2</v>
      </c>
      <c r="G6" s="131"/>
      <c r="H6" s="131"/>
      <c r="I6" s="132"/>
      <c r="K6" s="133"/>
    </row>
    <row r="7" spans="1:11" s="29" customFormat="1" ht="12.75">
      <c r="A7" s="44">
        <v>5031</v>
      </c>
      <c r="B7" s="23" t="s">
        <v>399</v>
      </c>
      <c r="C7" s="28">
        <v>1690</v>
      </c>
      <c r="D7" s="28">
        <v>1690</v>
      </c>
      <c r="E7" s="26">
        <v>290</v>
      </c>
      <c r="F7" s="62">
        <f t="shared" si="0"/>
        <v>17.159763313609467</v>
      </c>
      <c r="G7" s="131"/>
      <c r="H7" s="131"/>
      <c r="I7" s="132"/>
      <c r="K7" s="133"/>
    </row>
    <row r="8" spans="1:11" s="29" customFormat="1" ht="12.75">
      <c r="A8" s="44">
        <v>5032</v>
      </c>
      <c r="B8" s="23" t="s">
        <v>400</v>
      </c>
      <c r="C8" s="28">
        <v>585</v>
      </c>
      <c r="D8" s="28">
        <v>585</v>
      </c>
      <c r="E8" s="26">
        <v>100</v>
      </c>
      <c r="F8" s="62">
        <f t="shared" si="0"/>
        <v>17.094017094017094</v>
      </c>
      <c r="G8" s="131"/>
      <c r="H8" s="131"/>
      <c r="I8" s="132"/>
      <c r="K8" s="133"/>
    </row>
    <row r="9" spans="1:11" s="29" customFormat="1" ht="12.75">
      <c r="A9" s="44">
        <v>5038</v>
      </c>
      <c r="B9" s="23" t="s">
        <v>513</v>
      </c>
      <c r="C9" s="28">
        <v>30</v>
      </c>
      <c r="D9" s="28">
        <v>30</v>
      </c>
      <c r="E9" s="26">
        <v>0</v>
      </c>
      <c r="F9" s="62">
        <f t="shared" si="0"/>
        <v>0</v>
      </c>
      <c r="G9" s="131"/>
      <c r="H9" s="131"/>
      <c r="I9" s="132"/>
      <c r="K9" s="133"/>
    </row>
    <row r="10" spans="1:11" s="29" customFormat="1" ht="12.75">
      <c r="A10" s="44">
        <v>5039</v>
      </c>
      <c r="B10" s="23" t="s">
        <v>533</v>
      </c>
      <c r="C10" s="28">
        <v>100</v>
      </c>
      <c r="D10" s="28">
        <v>100</v>
      </c>
      <c r="E10" s="26">
        <v>3</v>
      </c>
      <c r="F10" s="62">
        <f t="shared" si="0"/>
        <v>3</v>
      </c>
      <c r="G10" s="131"/>
      <c r="H10" s="131"/>
      <c r="I10" s="132"/>
      <c r="K10" s="133" t="s">
        <v>391</v>
      </c>
    </row>
    <row r="11" spans="1:11" s="29" customFormat="1" ht="12.75">
      <c r="A11" s="112" t="s">
        <v>186</v>
      </c>
      <c r="B11" s="113" t="s">
        <v>402</v>
      </c>
      <c r="C11" s="114">
        <f>SUM(C4:C10)</f>
        <v>13800</v>
      </c>
      <c r="D11" s="114">
        <f>SUM(D4:D10)</f>
        <v>13800</v>
      </c>
      <c r="E11" s="114">
        <f>SUM(E4:E10)</f>
        <v>1903</v>
      </c>
      <c r="F11" s="115">
        <f t="shared" si="0"/>
        <v>13.78985507246377</v>
      </c>
      <c r="G11" s="131"/>
      <c r="H11" s="131"/>
      <c r="I11" s="132"/>
      <c r="K11" s="133"/>
    </row>
    <row r="12" spans="1:11" s="29" customFormat="1" ht="12.75">
      <c r="A12" s="44">
        <v>5136</v>
      </c>
      <c r="B12" s="23" t="s">
        <v>403</v>
      </c>
      <c r="C12" s="28">
        <v>50</v>
      </c>
      <c r="D12" s="28">
        <v>50</v>
      </c>
      <c r="E12" s="26">
        <v>6</v>
      </c>
      <c r="F12" s="62">
        <f t="shared" si="0"/>
        <v>12</v>
      </c>
      <c r="G12" s="131"/>
      <c r="H12" s="134"/>
      <c r="I12" s="133"/>
      <c r="K12" s="133"/>
    </row>
    <row r="13" spans="1:11" s="29" customFormat="1" ht="12.75">
      <c r="A13" s="33">
        <v>5137</v>
      </c>
      <c r="B13" s="34" t="s">
        <v>404</v>
      </c>
      <c r="C13" s="28">
        <v>200</v>
      </c>
      <c r="D13" s="28">
        <v>200</v>
      </c>
      <c r="E13" s="28">
        <v>0</v>
      </c>
      <c r="F13" s="62">
        <f t="shared" si="0"/>
        <v>0</v>
      </c>
      <c r="G13" s="131"/>
      <c r="H13" s="134"/>
      <c r="I13" s="133"/>
      <c r="K13" s="133"/>
    </row>
    <row r="14" spans="1:11" s="29" customFormat="1" ht="12.75">
      <c r="A14" s="44">
        <v>5139</v>
      </c>
      <c r="B14" s="23" t="s">
        <v>405</v>
      </c>
      <c r="C14" s="28">
        <v>1600</v>
      </c>
      <c r="D14" s="28">
        <v>1600</v>
      </c>
      <c r="E14" s="26">
        <v>65</v>
      </c>
      <c r="F14" s="62">
        <f t="shared" si="0"/>
        <v>4.0625</v>
      </c>
      <c r="G14" s="131"/>
      <c r="H14" s="134"/>
      <c r="I14" s="133"/>
      <c r="K14" s="133"/>
    </row>
    <row r="15" spans="1:11" s="29" customFormat="1" ht="12.75">
      <c r="A15" s="44">
        <v>5142</v>
      </c>
      <c r="B15" s="23" t="s">
        <v>406</v>
      </c>
      <c r="C15" s="28">
        <v>5</v>
      </c>
      <c r="D15" s="28">
        <v>5</v>
      </c>
      <c r="E15" s="26">
        <v>0</v>
      </c>
      <c r="F15" s="62">
        <f t="shared" si="0"/>
        <v>0</v>
      </c>
      <c r="G15" s="131"/>
      <c r="H15" s="134"/>
      <c r="I15" s="133"/>
      <c r="K15" s="133"/>
    </row>
    <row r="16" spans="1:11" s="29" customFormat="1" ht="12.75">
      <c r="A16" s="44">
        <v>5153</v>
      </c>
      <c r="B16" s="23" t="s">
        <v>407</v>
      </c>
      <c r="C16" s="28">
        <v>5</v>
      </c>
      <c r="D16" s="28">
        <v>5</v>
      </c>
      <c r="E16" s="26">
        <v>0</v>
      </c>
      <c r="F16" s="62">
        <f t="shared" si="0"/>
        <v>0</v>
      </c>
      <c r="G16" s="131"/>
      <c r="H16" s="134"/>
      <c r="I16" s="133"/>
      <c r="K16" s="133"/>
    </row>
    <row r="17" spans="1:11" s="29" customFormat="1" ht="12.75">
      <c r="A17" s="44">
        <v>5156</v>
      </c>
      <c r="B17" s="23" t="s">
        <v>408</v>
      </c>
      <c r="C17" s="28">
        <v>800</v>
      </c>
      <c r="D17" s="28">
        <v>800</v>
      </c>
      <c r="E17" s="26">
        <v>80</v>
      </c>
      <c r="F17" s="62">
        <f t="shared" si="0"/>
        <v>10</v>
      </c>
      <c r="G17" s="131"/>
      <c r="H17" s="134"/>
      <c r="I17" s="133"/>
      <c r="K17" s="133"/>
    </row>
    <row r="18" spans="1:11" s="29" customFormat="1" ht="12.75">
      <c r="A18" s="44">
        <v>5161</v>
      </c>
      <c r="B18" s="23" t="s">
        <v>409</v>
      </c>
      <c r="C18" s="28">
        <v>300</v>
      </c>
      <c r="D18" s="28">
        <v>300</v>
      </c>
      <c r="E18" s="26">
        <v>9</v>
      </c>
      <c r="F18" s="62">
        <f t="shared" si="0"/>
        <v>3</v>
      </c>
      <c r="G18" s="131"/>
      <c r="H18" s="131"/>
      <c r="I18" s="133"/>
      <c r="K18" s="133"/>
    </row>
    <row r="19" spans="1:11" s="29" customFormat="1" ht="12.75">
      <c r="A19" s="44">
        <v>5162</v>
      </c>
      <c r="B19" s="23" t="s">
        <v>410</v>
      </c>
      <c r="C19" s="28">
        <v>550</v>
      </c>
      <c r="D19" s="28">
        <v>550</v>
      </c>
      <c r="E19" s="26">
        <v>39</v>
      </c>
      <c r="F19" s="62">
        <f t="shared" si="0"/>
        <v>7.090909090909091</v>
      </c>
      <c r="G19" s="131"/>
      <c r="H19" s="134"/>
      <c r="I19" s="133"/>
      <c r="K19" s="133"/>
    </row>
    <row r="20" spans="1:11" s="29" customFormat="1" ht="12.75">
      <c r="A20" s="44">
        <v>5163</v>
      </c>
      <c r="B20" s="23" t="s">
        <v>411</v>
      </c>
      <c r="C20" s="28">
        <v>50</v>
      </c>
      <c r="D20" s="28">
        <v>50</v>
      </c>
      <c r="E20" s="26">
        <v>0</v>
      </c>
      <c r="F20" s="62">
        <f t="shared" si="0"/>
        <v>0</v>
      </c>
      <c r="G20" s="131"/>
      <c r="H20" s="134"/>
      <c r="I20" s="133"/>
      <c r="K20" s="133"/>
    </row>
    <row r="21" spans="1:11" s="29" customFormat="1" ht="12.75">
      <c r="A21" s="44">
        <v>5164</v>
      </c>
      <c r="B21" s="23" t="s">
        <v>412</v>
      </c>
      <c r="C21" s="28">
        <v>100</v>
      </c>
      <c r="D21" s="28">
        <v>100</v>
      </c>
      <c r="E21" s="26">
        <v>5</v>
      </c>
      <c r="F21" s="62">
        <f t="shared" si="0"/>
        <v>5</v>
      </c>
      <c r="G21" s="131"/>
      <c r="H21" s="134"/>
      <c r="I21" s="133"/>
      <c r="K21" s="133"/>
    </row>
    <row r="22" spans="1:11" s="29" customFormat="1" ht="12.75">
      <c r="A22" s="44">
        <v>5166</v>
      </c>
      <c r="B22" s="23" t="s">
        <v>413</v>
      </c>
      <c r="C22" s="28">
        <v>10</v>
      </c>
      <c r="D22" s="28">
        <v>10</v>
      </c>
      <c r="E22" s="26">
        <v>0</v>
      </c>
      <c r="F22" s="62">
        <f t="shared" si="0"/>
        <v>0</v>
      </c>
      <c r="G22" s="131"/>
      <c r="H22" s="134"/>
      <c r="I22" s="133"/>
      <c r="K22" s="133"/>
    </row>
    <row r="23" spans="1:11" s="29" customFormat="1" ht="12.75">
      <c r="A23" s="44">
        <v>5167</v>
      </c>
      <c r="B23" s="23" t="s">
        <v>414</v>
      </c>
      <c r="C23" s="28">
        <v>50</v>
      </c>
      <c r="D23" s="28">
        <v>50</v>
      </c>
      <c r="E23" s="26">
        <v>18</v>
      </c>
      <c r="F23" s="62">
        <f t="shared" si="0"/>
        <v>36</v>
      </c>
      <c r="G23" s="131"/>
      <c r="H23" s="134"/>
      <c r="I23" s="133"/>
      <c r="K23" s="133"/>
    </row>
    <row r="24" spans="1:11" s="29" customFormat="1" ht="12.75">
      <c r="A24" s="44">
        <v>5169</v>
      </c>
      <c r="B24" s="23" t="s">
        <v>415</v>
      </c>
      <c r="C24" s="28">
        <v>8620</v>
      </c>
      <c r="D24" s="28">
        <v>8620</v>
      </c>
      <c r="E24" s="26">
        <v>932</v>
      </c>
      <c r="F24" s="62">
        <f t="shared" si="0"/>
        <v>10.812064965197216</v>
      </c>
      <c r="G24" s="131"/>
      <c r="H24" s="134"/>
      <c r="I24" s="133"/>
      <c r="K24" s="133"/>
    </row>
    <row r="25" spans="1:11" s="29" customFormat="1" ht="12.75">
      <c r="A25" s="44">
        <v>5171</v>
      </c>
      <c r="B25" s="23" t="s">
        <v>416</v>
      </c>
      <c r="C25" s="28">
        <v>300</v>
      </c>
      <c r="D25" s="28">
        <v>300</v>
      </c>
      <c r="E25" s="26">
        <v>88</v>
      </c>
      <c r="F25" s="62">
        <f t="shared" si="0"/>
        <v>29.333333333333332</v>
      </c>
      <c r="G25" s="131"/>
      <c r="H25" s="134"/>
      <c r="I25" s="133"/>
      <c r="K25" s="133"/>
    </row>
    <row r="26" spans="1:11" s="29" customFormat="1" ht="12.75">
      <c r="A26" s="44">
        <v>5172</v>
      </c>
      <c r="B26" s="23" t="s">
        <v>417</v>
      </c>
      <c r="C26" s="28">
        <v>50</v>
      </c>
      <c r="D26" s="28">
        <v>50</v>
      </c>
      <c r="E26" s="26">
        <v>0</v>
      </c>
      <c r="F26" s="62">
        <f t="shared" si="0"/>
        <v>0</v>
      </c>
      <c r="G26" s="131"/>
      <c r="H26" s="134"/>
      <c r="I26" s="133"/>
      <c r="K26" s="133"/>
    </row>
    <row r="27" spans="1:11" s="29" customFormat="1" ht="12.75">
      <c r="A27" s="44">
        <v>5173</v>
      </c>
      <c r="B27" s="23" t="s">
        <v>514</v>
      </c>
      <c r="C27" s="28">
        <v>750</v>
      </c>
      <c r="D27" s="28">
        <v>750</v>
      </c>
      <c r="E27" s="26">
        <v>13</v>
      </c>
      <c r="F27" s="62">
        <f t="shared" si="0"/>
        <v>1.7333333333333332</v>
      </c>
      <c r="G27" s="131"/>
      <c r="H27" s="134"/>
      <c r="I27" s="133"/>
      <c r="K27" s="133"/>
    </row>
    <row r="28" spans="1:11" s="29" customFormat="1" ht="13.5" customHeight="1">
      <c r="A28" s="44">
        <v>5175</v>
      </c>
      <c r="B28" s="23" t="s">
        <v>418</v>
      </c>
      <c r="C28" s="28">
        <v>1000</v>
      </c>
      <c r="D28" s="28">
        <v>1000</v>
      </c>
      <c r="E28" s="26">
        <v>141</v>
      </c>
      <c r="F28" s="62">
        <f t="shared" si="0"/>
        <v>14.099999999999998</v>
      </c>
      <c r="G28" s="131"/>
      <c r="H28" s="134"/>
      <c r="I28" s="133"/>
      <c r="K28" s="133"/>
    </row>
    <row r="29" spans="1:11" s="29" customFormat="1" ht="13.5" customHeight="1">
      <c r="A29" s="44">
        <v>5176</v>
      </c>
      <c r="B29" s="23" t="s">
        <v>419</v>
      </c>
      <c r="C29" s="28">
        <v>30</v>
      </c>
      <c r="D29" s="28">
        <v>30</v>
      </c>
      <c r="E29" s="26">
        <v>0</v>
      </c>
      <c r="F29" s="62">
        <f t="shared" si="0"/>
        <v>0</v>
      </c>
      <c r="G29" s="131"/>
      <c r="H29" s="134"/>
      <c r="I29" s="133"/>
      <c r="K29" s="133"/>
    </row>
    <row r="30" spans="1:11" s="29" customFormat="1" ht="12.75">
      <c r="A30" s="44">
        <v>5178</v>
      </c>
      <c r="B30" s="23" t="s">
        <v>420</v>
      </c>
      <c r="C30" s="28">
        <v>250</v>
      </c>
      <c r="D30" s="28">
        <v>250</v>
      </c>
      <c r="E30" s="26">
        <v>34</v>
      </c>
      <c r="F30" s="62">
        <f t="shared" si="0"/>
        <v>13.600000000000001</v>
      </c>
      <c r="G30" s="131"/>
      <c r="H30" s="134"/>
      <c r="I30" s="133"/>
      <c r="K30" s="133"/>
    </row>
    <row r="31" spans="1:11" s="29" customFormat="1" ht="12.75">
      <c r="A31" s="44">
        <v>5179</v>
      </c>
      <c r="B31" s="23" t="s">
        <v>421</v>
      </c>
      <c r="C31" s="28">
        <v>700</v>
      </c>
      <c r="D31" s="28">
        <v>700</v>
      </c>
      <c r="E31" s="26">
        <v>108</v>
      </c>
      <c r="F31" s="62">
        <f t="shared" si="0"/>
        <v>15.428571428571427</v>
      </c>
      <c r="G31" s="131"/>
      <c r="H31" s="134"/>
      <c r="I31" s="133"/>
      <c r="K31" s="133"/>
    </row>
    <row r="32" spans="1:11" s="29" customFormat="1" ht="12.75">
      <c r="A32" s="44">
        <v>5194</v>
      </c>
      <c r="B32" s="23" t="s">
        <v>422</v>
      </c>
      <c r="C32" s="28">
        <v>500</v>
      </c>
      <c r="D32" s="28">
        <v>500</v>
      </c>
      <c r="E32" s="26">
        <v>0</v>
      </c>
      <c r="F32" s="62">
        <f t="shared" si="0"/>
        <v>0</v>
      </c>
      <c r="G32" s="131"/>
      <c r="H32" s="134"/>
      <c r="I32" s="133"/>
      <c r="K32" s="133"/>
    </row>
    <row r="33" spans="1:11" s="29" customFormat="1" ht="12.75">
      <c r="A33" s="112" t="s">
        <v>423</v>
      </c>
      <c r="B33" s="113" t="s">
        <v>424</v>
      </c>
      <c r="C33" s="114">
        <f>SUM(C12:C32)</f>
        <v>15920</v>
      </c>
      <c r="D33" s="114">
        <f>SUM(D12:D32)</f>
        <v>15920</v>
      </c>
      <c r="E33" s="114">
        <f>SUM(E12:E32)</f>
        <v>1538</v>
      </c>
      <c r="F33" s="115">
        <f t="shared" si="0"/>
        <v>9.660804020100503</v>
      </c>
      <c r="G33" s="131"/>
      <c r="H33" s="134"/>
      <c r="I33" s="133"/>
      <c r="K33" s="133"/>
    </row>
    <row r="34" spans="1:11" s="29" customFormat="1" ht="12.75">
      <c r="A34" s="514">
        <v>5222</v>
      </c>
      <c r="B34" s="372" t="s">
        <v>579</v>
      </c>
      <c r="C34" s="373">
        <v>0</v>
      </c>
      <c r="D34" s="373">
        <v>80</v>
      </c>
      <c r="E34" s="373">
        <v>80</v>
      </c>
      <c r="F34" s="62" t="s">
        <v>516</v>
      </c>
      <c r="G34" s="131"/>
      <c r="H34" s="134"/>
      <c r="I34" s="133"/>
      <c r="K34" s="133"/>
    </row>
    <row r="35" spans="1:11" s="29" customFormat="1" ht="12.75">
      <c r="A35" s="44">
        <v>5229</v>
      </c>
      <c r="B35" s="23" t="s">
        <v>425</v>
      </c>
      <c r="C35" s="28">
        <v>400</v>
      </c>
      <c r="D35" s="28">
        <v>700</v>
      </c>
      <c r="E35" s="26">
        <v>0</v>
      </c>
      <c r="F35" s="62">
        <f t="shared" si="0"/>
        <v>0</v>
      </c>
      <c r="G35" s="131"/>
      <c r="H35" s="134"/>
      <c r="I35" s="133"/>
      <c r="K35" s="133"/>
    </row>
    <row r="36" spans="1:9" s="29" customFormat="1" ht="12.75">
      <c r="A36" s="112" t="s">
        <v>426</v>
      </c>
      <c r="B36" s="113" t="s">
        <v>427</v>
      </c>
      <c r="C36" s="114">
        <f>C35</f>
        <v>400</v>
      </c>
      <c r="D36" s="114">
        <f>D35+D34</f>
        <v>780</v>
      </c>
      <c r="E36" s="114">
        <f>SUM(E34:E35)</f>
        <v>80</v>
      </c>
      <c r="F36" s="115">
        <f t="shared" si="0"/>
        <v>10.256410256410255</v>
      </c>
      <c r="G36" s="131"/>
      <c r="H36" s="134"/>
      <c r="I36" s="133"/>
    </row>
    <row r="37" spans="1:9" s="29" customFormat="1" ht="12.75">
      <c r="A37" s="44">
        <v>5361</v>
      </c>
      <c r="B37" s="23" t="s">
        <v>428</v>
      </c>
      <c r="C37" s="28">
        <v>10</v>
      </c>
      <c r="D37" s="28">
        <v>10</v>
      </c>
      <c r="E37" s="26">
        <v>0</v>
      </c>
      <c r="F37" s="62">
        <f t="shared" si="0"/>
        <v>0</v>
      </c>
      <c r="G37" s="131"/>
      <c r="H37" s="134"/>
      <c r="I37" s="133"/>
    </row>
    <row r="38" spans="1:9" s="29" customFormat="1" ht="12.75">
      <c r="A38" s="44">
        <v>5362</v>
      </c>
      <c r="B38" s="23" t="s">
        <v>429</v>
      </c>
      <c r="C38" s="28">
        <v>20</v>
      </c>
      <c r="D38" s="28">
        <v>20</v>
      </c>
      <c r="E38" s="28">
        <v>7</v>
      </c>
      <c r="F38" s="62">
        <f t="shared" si="0"/>
        <v>35</v>
      </c>
      <c r="G38" s="131"/>
      <c r="H38" s="134"/>
      <c r="I38" s="133"/>
    </row>
    <row r="39" spans="1:9" s="29" customFormat="1" ht="12.75">
      <c r="A39" s="112" t="s">
        <v>430</v>
      </c>
      <c r="B39" s="113" t="s">
        <v>431</v>
      </c>
      <c r="C39" s="207">
        <f>SUM(C37:C38)</f>
        <v>30</v>
      </c>
      <c r="D39" s="207">
        <f>SUM(D37:D38)</f>
        <v>30</v>
      </c>
      <c r="E39" s="207">
        <f>SUM(E37:E38)</f>
        <v>7</v>
      </c>
      <c r="F39" s="477">
        <f t="shared" si="0"/>
        <v>23.333333333333332</v>
      </c>
      <c r="G39" s="131"/>
      <c r="H39" s="134"/>
      <c r="I39" s="133"/>
    </row>
    <row r="40" spans="1:9" s="29" customFormat="1" ht="12.75">
      <c r="A40" s="44">
        <v>5492</v>
      </c>
      <c r="B40" s="23" t="s">
        <v>534</v>
      </c>
      <c r="C40" s="28">
        <v>20</v>
      </c>
      <c r="D40" s="28">
        <v>20</v>
      </c>
      <c r="E40" s="28">
        <v>10</v>
      </c>
      <c r="F40" s="62">
        <f t="shared" si="0"/>
        <v>50</v>
      </c>
      <c r="G40" s="131"/>
      <c r="H40" s="134"/>
      <c r="I40" s="133"/>
    </row>
    <row r="41" spans="1:9" s="29" customFormat="1" ht="12.75">
      <c r="A41" s="44">
        <v>5494</v>
      </c>
      <c r="B41" s="372" t="s">
        <v>577</v>
      </c>
      <c r="C41" s="28">
        <v>0</v>
      </c>
      <c r="D41" s="28">
        <v>0</v>
      </c>
      <c r="E41" s="28">
        <v>25</v>
      </c>
      <c r="F41" s="62" t="s">
        <v>516</v>
      </c>
      <c r="G41" s="131"/>
      <c r="H41" s="134"/>
      <c r="I41" s="133"/>
    </row>
    <row r="42" spans="1:9" s="29" customFormat="1" ht="12.75">
      <c r="A42" s="113" t="s">
        <v>576</v>
      </c>
      <c r="B42" s="113" t="s">
        <v>578</v>
      </c>
      <c r="C42" s="114">
        <f>SUM(C40:C41)</f>
        <v>20</v>
      </c>
      <c r="D42" s="114">
        <f>SUM(D40:D41)</f>
        <v>20</v>
      </c>
      <c r="E42" s="114">
        <f>SUM(E40:E41)</f>
        <v>35</v>
      </c>
      <c r="F42" s="115">
        <f t="shared" si="0"/>
        <v>175</v>
      </c>
      <c r="G42" s="131"/>
      <c r="H42" s="134"/>
      <c r="I42" s="133"/>
    </row>
    <row r="43" spans="1:9" s="29" customFormat="1" ht="12.75">
      <c r="A43" s="33">
        <v>5901</v>
      </c>
      <c r="B43" s="34" t="s">
        <v>432</v>
      </c>
      <c r="C43" s="298">
        <v>2000</v>
      </c>
      <c r="D43" s="298">
        <v>2000</v>
      </c>
      <c r="E43" s="298">
        <v>0</v>
      </c>
      <c r="F43" s="62">
        <v>0</v>
      </c>
      <c r="G43" s="131"/>
      <c r="H43" s="134"/>
      <c r="I43" s="133"/>
    </row>
    <row r="44" spans="1:9" s="29" customFormat="1" ht="12.75">
      <c r="A44" s="112" t="s">
        <v>433</v>
      </c>
      <c r="B44" s="113" t="s">
        <v>434</v>
      </c>
      <c r="C44" s="63">
        <f>SUM(C43:C43)</f>
        <v>2000</v>
      </c>
      <c r="D44" s="63">
        <f>SUM(D43:D43)</f>
        <v>2000</v>
      </c>
      <c r="E44" s="63">
        <f>SUM(E43)</f>
        <v>0</v>
      </c>
      <c r="F44" s="115">
        <v>0</v>
      </c>
      <c r="G44" s="131"/>
      <c r="H44" s="134"/>
      <c r="I44" s="133"/>
    </row>
    <row r="45" spans="1:9" s="29" customFormat="1" ht="12.75">
      <c r="A45" s="112"/>
      <c r="B45" s="113"/>
      <c r="C45" s="114"/>
      <c r="D45" s="114"/>
      <c r="E45" s="26"/>
      <c r="F45" s="62"/>
      <c r="G45" s="131"/>
      <c r="H45" s="134"/>
      <c r="I45" s="133"/>
    </row>
    <row r="46" spans="1:9" s="29" customFormat="1" ht="12.75">
      <c r="A46" s="661" t="s">
        <v>435</v>
      </c>
      <c r="B46" s="651"/>
      <c r="C46" s="114">
        <f>C33+C36+C42+C44+C11+C39</f>
        <v>32170</v>
      </c>
      <c r="D46" s="114">
        <f>D33+D36+D42+D44+D11+D39</f>
        <v>32550</v>
      </c>
      <c r="E46" s="114">
        <f>E11+E33+E36+E39+E42+E44</f>
        <v>3563</v>
      </c>
      <c r="F46" s="115">
        <f t="shared" si="0"/>
        <v>10.946236559139786</v>
      </c>
      <c r="G46" s="131"/>
      <c r="H46" s="134"/>
      <c r="I46" s="133"/>
    </row>
    <row r="47" spans="1:9" s="29" customFormat="1" ht="12.75">
      <c r="A47" s="44"/>
      <c r="B47" s="23"/>
      <c r="C47" s="28"/>
      <c r="D47" s="23"/>
      <c r="E47" s="26"/>
      <c r="F47" s="62"/>
      <c r="G47" s="131"/>
      <c r="H47" s="134"/>
      <c r="I47" s="133"/>
    </row>
    <row r="48" spans="1:9" s="29" customFormat="1" ht="12.75">
      <c r="A48" s="44">
        <v>6127</v>
      </c>
      <c r="B48" s="23" t="s">
        <v>437</v>
      </c>
      <c r="C48" s="28">
        <v>100</v>
      </c>
      <c r="D48" s="28">
        <v>100</v>
      </c>
      <c r="E48" s="23">
        <v>0</v>
      </c>
      <c r="F48" s="62">
        <f t="shared" si="0"/>
        <v>0</v>
      </c>
      <c r="G48" s="131"/>
      <c r="H48" s="134"/>
      <c r="I48" s="133"/>
    </row>
    <row r="49" spans="1:9" s="29" customFormat="1" ht="12.75">
      <c r="A49" s="112" t="s">
        <v>438</v>
      </c>
      <c r="B49" s="113" t="s">
        <v>439</v>
      </c>
      <c r="C49" s="114">
        <f>SUM(C48:C48)</f>
        <v>100</v>
      </c>
      <c r="D49" s="114">
        <f>SUM(D48:D48)</f>
        <v>100</v>
      </c>
      <c r="E49" s="114">
        <f>SUM(E48)</f>
        <v>0</v>
      </c>
      <c r="F49" s="115">
        <f t="shared" si="0"/>
        <v>0</v>
      </c>
      <c r="G49" s="131"/>
      <c r="H49" s="134"/>
      <c r="I49" s="133"/>
    </row>
    <row r="50" spans="1:9" s="29" customFormat="1" ht="12.75">
      <c r="A50" s="112"/>
      <c r="B50" s="113"/>
      <c r="C50" s="114"/>
      <c r="D50" s="114"/>
      <c r="E50" s="114"/>
      <c r="F50" s="115"/>
      <c r="G50" s="131"/>
      <c r="H50" s="134"/>
      <c r="I50" s="133"/>
    </row>
    <row r="51" spans="1:8" ht="12.75">
      <c r="A51" s="698" t="s">
        <v>440</v>
      </c>
      <c r="B51" s="699"/>
      <c r="C51" s="9">
        <f>C46+C49</f>
        <v>32270</v>
      </c>
      <c r="D51" s="9">
        <f>D46+D49</f>
        <v>32650</v>
      </c>
      <c r="E51" s="9">
        <f>E46+E49</f>
        <v>3563</v>
      </c>
      <c r="F51" s="27">
        <f t="shared" si="0"/>
        <v>10.91271056661562</v>
      </c>
      <c r="G51" s="111"/>
      <c r="H51" s="116"/>
    </row>
    <row r="52" spans="1:8" ht="12.75">
      <c r="A52" s="20"/>
      <c r="B52" s="20"/>
      <c r="C52" s="18"/>
      <c r="D52" s="18"/>
      <c r="E52" s="18"/>
      <c r="F52" s="118"/>
      <c r="G52" s="111"/>
      <c r="H52" s="116"/>
    </row>
    <row r="53" spans="1:8" ht="12.75">
      <c r="A53" s="20"/>
      <c r="B53" s="20"/>
      <c r="C53" s="18"/>
      <c r="D53" s="18"/>
      <c r="E53" s="18"/>
      <c r="F53" s="118"/>
      <c r="G53" s="111"/>
      <c r="H53" s="116"/>
    </row>
    <row r="55" spans="1:6" ht="25.5" customHeight="1">
      <c r="A55" s="652" t="s">
        <v>441</v>
      </c>
      <c r="B55" s="654"/>
      <c r="C55" s="52" t="s">
        <v>368</v>
      </c>
      <c r="D55" s="6" t="s">
        <v>369</v>
      </c>
      <c r="E55" s="5" t="s">
        <v>275</v>
      </c>
      <c r="F55" s="51" t="s">
        <v>370</v>
      </c>
    </row>
    <row r="56" spans="1:6" ht="12.75">
      <c r="A56" s="697" t="s">
        <v>442</v>
      </c>
      <c r="B56" s="697"/>
      <c r="C56" s="26">
        <f>C11</f>
        <v>13800</v>
      </c>
      <c r="D56" s="26">
        <f>D11</f>
        <v>13800</v>
      </c>
      <c r="E56" s="26">
        <f>E11</f>
        <v>1903</v>
      </c>
      <c r="F56" s="36">
        <f>E56/D56*100</f>
        <v>13.78985507246377</v>
      </c>
    </row>
    <row r="57" spans="1:6" ht="12.75">
      <c r="A57" s="680" t="s">
        <v>443</v>
      </c>
      <c r="B57" s="682"/>
      <c r="C57" s="26">
        <f>C33+C36+C42+C44-C58+C39</f>
        <v>8790</v>
      </c>
      <c r="D57" s="26">
        <f>D33+D36+D42+D44-D58+D39</f>
        <v>9170</v>
      </c>
      <c r="E57" s="26">
        <f>E33+E36+E42+E44-E58+E39</f>
        <v>662</v>
      </c>
      <c r="F57" s="36">
        <f>E57/D57*100</f>
        <v>7.219193020719739</v>
      </c>
    </row>
    <row r="58" spans="1:6" ht="12.75">
      <c r="A58" s="680" t="s">
        <v>444</v>
      </c>
      <c r="B58" s="682"/>
      <c r="C58" s="26">
        <f>C18+C19+C20+C22+C23+C24</f>
        <v>9580</v>
      </c>
      <c r="D58" s="26">
        <f>D18+D19+D20+D22+D23+D24</f>
        <v>9580</v>
      </c>
      <c r="E58" s="26">
        <f>E18+E19+E20+E22+E23+E24</f>
        <v>998</v>
      </c>
      <c r="F58" s="36">
        <f>E58/D58*100</f>
        <v>10.417536534446764</v>
      </c>
    </row>
    <row r="59" spans="1:6" ht="12.75">
      <c r="A59" s="680" t="s">
        <v>445</v>
      </c>
      <c r="B59" s="682"/>
      <c r="C59" s="26">
        <f>C49</f>
        <v>100</v>
      </c>
      <c r="D59" s="26">
        <f>D49</f>
        <v>100</v>
      </c>
      <c r="E59" s="26">
        <f>E49</f>
        <v>0</v>
      </c>
      <c r="F59" s="36">
        <f>E59/D59*100</f>
        <v>0</v>
      </c>
    </row>
    <row r="60" spans="1:6" ht="12.75">
      <c r="A60" s="661" t="s">
        <v>446</v>
      </c>
      <c r="B60" s="651"/>
      <c r="C60" s="114">
        <f>SUM(C56:C59)</f>
        <v>32270</v>
      </c>
      <c r="D60" s="313">
        <f>SUM(D56:D59)</f>
        <v>32650</v>
      </c>
      <c r="E60" s="114">
        <f>SUM(E56:E59)</f>
        <v>3563</v>
      </c>
      <c r="F60" s="115">
        <f>E60/D60*100</f>
        <v>10.91271056661562</v>
      </c>
    </row>
  </sheetData>
  <mergeCells count="9">
    <mergeCell ref="A1:F1"/>
    <mergeCell ref="A46:B46"/>
    <mergeCell ref="A51:B51"/>
    <mergeCell ref="A55:B55"/>
    <mergeCell ref="A60:B60"/>
    <mergeCell ref="A56:B56"/>
    <mergeCell ref="A57:B57"/>
    <mergeCell ref="A58:B58"/>
    <mergeCell ref="A59:B59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56"/>
  <sheetViews>
    <sheetView workbookViewId="0" topLeftCell="A1">
      <selection activeCell="H18" sqref="H1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9" t="s">
        <v>214</v>
      </c>
      <c r="B1" s="249"/>
      <c r="C1" s="249"/>
      <c r="D1" s="249"/>
      <c r="E1" s="249"/>
      <c r="F1" s="249"/>
      <c r="G1" s="249"/>
      <c r="H1" s="24"/>
      <c r="Q1" s="77"/>
      <c r="R1" s="77"/>
    </row>
    <row r="2" spans="1:18" ht="18">
      <c r="A2" s="249"/>
      <c r="B2" s="249"/>
      <c r="C2" s="249"/>
      <c r="D2" s="249"/>
      <c r="E2" s="249"/>
      <c r="F2" s="249"/>
      <c r="G2" s="249"/>
      <c r="H2" s="24"/>
      <c r="Q2" s="77"/>
      <c r="R2" s="77"/>
    </row>
    <row r="3" spans="1:2" ht="15.75">
      <c r="A3" s="1"/>
      <c r="B3" s="1"/>
    </row>
    <row r="4" spans="1:5" ht="15.75">
      <c r="A4" s="1" t="s">
        <v>78</v>
      </c>
      <c r="B4" s="1"/>
      <c r="D4" s="332">
        <v>775424.27</v>
      </c>
      <c r="E4" s="2" t="s">
        <v>338</v>
      </c>
    </row>
    <row r="5" spans="1:2" ht="15.75">
      <c r="A5" s="1"/>
      <c r="B5" s="1"/>
    </row>
    <row r="6" spans="1:8" ht="15.75">
      <c r="A6" s="1" t="s">
        <v>339</v>
      </c>
      <c r="B6" s="1"/>
      <c r="H6" s="2"/>
    </row>
    <row r="7" spans="1:6" ht="25.5" customHeight="1">
      <c r="A7" s="80"/>
      <c r="B7" s="52" t="s">
        <v>368</v>
      </c>
      <c r="C7" s="6" t="s">
        <v>369</v>
      </c>
      <c r="D7" s="5" t="s">
        <v>275</v>
      </c>
      <c r="E7" s="51" t="s">
        <v>370</v>
      </c>
      <c r="F7" t="s">
        <v>497</v>
      </c>
    </row>
    <row r="8" spans="1:5" ht="12.75">
      <c r="A8" s="34" t="s">
        <v>539</v>
      </c>
      <c r="B8" s="28">
        <v>4262000</v>
      </c>
      <c r="C8" s="28">
        <v>4262000</v>
      </c>
      <c r="D8" s="28">
        <v>1065500</v>
      </c>
      <c r="E8" s="36">
        <f>D8/C8*100</f>
        <v>25</v>
      </c>
    </row>
    <row r="9" spans="1:5" ht="12.75">
      <c r="A9" s="34" t="s">
        <v>540</v>
      </c>
      <c r="B9" s="28">
        <v>190000</v>
      </c>
      <c r="C9" s="28">
        <v>190000</v>
      </c>
      <c r="D9" s="28">
        <v>47500</v>
      </c>
      <c r="E9" s="36">
        <f>D9/C9*100</f>
        <v>25</v>
      </c>
    </row>
    <row r="10" spans="1:5" ht="25.5">
      <c r="A10" s="615" t="s">
        <v>719</v>
      </c>
      <c r="B10" s="297">
        <v>0</v>
      </c>
      <c r="C10" s="297">
        <v>0</v>
      </c>
      <c r="D10" s="297">
        <v>4734</v>
      </c>
      <c r="E10" s="180" t="s">
        <v>516</v>
      </c>
    </row>
    <row r="11" spans="1:5" ht="12.75">
      <c r="A11" s="3" t="s">
        <v>535</v>
      </c>
      <c r="B11" s="9">
        <f>SUM(B8:B10)</f>
        <v>4452000</v>
      </c>
      <c r="C11" s="9">
        <f>SUM(C8:C10)</f>
        <v>4452000</v>
      </c>
      <c r="D11" s="9">
        <f>SUM(D8:D10)</f>
        <v>1117734</v>
      </c>
      <c r="E11" s="27">
        <f>D11/C11*100</f>
        <v>25.10633423180593</v>
      </c>
    </row>
    <row r="12" spans="1:5" s="246" customFormat="1" ht="12.75">
      <c r="A12"/>
      <c r="B12"/>
      <c r="C12"/>
      <c r="D12"/>
      <c r="E12"/>
    </row>
    <row r="15" ht="17.25" customHeight="1"/>
    <row r="16" spans="1:4" ht="15.75">
      <c r="A16" s="1" t="s">
        <v>340</v>
      </c>
      <c r="B16" s="1"/>
      <c r="D16" s="29"/>
    </row>
    <row r="17" spans="1:18" ht="25.5">
      <c r="A17" s="3"/>
      <c r="B17" s="52" t="s">
        <v>368</v>
      </c>
      <c r="C17" s="6" t="s">
        <v>369</v>
      </c>
      <c r="D17" s="244" t="s">
        <v>275</v>
      </c>
      <c r="E17" s="51" t="s">
        <v>370</v>
      </c>
      <c r="F17" s="11" t="s">
        <v>496</v>
      </c>
      <c r="G17" s="12"/>
      <c r="H17" s="12"/>
      <c r="Q17" s="11"/>
      <c r="R17" s="12"/>
    </row>
    <row r="18" spans="1:18" ht="12.75">
      <c r="A18" s="34" t="s">
        <v>341</v>
      </c>
      <c r="B18" s="28">
        <v>1300000</v>
      </c>
      <c r="C18" s="28">
        <v>1300000</v>
      </c>
      <c r="D18" s="26">
        <v>306300</v>
      </c>
      <c r="E18" s="245">
        <f>D18/C18*100</f>
        <v>23.56153846153846</v>
      </c>
      <c r="F18" s="25" t="s">
        <v>493</v>
      </c>
      <c r="G18" s="58"/>
      <c r="H18" s="58"/>
      <c r="Q18" s="25"/>
      <c r="R18" s="58"/>
    </row>
    <row r="19" spans="1:18" ht="12.75">
      <c r="A19" s="34" t="s">
        <v>342</v>
      </c>
      <c r="B19" s="28">
        <v>3100000</v>
      </c>
      <c r="C19" s="28">
        <v>3100000</v>
      </c>
      <c r="D19" s="26">
        <v>430550</v>
      </c>
      <c r="E19" s="245">
        <f>D19/C19*100</f>
        <v>13.888709677419357</v>
      </c>
      <c r="F19" s="25">
        <v>5179</v>
      </c>
      <c r="G19" s="58"/>
      <c r="H19" s="58"/>
      <c r="Q19" s="25"/>
      <c r="R19" s="58"/>
    </row>
    <row r="20" spans="1:18" ht="12.75">
      <c r="A20" s="34" t="s">
        <v>422</v>
      </c>
      <c r="B20" s="28">
        <v>52000</v>
      </c>
      <c r="C20" s="28">
        <v>52000</v>
      </c>
      <c r="D20" s="26">
        <v>6000</v>
      </c>
      <c r="E20" s="181">
        <f>D20/C20*100</f>
        <v>11.538461538461538</v>
      </c>
      <c r="F20" s="25">
        <v>5194</v>
      </c>
      <c r="G20" s="58"/>
      <c r="H20" s="58"/>
      <c r="Q20" s="25"/>
      <c r="R20" s="58"/>
    </row>
    <row r="21" spans="1:18" ht="12.75">
      <c r="A21" s="3" t="s">
        <v>536</v>
      </c>
      <c r="B21" s="9">
        <f>SUM(B18:B20)</f>
        <v>4452000</v>
      </c>
      <c r="C21" s="9">
        <f>SUM(C18:C20)</f>
        <v>4452000</v>
      </c>
      <c r="D21" s="9">
        <f>SUM(D18:D20)</f>
        <v>742850</v>
      </c>
      <c r="E21" s="10">
        <f>D21/C21*100</f>
        <v>16.685759209344113</v>
      </c>
      <c r="F21" s="18"/>
      <c r="G21" s="31"/>
      <c r="H21" s="31"/>
      <c r="Q21" s="18"/>
      <c r="R21" s="31"/>
    </row>
    <row r="24" spans="1:7" ht="15.75">
      <c r="A24" s="1" t="s">
        <v>82</v>
      </c>
      <c r="B24" s="1"/>
      <c r="D24" s="581">
        <v>1150308.27</v>
      </c>
      <c r="E24" s="302" t="s">
        <v>338</v>
      </c>
      <c r="G24" t="s">
        <v>391</v>
      </c>
    </row>
    <row r="26" spans="1:4" ht="18.75">
      <c r="A26" s="157"/>
      <c r="D26" s="332"/>
    </row>
    <row r="27" spans="1:4" ht="18.75">
      <c r="A27" s="157"/>
      <c r="D27" s="332"/>
    </row>
    <row r="28" ht="18.75">
      <c r="A28" s="159"/>
    </row>
    <row r="29" ht="18.75">
      <c r="A29" s="159"/>
    </row>
    <row r="30" ht="15.75">
      <c r="A30" s="161"/>
    </row>
    <row r="31" ht="18.75">
      <c r="A31" s="159"/>
    </row>
    <row r="32" ht="18.75">
      <c r="A32" s="159"/>
    </row>
    <row r="33" ht="18.75">
      <c r="A33" s="159"/>
    </row>
    <row r="34" ht="18.75">
      <c r="A34" s="163"/>
    </row>
    <row r="35" ht="18.75">
      <c r="A35" s="163"/>
    </row>
    <row r="36" ht="18.75">
      <c r="A36" s="163"/>
    </row>
    <row r="37" ht="18.75">
      <c r="A37" s="159"/>
    </row>
    <row r="38" ht="18.75">
      <c r="A38" s="159"/>
    </row>
    <row r="39" ht="15.75">
      <c r="A39" s="162"/>
    </row>
    <row r="40" ht="18.75">
      <c r="A40" s="160"/>
    </row>
    <row r="41" ht="18.75">
      <c r="A41" s="160"/>
    </row>
    <row r="42" ht="18.75">
      <c r="A42" s="160"/>
    </row>
    <row r="43" ht="18.75">
      <c r="A43" s="158"/>
    </row>
    <row r="44" ht="18.75">
      <c r="A44" s="160"/>
    </row>
    <row r="45" ht="18.75">
      <c r="A45" s="160"/>
    </row>
    <row r="46" ht="18.75">
      <c r="A46" s="160"/>
    </row>
    <row r="47" ht="15.75">
      <c r="A47" s="161"/>
    </row>
    <row r="48" ht="18.75">
      <c r="A48" s="160"/>
    </row>
    <row r="49" ht="15.75">
      <c r="A49" s="162"/>
    </row>
    <row r="50" ht="18.75">
      <c r="A50" s="158"/>
    </row>
    <row r="51" ht="15.75">
      <c r="A51" s="161"/>
    </row>
    <row r="52" ht="15.75">
      <c r="A52" s="162"/>
    </row>
    <row r="53" ht="15.75">
      <c r="A53" s="162"/>
    </row>
    <row r="54" ht="18.75">
      <c r="A54" s="160"/>
    </row>
    <row r="55" spans="1:2" ht="18.75">
      <c r="A55" s="160"/>
      <c r="B55" s="158"/>
    </row>
    <row r="56" ht="18.75">
      <c r="A56" s="160"/>
    </row>
  </sheetData>
  <printOptions/>
  <pageMargins left="0.5905511811023623" right="0.3937007874015748" top="0.984251968503937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29"/>
  <sheetViews>
    <sheetView workbookViewId="0" topLeftCell="A1">
      <selection activeCell="H18" sqref="H18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9" t="s">
        <v>215</v>
      </c>
      <c r="B1" s="249"/>
      <c r="C1" s="249"/>
      <c r="D1" s="249"/>
      <c r="E1" s="249"/>
    </row>
    <row r="2" spans="1:5" ht="17.25" customHeight="1">
      <c r="A2" s="249"/>
      <c r="B2" s="249"/>
      <c r="C2" s="249"/>
      <c r="D2" s="249"/>
      <c r="E2" s="249"/>
    </row>
    <row r="3" spans="1:2" ht="15.75">
      <c r="A3" s="1"/>
      <c r="B3" s="1"/>
    </row>
    <row r="4" spans="1:5" ht="15.75">
      <c r="A4" s="1" t="s">
        <v>78</v>
      </c>
      <c r="B4" s="1" t="s">
        <v>391</v>
      </c>
      <c r="D4" s="301">
        <v>31207896.2</v>
      </c>
      <c r="E4" s="2" t="s">
        <v>338</v>
      </c>
    </row>
    <row r="5" spans="1:2" ht="15.75">
      <c r="A5" s="1"/>
      <c r="B5" s="1"/>
    </row>
    <row r="6" spans="1:2" ht="15.75">
      <c r="A6" s="1" t="s">
        <v>1</v>
      </c>
      <c r="B6" s="1"/>
    </row>
    <row r="7" spans="1:5" ht="26.25" customHeight="1">
      <c r="A7" s="80"/>
      <c r="B7" s="52" t="s">
        <v>368</v>
      </c>
      <c r="C7" s="6" t="s">
        <v>369</v>
      </c>
      <c r="D7" s="5" t="s">
        <v>275</v>
      </c>
      <c r="E7" s="51" t="s">
        <v>370</v>
      </c>
    </row>
    <row r="8" spans="1:5" ht="12.75">
      <c r="A8" s="432" t="s">
        <v>162</v>
      </c>
      <c r="B8" s="28">
        <v>0</v>
      </c>
      <c r="C8" s="28">
        <v>0</v>
      </c>
      <c r="D8" s="28">
        <v>95426</v>
      </c>
      <c r="E8" s="245" t="s">
        <v>516</v>
      </c>
    </row>
    <row r="9" spans="1:5" ht="28.5" customHeight="1">
      <c r="A9" s="595" t="s">
        <v>12</v>
      </c>
      <c r="B9" s="595">
        <v>0</v>
      </c>
      <c r="C9" s="28">
        <v>0</v>
      </c>
      <c r="D9" s="28">
        <v>53200000</v>
      </c>
      <c r="E9" s="245" t="s">
        <v>516</v>
      </c>
    </row>
    <row r="10" spans="1:5" ht="25.5">
      <c r="A10" s="595" t="s">
        <v>675</v>
      </c>
      <c r="B10" s="595">
        <v>0</v>
      </c>
      <c r="C10" s="28">
        <v>0</v>
      </c>
      <c r="D10" s="28">
        <v>2350000</v>
      </c>
      <c r="E10" s="245" t="s">
        <v>516</v>
      </c>
    </row>
    <row r="11" spans="1:5" ht="12.75">
      <c r="A11" s="595" t="s">
        <v>741</v>
      </c>
      <c r="B11" s="334"/>
      <c r="C11" s="28"/>
      <c r="D11" s="28">
        <v>40000000</v>
      </c>
      <c r="E11" s="245" t="s">
        <v>516</v>
      </c>
    </row>
    <row r="12" spans="1:5" ht="12.75">
      <c r="A12" s="3" t="s">
        <v>535</v>
      </c>
      <c r="B12" s="9">
        <f>SUM(B8)</f>
        <v>0</v>
      </c>
      <c r="C12" s="9">
        <f>SUM(C8:C8)</f>
        <v>0</v>
      </c>
      <c r="D12" s="9">
        <f>SUM(D8:D11)</f>
        <v>95645426</v>
      </c>
      <c r="E12" s="336" t="s">
        <v>516</v>
      </c>
    </row>
    <row r="13" ht="14.25" customHeight="1">
      <c r="A13" s="317"/>
    </row>
    <row r="14" ht="14.25" customHeight="1">
      <c r="A14" s="17"/>
    </row>
    <row r="15" spans="1:8" ht="15.75" customHeight="1">
      <c r="A15" s="1" t="s">
        <v>3</v>
      </c>
      <c r="B15" s="1"/>
      <c r="D15" s="635">
        <v>126853322</v>
      </c>
      <c r="E15" s="636" t="s">
        <v>338</v>
      </c>
      <c r="H15" s="125"/>
    </row>
    <row r="16" ht="12" customHeight="1"/>
    <row r="18" spans="1:2" ht="15.75">
      <c r="A18" s="1" t="s">
        <v>340</v>
      </c>
      <c r="B18" s="1"/>
    </row>
    <row r="19" spans="1:5" ht="26.25" customHeight="1">
      <c r="A19" s="3"/>
      <c r="B19" s="52" t="s">
        <v>368</v>
      </c>
      <c r="C19" s="6" t="s">
        <v>369</v>
      </c>
      <c r="D19" s="244" t="s">
        <v>275</v>
      </c>
      <c r="E19" s="51" t="s">
        <v>370</v>
      </c>
    </row>
    <row r="20" spans="1:5" ht="14.25" customHeight="1">
      <c r="A20" s="34" t="s">
        <v>537</v>
      </c>
      <c r="B20" s="28">
        <v>0</v>
      </c>
      <c r="C20" s="28">
        <v>0</v>
      </c>
      <c r="D20" s="26">
        <v>7836789</v>
      </c>
      <c r="E20" s="36" t="s">
        <v>516</v>
      </c>
    </row>
    <row r="21" spans="1:10" ht="12.75">
      <c r="A21" s="3" t="s">
        <v>536</v>
      </c>
      <c r="B21" s="9">
        <f>SUM(B20:B20)</f>
        <v>0</v>
      </c>
      <c r="C21" s="9">
        <f>SUM(C20)</f>
        <v>0</v>
      </c>
      <c r="D21" s="9">
        <f>SUM(D20:D20)</f>
        <v>7836789</v>
      </c>
      <c r="E21" s="336" t="s">
        <v>516</v>
      </c>
      <c r="H21" s="700"/>
      <c r="I21" s="700"/>
      <c r="J21" s="701"/>
    </row>
    <row r="22" ht="12" customHeight="1">
      <c r="C22" s="15"/>
    </row>
    <row r="24" spans="1:5" ht="12.75">
      <c r="A24" t="s">
        <v>559</v>
      </c>
      <c r="D24" s="579" t="s">
        <v>674</v>
      </c>
      <c r="E24" t="s">
        <v>338</v>
      </c>
    </row>
    <row r="25" spans="7:9" ht="12.75">
      <c r="G25" s="700"/>
      <c r="H25" s="700"/>
      <c r="I25" s="701"/>
    </row>
    <row r="26" spans="7:9" ht="12.75">
      <c r="G26" s="105"/>
      <c r="H26" s="105"/>
      <c r="I26" s="24"/>
    </row>
    <row r="27" spans="1:5" ht="15.75">
      <c r="A27" s="1" t="s">
        <v>81</v>
      </c>
      <c r="D27" s="580">
        <v>46241476</v>
      </c>
      <c r="E27" s="2" t="s">
        <v>338</v>
      </c>
    </row>
    <row r="29" ht="12.75">
      <c r="D29" s="15"/>
    </row>
  </sheetData>
  <mergeCells count="2">
    <mergeCell ref="H21:J21"/>
    <mergeCell ref="G25:I25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R2561"/>
  <sheetViews>
    <sheetView workbookViewId="0" topLeftCell="A1">
      <selection activeCell="I121" sqref="I121"/>
    </sheetView>
  </sheetViews>
  <sheetFormatPr defaultColWidth="9.125" defaultRowHeight="12.75"/>
  <cols>
    <col min="1" max="1" width="5.25390625" style="0" customWidth="1"/>
    <col min="2" max="2" width="35.625" style="0" customWidth="1"/>
    <col min="3" max="3" width="12.25390625" style="0" customWidth="1"/>
    <col min="4" max="4" width="12.75390625" style="0" customWidth="1"/>
    <col min="5" max="5" width="12.125" style="0" customWidth="1"/>
    <col min="6" max="6" width="11.375" style="0" customWidth="1"/>
    <col min="7" max="7" width="12.00390625" style="0" customWidth="1"/>
    <col min="8" max="8" width="13.875" style="433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702" t="s">
        <v>216</v>
      </c>
      <c r="B1" s="702"/>
      <c r="C1" s="702"/>
      <c r="D1" s="702"/>
      <c r="E1" s="702"/>
      <c r="F1" s="702"/>
      <c r="G1" s="702"/>
      <c r="H1" s="702"/>
      <c r="I1" s="702"/>
    </row>
    <row r="2" spans="1:8" ht="39.75" customHeight="1">
      <c r="A2" s="521" t="s">
        <v>580</v>
      </c>
      <c r="B2" s="522" t="s">
        <v>581</v>
      </c>
      <c r="C2" s="523" t="s">
        <v>582</v>
      </c>
      <c r="D2" s="523" t="s">
        <v>583</v>
      </c>
      <c r="E2" s="523" t="s">
        <v>584</v>
      </c>
      <c r="F2" s="523" t="s">
        <v>585</v>
      </c>
      <c r="G2" s="524" t="s">
        <v>201</v>
      </c>
      <c r="H2"/>
    </row>
    <row r="3" spans="1:9" ht="14.25">
      <c r="A3" s="703" t="s">
        <v>586</v>
      </c>
      <c r="B3" s="704"/>
      <c r="C3" s="704"/>
      <c r="D3" s="704"/>
      <c r="E3" s="704"/>
      <c r="F3" s="704"/>
      <c r="G3" s="705"/>
      <c r="H3"/>
      <c r="I3" s="433"/>
    </row>
    <row r="4" spans="1:9" ht="15">
      <c r="A4" s="525">
        <v>98</v>
      </c>
      <c r="B4" s="526" t="s">
        <v>587</v>
      </c>
      <c r="C4" s="527">
        <v>4987462</v>
      </c>
      <c r="D4" s="528">
        <v>213600</v>
      </c>
      <c r="E4" s="528">
        <v>3684918</v>
      </c>
      <c r="F4" s="529"/>
      <c r="G4" s="530">
        <f aca="true" t="shared" si="0" ref="G4:G39">SUM(D4:F4)</f>
        <v>3898518</v>
      </c>
      <c r="H4"/>
      <c r="I4" s="433"/>
    </row>
    <row r="5" spans="1:9" ht="15">
      <c r="A5" s="525">
        <v>99</v>
      </c>
      <c r="B5" s="526" t="s">
        <v>588</v>
      </c>
      <c r="C5" s="527">
        <v>2792756</v>
      </c>
      <c r="D5" s="528">
        <v>1477038</v>
      </c>
      <c r="E5" s="528">
        <v>1194945</v>
      </c>
      <c r="F5" s="529"/>
      <c r="G5" s="530">
        <f t="shared" si="0"/>
        <v>2671983</v>
      </c>
      <c r="H5"/>
      <c r="I5" s="433"/>
    </row>
    <row r="6" spans="1:9" ht="15">
      <c r="A6" s="525">
        <v>100</v>
      </c>
      <c r="B6" s="526" t="s">
        <v>589</v>
      </c>
      <c r="C6" s="527">
        <v>988200</v>
      </c>
      <c r="D6" s="528">
        <v>988200</v>
      </c>
      <c r="E6" s="528"/>
      <c r="F6" s="529"/>
      <c r="G6" s="530">
        <f t="shared" si="0"/>
        <v>988200</v>
      </c>
      <c r="H6"/>
      <c r="I6" s="433"/>
    </row>
    <row r="7" spans="1:9" ht="15">
      <c r="A7" s="525">
        <v>101</v>
      </c>
      <c r="B7" s="526" t="s">
        <v>590</v>
      </c>
      <c r="C7" s="527">
        <v>3582195</v>
      </c>
      <c r="D7" s="528">
        <v>3504074</v>
      </c>
      <c r="E7" s="528"/>
      <c r="F7" s="529"/>
      <c r="G7" s="530">
        <f t="shared" si="0"/>
        <v>3504074</v>
      </c>
      <c r="H7"/>
      <c r="I7" s="433"/>
    </row>
    <row r="8" spans="1:9" ht="15">
      <c r="A8" s="525">
        <v>102</v>
      </c>
      <c r="B8" s="526" t="s">
        <v>591</v>
      </c>
      <c r="C8" s="527">
        <v>1350262</v>
      </c>
      <c r="D8" s="528">
        <v>1141967</v>
      </c>
      <c r="E8" s="528">
        <v>81516</v>
      </c>
      <c r="F8" s="529"/>
      <c r="G8" s="530">
        <f t="shared" si="0"/>
        <v>1223483</v>
      </c>
      <c r="H8"/>
      <c r="I8" s="433"/>
    </row>
    <row r="9" spans="1:9" ht="15">
      <c r="A9" s="525">
        <v>103</v>
      </c>
      <c r="B9" s="526" t="s">
        <v>592</v>
      </c>
      <c r="C9" s="527">
        <v>1397929</v>
      </c>
      <c r="D9" s="528">
        <v>1359943</v>
      </c>
      <c r="E9" s="528"/>
      <c r="F9" s="529"/>
      <c r="G9" s="530">
        <f t="shared" si="0"/>
        <v>1359943</v>
      </c>
      <c r="H9"/>
      <c r="I9" s="433"/>
    </row>
    <row r="10" spans="1:9" ht="15">
      <c r="A10" s="525">
        <v>104</v>
      </c>
      <c r="B10" s="526" t="s">
        <v>593</v>
      </c>
      <c r="C10" s="527">
        <v>2000000</v>
      </c>
      <c r="D10" s="528">
        <v>1313678</v>
      </c>
      <c r="E10" s="528">
        <v>539298</v>
      </c>
      <c r="F10" s="529"/>
      <c r="G10" s="530">
        <f t="shared" si="0"/>
        <v>1852976</v>
      </c>
      <c r="H10"/>
      <c r="I10" s="433"/>
    </row>
    <row r="11" spans="1:9" ht="15">
      <c r="A11" s="525">
        <v>105</v>
      </c>
      <c r="B11" s="526" t="s">
        <v>594</v>
      </c>
      <c r="C11" s="527">
        <v>1497700</v>
      </c>
      <c r="D11" s="528"/>
      <c r="E11" s="528">
        <v>746880</v>
      </c>
      <c r="F11" s="529"/>
      <c r="G11" s="530">
        <f t="shared" si="0"/>
        <v>746880</v>
      </c>
      <c r="H11"/>
      <c r="I11" s="433"/>
    </row>
    <row r="12" spans="1:9" ht="14.25">
      <c r="A12" s="525">
        <v>106</v>
      </c>
      <c r="B12" s="531" t="s">
        <v>595</v>
      </c>
      <c r="C12" s="527">
        <v>2490186</v>
      </c>
      <c r="D12" s="528">
        <v>220000</v>
      </c>
      <c r="E12" s="528">
        <v>2054862</v>
      </c>
      <c r="F12" s="529"/>
      <c r="G12" s="530">
        <f t="shared" si="0"/>
        <v>2274862</v>
      </c>
      <c r="H12"/>
      <c r="I12" s="433"/>
    </row>
    <row r="13" spans="1:9" ht="14.25">
      <c r="A13" s="525">
        <v>107</v>
      </c>
      <c r="B13" s="531" t="s">
        <v>596</v>
      </c>
      <c r="C13" s="527">
        <v>3621035</v>
      </c>
      <c r="D13" s="528">
        <v>159600</v>
      </c>
      <c r="E13" s="528">
        <v>2574306</v>
      </c>
      <c r="F13" s="529"/>
      <c r="G13" s="530">
        <f t="shared" si="0"/>
        <v>2733906</v>
      </c>
      <c r="H13"/>
      <c r="I13" s="433"/>
    </row>
    <row r="14" spans="1:9" ht="14.25">
      <c r="A14" s="525">
        <v>108</v>
      </c>
      <c r="B14" s="531" t="s">
        <v>597</v>
      </c>
      <c r="C14" s="527">
        <v>1500000</v>
      </c>
      <c r="D14" s="528">
        <v>78483</v>
      </c>
      <c r="E14" s="528">
        <v>246594</v>
      </c>
      <c r="F14" s="529">
        <v>283250</v>
      </c>
      <c r="G14" s="530">
        <f t="shared" si="0"/>
        <v>608327</v>
      </c>
      <c r="H14"/>
      <c r="I14" s="433"/>
    </row>
    <row r="15" spans="1:9" ht="15">
      <c r="A15" s="525">
        <v>109</v>
      </c>
      <c r="B15" s="526" t="s">
        <v>598</v>
      </c>
      <c r="C15" s="527">
        <v>851799</v>
      </c>
      <c r="D15" s="528">
        <v>342668.5</v>
      </c>
      <c r="E15" s="528">
        <v>270837</v>
      </c>
      <c r="F15" s="529"/>
      <c r="G15" s="530">
        <f t="shared" si="0"/>
        <v>613505.5</v>
      </c>
      <c r="H15"/>
      <c r="I15" s="433"/>
    </row>
    <row r="16" spans="1:9" ht="15">
      <c r="A16" s="525">
        <v>110</v>
      </c>
      <c r="B16" s="526" t="s">
        <v>599</v>
      </c>
      <c r="C16" s="527">
        <v>1734079</v>
      </c>
      <c r="D16" s="528">
        <v>992825</v>
      </c>
      <c r="E16" s="528">
        <v>583982</v>
      </c>
      <c r="F16" s="529"/>
      <c r="G16" s="530">
        <f t="shared" si="0"/>
        <v>1576807</v>
      </c>
      <c r="H16"/>
      <c r="I16" s="433"/>
    </row>
    <row r="17" spans="1:9" ht="15">
      <c r="A17" s="525">
        <v>111</v>
      </c>
      <c r="B17" s="526" t="s">
        <v>600</v>
      </c>
      <c r="C17" s="527">
        <v>1408980</v>
      </c>
      <c r="D17" s="528">
        <v>78000</v>
      </c>
      <c r="E17" s="528">
        <v>1155623</v>
      </c>
      <c r="F17" s="529"/>
      <c r="G17" s="530">
        <f t="shared" si="0"/>
        <v>1233623</v>
      </c>
      <c r="H17"/>
      <c r="I17" s="433"/>
    </row>
    <row r="18" spans="1:9" ht="14.25">
      <c r="A18" s="525">
        <v>112</v>
      </c>
      <c r="B18" s="531" t="s">
        <v>601</v>
      </c>
      <c r="C18" s="527">
        <v>1799144</v>
      </c>
      <c r="D18" s="528"/>
      <c r="E18" s="528">
        <v>1322538.6</v>
      </c>
      <c r="F18" s="529"/>
      <c r="G18" s="530">
        <f t="shared" si="0"/>
        <v>1322538.6</v>
      </c>
      <c r="H18"/>
      <c r="I18" s="433"/>
    </row>
    <row r="19" spans="1:9" ht="14.25">
      <c r="A19" s="525">
        <v>113</v>
      </c>
      <c r="B19" s="531" t="s">
        <v>602</v>
      </c>
      <c r="C19" s="527">
        <v>1786000</v>
      </c>
      <c r="D19" s="528">
        <v>535800</v>
      </c>
      <c r="E19" s="528">
        <v>885192</v>
      </c>
      <c r="F19" s="529">
        <v>337408</v>
      </c>
      <c r="G19" s="530">
        <f t="shared" si="0"/>
        <v>1758400</v>
      </c>
      <c r="H19"/>
      <c r="I19" s="433"/>
    </row>
    <row r="20" spans="1:9" ht="14.25">
      <c r="A20" s="525">
        <v>114</v>
      </c>
      <c r="B20" s="531" t="s">
        <v>603</v>
      </c>
      <c r="C20" s="527">
        <v>1882748</v>
      </c>
      <c r="D20" s="528"/>
      <c r="E20" s="528">
        <v>1353014.8</v>
      </c>
      <c r="F20" s="529"/>
      <c r="G20" s="530">
        <f t="shared" si="0"/>
        <v>1353014.8</v>
      </c>
      <c r="H20"/>
      <c r="I20" s="433"/>
    </row>
    <row r="21" spans="1:9" ht="15">
      <c r="A21" s="525">
        <v>115</v>
      </c>
      <c r="B21" s="526" t="s">
        <v>604</v>
      </c>
      <c r="C21" s="527">
        <v>2000000</v>
      </c>
      <c r="D21" s="528">
        <v>57544</v>
      </c>
      <c r="E21" s="528">
        <v>1872295</v>
      </c>
      <c r="F21" s="529"/>
      <c r="G21" s="530">
        <f t="shared" si="0"/>
        <v>1929839</v>
      </c>
      <c r="H21"/>
      <c r="I21" s="433"/>
    </row>
    <row r="22" spans="1:9" ht="15">
      <c r="A22" s="525">
        <v>116</v>
      </c>
      <c r="B22" s="526" t="s">
        <v>605</v>
      </c>
      <c r="C22" s="527">
        <v>916997</v>
      </c>
      <c r="D22" s="528">
        <v>873967</v>
      </c>
      <c r="E22" s="528"/>
      <c r="F22" s="529"/>
      <c r="G22" s="530">
        <f t="shared" si="0"/>
        <v>873967</v>
      </c>
      <c r="H22"/>
      <c r="I22" s="433"/>
    </row>
    <row r="23" spans="1:9" ht="15">
      <c r="A23" s="525">
        <v>117</v>
      </c>
      <c r="B23" s="526" t="s">
        <v>606</v>
      </c>
      <c r="C23" s="527">
        <v>4004669</v>
      </c>
      <c r="D23" s="528">
        <v>150000</v>
      </c>
      <c r="E23" s="528">
        <v>3394761</v>
      </c>
      <c r="F23" s="529"/>
      <c r="G23" s="530">
        <f t="shared" si="0"/>
        <v>3544761</v>
      </c>
      <c r="H23"/>
      <c r="I23" s="433"/>
    </row>
    <row r="24" spans="1:9" ht="14.25">
      <c r="A24" s="525">
        <v>118</v>
      </c>
      <c r="B24" s="531" t="s">
        <v>607</v>
      </c>
      <c r="C24" s="527">
        <v>1921491</v>
      </c>
      <c r="D24" s="528">
        <v>100000</v>
      </c>
      <c r="E24" s="528">
        <v>1069085</v>
      </c>
      <c r="F24" s="529">
        <v>55305</v>
      </c>
      <c r="G24" s="530">
        <f t="shared" si="0"/>
        <v>1224390</v>
      </c>
      <c r="H24"/>
      <c r="I24" s="433"/>
    </row>
    <row r="25" spans="1:9" ht="15">
      <c r="A25" s="525">
        <v>119</v>
      </c>
      <c r="B25" s="526" t="s">
        <v>608</v>
      </c>
      <c r="C25" s="527">
        <v>1498830</v>
      </c>
      <c r="D25" s="528">
        <v>1498830</v>
      </c>
      <c r="E25" s="528"/>
      <c r="F25" s="529"/>
      <c r="G25" s="530">
        <f t="shared" si="0"/>
        <v>1498830</v>
      </c>
      <c r="H25"/>
      <c r="I25" s="433"/>
    </row>
    <row r="26" spans="1:9" ht="15">
      <c r="A26" s="525">
        <v>120</v>
      </c>
      <c r="B26" s="526" t="s">
        <v>609</v>
      </c>
      <c r="C26" s="527">
        <v>1200000</v>
      </c>
      <c r="D26" s="528">
        <v>76850</v>
      </c>
      <c r="E26" s="528">
        <v>824185.2</v>
      </c>
      <c r="F26" s="529"/>
      <c r="G26" s="530">
        <f t="shared" si="0"/>
        <v>901035.2</v>
      </c>
      <c r="H26"/>
      <c r="I26" s="433"/>
    </row>
    <row r="27" spans="1:9" ht="14.25">
      <c r="A27" s="525">
        <v>121</v>
      </c>
      <c r="B27" s="531" t="s">
        <v>610</v>
      </c>
      <c r="C27" s="527">
        <v>5000000</v>
      </c>
      <c r="D27" s="528"/>
      <c r="E27" s="528">
        <v>4750999</v>
      </c>
      <c r="F27" s="529">
        <v>60000</v>
      </c>
      <c r="G27" s="530">
        <f t="shared" si="0"/>
        <v>4810999</v>
      </c>
      <c r="H27"/>
      <c r="I27" s="433"/>
    </row>
    <row r="28" spans="1:9" ht="14.25">
      <c r="A28" s="525">
        <v>122</v>
      </c>
      <c r="B28" s="531" t="s">
        <v>611</v>
      </c>
      <c r="C28" s="527">
        <v>1199738</v>
      </c>
      <c r="D28" s="528"/>
      <c r="E28" s="528">
        <v>947602</v>
      </c>
      <c r="F28" s="529"/>
      <c r="G28" s="530">
        <f t="shared" si="0"/>
        <v>947602</v>
      </c>
      <c r="H28"/>
      <c r="I28" s="433"/>
    </row>
    <row r="29" spans="1:9" ht="14.25">
      <c r="A29" s="525">
        <v>123</v>
      </c>
      <c r="B29" s="531" t="s">
        <v>612</v>
      </c>
      <c r="C29" s="527">
        <v>2000000</v>
      </c>
      <c r="D29" s="528"/>
      <c r="E29" s="528">
        <v>577102</v>
      </c>
      <c r="F29" s="529"/>
      <c r="G29" s="530">
        <f t="shared" si="0"/>
        <v>577102</v>
      </c>
      <c r="H29"/>
      <c r="I29" s="433"/>
    </row>
    <row r="30" spans="1:9" ht="15">
      <c r="A30" s="525">
        <v>124</v>
      </c>
      <c r="B30" s="526" t="s">
        <v>613</v>
      </c>
      <c r="C30" s="527">
        <v>2900000</v>
      </c>
      <c r="D30" s="528"/>
      <c r="E30" s="528">
        <v>2828800</v>
      </c>
      <c r="F30" s="529"/>
      <c r="G30" s="530">
        <f t="shared" si="0"/>
        <v>2828800</v>
      </c>
      <c r="H30"/>
      <c r="I30" s="433"/>
    </row>
    <row r="31" spans="1:9" ht="15">
      <c r="A31" s="525">
        <v>125</v>
      </c>
      <c r="B31" s="526" t="s">
        <v>614</v>
      </c>
      <c r="C31" s="532">
        <v>2900000</v>
      </c>
      <c r="D31" s="528"/>
      <c r="E31" s="528">
        <v>2900000</v>
      </c>
      <c r="F31" s="529"/>
      <c r="G31" s="530">
        <f t="shared" si="0"/>
        <v>2900000</v>
      </c>
      <c r="H31"/>
      <c r="I31" s="433"/>
    </row>
    <row r="32" spans="1:9" ht="15">
      <c r="A32" s="533">
        <v>126</v>
      </c>
      <c r="B32" s="534" t="s">
        <v>615</v>
      </c>
      <c r="C32" s="535">
        <v>500000</v>
      </c>
      <c r="D32" s="528">
        <v>42473</v>
      </c>
      <c r="E32" s="528">
        <v>394620.6</v>
      </c>
      <c r="F32" s="529"/>
      <c r="G32" s="530">
        <f t="shared" si="0"/>
        <v>437093.6</v>
      </c>
      <c r="H32"/>
      <c r="I32" s="433"/>
    </row>
    <row r="33" spans="1:9" ht="15">
      <c r="A33" s="533">
        <v>127</v>
      </c>
      <c r="B33" s="526" t="s">
        <v>616</v>
      </c>
      <c r="C33" s="535">
        <v>478294</v>
      </c>
      <c r="D33" s="528"/>
      <c r="E33" s="528">
        <v>471581</v>
      </c>
      <c r="F33" s="529"/>
      <c r="G33" s="530">
        <f t="shared" si="0"/>
        <v>471581</v>
      </c>
      <c r="H33"/>
      <c r="I33" s="433"/>
    </row>
    <row r="34" spans="1:9" ht="15">
      <c r="A34" s="533">
        <v>128</v>
      </c>
      <c r="B34" s="526" t="s">
        <v>617</v>
      </c>
      <c r="C34" s="535">
        <v>1007000</v>
      </c>
      <c r="D34" s="528"/>
      <c r="E34" s="528">
        <v>1007000</v>
      </c>
      <c r="F34" s="529"/>
      <c r="G34" s="530">
        <f t="shared" si="0"/>
        <v>1007000</v>
      </c>
      <c r="H34"/>
      <c r="I34" s="433"/>
    </row>
    <row r="35" spans="1:9" ht="14.25">
      <c r="A35" s="533">
        <v>129</v>
      </c>
      <c r="B35" s="531" t="s">
        <v>618</v>
      </c>
      <c r="C35" s="535">
        <v>1092280</v>
      </c>
      <c r="D35" s="528"/>
      <c r="E35" s="528">
        <v>868526</v>
      </c>
      <c r="F35" s="529"/>
      <c r="G35" s="530">
        <f t="shared" si="0"/>
        <v>868526</v>
      </c>
      <c r="H35"/>
      <c r="I35" s="433"/>
    </row>
    <row r="36" spans="1:9" ht="14.25">
      <c r="A36" s="533">
        <v>130</v>
      </c>
      <c r="B36" s="531" t="s">
        <v>619</v>
      </c>
      <c r="C36" s="535">
        <v>1999270</v>
      </c>
      <c r="D36" s="528"/>
      <c r="E36" s="528">
        <v>946941</v>
      </c>
      <c r="F36" s="529">
        <v>400400</v>
      </c>
      <c r="G36" s="530">
        <f t="shared" si="0"/>
        <v>1347341</v>
      </c>
      <c r="H36"/>
      <c r="I36" s="433"/>
    </row>
    <row r="37" spans="1:9" ht="15">
      <c r="A37" s="533">
        <v>131</v>
      </c>
      <c r="B37" s="526" t="s">
        <v>620</v>
      </c>
      <c r="C37" s="535">
        <v>948423</v>
      </c>
      <c r="D37" s="528"/>
      <c r="E37" s="528">
        <v>818006.5</v>
      </c>
      <c r="F37" s="529"/>
      <c r="G37" s="530">
        <f t="shared" si="0"/>
        <v>818006.5</v>
      </c>
      <c r="H37"/>
      <c r="I37" s="433"/>
    </row>
    <row r="38" spans="1:9" ht="14.25">
      <c r="A38" s="533">
        <v>132</v>
      </c>
      <c r="B38" s="531" t="s">
        <v>621</v>
      </c>
      <c r="C38" s="535">
        <v>1000000</v>
      </c>
      <c r="D38" s="528"/>
      <c r="E38" s="528">
        <v>328800</v>
      </c>
      <c r="F38" s="529">
        <v>471200</v>
      </c>
      <c r="G38" s="530">
        <f t="shared" si="0"/>
        <v>800000</v>
      </c>
      <c r="H38"/>
      <c r="I38" s="433"/>
    </row>
    <row r="39" spans="1:9" ht="14.25">
      <c r="A39" s="533">
        <v>133</v>
      </c>
      <c r="B39" s="531" t="s">
        <v>622</v>
      </c>
      <c r="C39" s="535">
        <v>1075900</v>
      </c>
      <c r="D39" s="528"/>
      <c r="E39" s="528">
        <v>313900</v>
      </c>
      <c r="F39" s="529">
        <v>140000</v>
      </c>
      <c r="G39" s="530">
        <f t="shared" si="0"/>
        <v>453900</v>
      </c>
      <c r="H39"/>
      <c r="I39" s="433"/>
    </row>
    <row r="40" spans="1:9" ht="14.25">
      <c r="A40" s="703" t="s">
        <v>623</v>
      </c>
      <c r="B40" s="704"/>
      <c r="C40" s="704"/>
      <c r="D40" s="704"/>
      <c r="E40" s="704"/>
      <c r="F40" s="704"/>
      <c r="G40" s="705"/>
      <c r="H40"/>
      <c r="I40" s="433"/>
    </row>
    <row r="41" spans="1:9" ht="15">
      <c r="A41" s="533">
        <v>134</v>
      </c>
      <c r="B41" s="526" t="s">
        <v>159</v>
      </c>
      <c r="C41" s="535">
        <v>2200000</v>
      </c>
      <c r="D41" s="528"/>
      <c r="E41" s="528">
        <v>2134643</v>
      </c>
      <c r="F41" s="529"/>
      <c r="G41" s="530">
        <f aca="true" t="shared" si="1" ref="G41:G71">SUM(D41:F41)</f>
        <v>2134643</v>
      </c>
      <c r="H41"/>
      <c r="I41" s="433"/>
    </row>
    <row r="42" spans="1:9" ht="14.25">
      <c r="A42" s="533">
        <v>135</v>
      </c>
      <c r="B42" s="531" t="s">
        <v>624</v>
      </c>
      <c r="C42" s="535">
        <v>2999999</v>
      </c>
      <c r="D42" s="528"/>
      <c r="E42" s="528">
        <v>901310</v>
      </c>
      <c r="F42" s="529">
        <v>1844444</v>
      </c>
      <c r="G42" s="530">
        <f t="shared" si="1"/>
        <v>2745754</v>
      </c>
      <c r="H42"/>
      <c r="I42" s="433"/>
    </row>
    <row r="43" spans="1:9" ht="15">
      <c r="A43" s="533">
        <v>136</v>
      </c>
      <c r="B43" s="526" t="s">
        <v>625</v>
      </c>
      <c r="C43" s="535">
        <v>999746</v>
      </c>
      <c r="D43" s="528"/>
      <c r="E43" s="528">
        <v>999746</v>
      </c>
      <c r="F43" s="529"/>
      <c r="G43" s="530">
        <f t="shared" si="1"/>
        <v>999746</v>
      </c>
      <c r="H43"/>
      <c r="I43" s="433"/>
    </row>
    <row r="44" spans="1:9" ht="14.25">
      <c r="A44" s="533">
        <v>137</v>
      </c>
      <c r="B44" s="531" t="s">
        <v>626</v>
      </c>
      <c r="C44" s="535">
        <v>1534864</v>
      </c>
      <c r="D44" s="528"/>
      <c r="E44" s="528">
        <v>1116397</v>
      </c>
      <c r="F44" s="529">
        <v>259550</v>
      </c>
      <c r="G44" s="530">
        <f t="shared" si="1"/>
        <v>1375947</v>
      </c>
      <c r="H44"/>
      <c r="I44" s="433"/>
    </row>
    <row r="45" spans="1:9" ht="14.25">
      <c r="A45" s="533">
        <v>138</v>
      </c>
      <c r="B45" s="531" t="s">
        <v>627</v>
      </c>
      <c r="C45" s="535">
        <v>2119000</v>
      </c>
      <c r="D45" s="528"/>
      <c r="E45" s="528">
        <v>1730846</v>
      </c>
      <c r="F45" s="529">
        <v>295500</v>
      </c>
      <c r="G45" s="530">
        <f t="shared" si="1"/>
        <v>2026346</v>
      </c>
      <c r="H45"/>
      <c r="I45" s="433"/>
    </row>
    <row r="46" spans="1:9" ht="14.25">
      <c r="A46" s="533">
        <v>139</v>
      </c>
      <c r="B46" s="531" t="s">
        <v>628</v>
      </c>
      <c r="C46" s="535">
        <v>6500000</v>
      </c>
      <c r="D46" s="528"/>
      <c r="E46" s="528">
        <v>1508110.5</v>
      </c>
      <c r="F46" s="529">
        <v>927773</v>
      </c>
      <c r="G46" s="530">
        <f t="shared" si="1"/>
        <v>2435883.5</v>
      </c>
      <c r="H46"/>
      <c r="I46" s="433"/>
    </row>
    <row r="47" spans="1:9" ht="14.25">
      <c r="A47" s="533">
        <v>140</v>
      </c>
      <c r="B47" s="531" t="s">
        <v>629</v>
      </c>
      <c r="C47" s="535">
        <v>3624930</v>
      </c>
      <c r="D47" s="528"/>
      <c r="E47" s="528"/>
      <c r="F47" s="529">
        <v>335209</v>
      </c>
      <c r="G47" s="530">
        <f t="shared" si="1"/>
        <v>335209</v>
      </c>
      <c r="H47"/>
      <c r="I47" s="433"/>
    </row>
    <row r="48" spans="1:9" ht="14.25">
      <c r="A48" s="533">
        <v>141</v>
      </c>
      <c r="B48" s="531" t="s">
        <v>630</v>
      </c>
      <c r="C48" s="535">
        <v>2000000</v>
      </c>
      <c r="D48" s="528"/>
      <c r="E48" s="528">
        <v>641061</v>
      </c>
      <c r="F48" s="529"/>
      <c r="G48" s="530">
        <f t="shared" si="1"/>
        <v>641061</v>
      </c>
      <c r="H48"/>
      <c r="I48" s="433"/>
    </row>
    <row r="49" spans="1:9" ht="13.5" customHeight="1">
      <c r="A49" s="525">
        <v>142</v>
      </c>
      <c r="B49" s="531" t="s">
        <v>631</v>
      </c>
      <c r="C49" s="535">
        <v>1500000</v>
      </c>
      <c r="D49" s="528"/>
      <c r="E49" s="528">
        <v>567357</v>
      </c>
      <c r="F49" s="529">
        <v>133606</v>
      </c>
      <c r="G49" s="530">
        <f t="shared" si="1"/>
        <v>700963</v>
      </c>
      <c r="H49"/>
      <c r="I49" s="433"/>
    </row>
    <row r="50" spans="1:9" ht="14.25">
      <c r="A50" s="533">
        <v>143</v>
      </c>
      <c r="B50" s="531" t="s">
        <v>632</v>
      </c>
      <c r="C50" s="535">
        <v>5499252</v>
      </c>
      <c r="D50" s="528"/>
      <c r="E50" s="528">
        <v>795216</v>
      </c>
      <c r="F50" s="529">
        <v>155021</v>
      </c>
      <c r="G50" s="530">
        <f t="shared" si="1"/>
        <v>950237</v>
      </c>
      <c r="H50"/>
      <c r="I50" s="433"/>
    </row>
    <row r="51" spans="1:9" ht="14.25">
      <c r="A51" s="533">
        <v>144</v>
      </c>
      <c r="B51" s="531" t="s">
        <v>633</v>
      </c>
      <c r="C51" s="535">
        <v>1241378</v>
      </c>
      <c r="D51" s="528"/>
      <c r="E51" s="528">
        <v>272867</v>
      </c>
      <c r="F51" s="529">
        <v>116000</v>
      </c>
      <c r="G51" s="530">
        <f t="shared" si="1"/>
        <v>388867</v>
      </c>
      <c r="H51"/>
      <c r="I51" s="433"/>
    </row>
    <row r="52" spans="1:9" ht="14.25">
      <c r="A52" s="533">
        <v>145</v>
      </c>
      <c r="B52" s="531" t="s">
        <v>634</v>
      </c>
      <c r="C52" s="535">
        <v>5497642</v>
      </c>
      <c r="D52" s="528"/>
      <c r="E52" s="528">
        <v>300000</v>
      </c>
      <c r="F52" s="529">
        <v>1292032</v>
      </c>
      <c r="G52" s="530">
        <f t="shared" si="1"/>
        <v>1592032</v>
      </c>
      <c r="H52"/>
      <c r="I52" s="433"/>
    </row>
    <row r="53" spans="1:9" ht="14.25">
      <c r="A53" s="533">
        <v>146</v>
      </c>
      <c r="B53" s="536" t="s">
        <v>635</v>
      </c>
      <c r="C53" s="535">
        <v>2500000</v>
      </c>
      <c r="D53" s="528"/>
      <c r="E53" s="528">
        <v>371288</v>
      </c>
      <c r="F53" s="529">
        <v>267173</v>
      </c>
      <c r="G53" s="530">
        <f t="shared" si="1"/>
        <v>638461</v>
      </c>
      <c r="H53"/>
      <c r="I53" s="433"/>
    </row>
    <row r="54" spans="1:9" ht="14.25">
      <c r="A54" s="533">
        <v>147</v>
      </c>
      <c r="B54" s="536" t="s">
        <v>636</v>
      </c>
      <c r="C54" s="535">
        <v>1566600</v>
      </c>
      <c r="D54" s="528"/>
      <c r="E54" s="528">
        <v>469980</v>
      </c>
      <c r="F54" s="529"/>
      <c r="G54" s="530">
        <f t="shared" si="1"/>
        <v>469980</v>
      </c>
      <c r="H54"/>
      <c r="I54" s="433"/>
    </row>
    <row r="55" spans="1:9" ht="15">
      <c r="A55" s="533">
        <v>148</v>
      </c>
      <c r="B55" s="537" t="s">
        <v>637</v>
      </c>
      <c r="C55" s="535">
        <v>1022600</v>
      </c>
      <c r="D55" s="528"/>
      <c r="E55" s="528">
        <v>1022600</v>
      </c>
      <c r="F55" s="529"/>
      <c r="G55" s="530">
        <f t="shared" si="1"/>
        <v>1022600</v>
      </c>
      <c r="H55"/>
      <c r="I55" s="433"/>
    </row>
    <row r="56" spans="1:9" ht="14.25">
      <c r="A56" s="533">
        <v>149</v>
      </c>
      <c r="B56" s="536" t="s">
        <v>638</v>
      </c>
      <c r="C56" s="535">
        <v>1964451</v>
      </c>
      <c r="D56" s="528"/>
      <c r="E56" s="528">
        <v>52500</v>
      </c>
      <c r="F56" s="529">
        <v>289500</v>
      </c>
      <c r="G56" s="530">
        <f t="shared" si="1"/>
        <v>342000</v>
      </c>
      <c r="H56"/>
      <c r="I56" s="433"/>
    </row>
    <row r="57" spans="1:9" ht="14.25">
      <c r="A57" s="533">
        <v>150</v>
      </c>
      <c r="B57" s="536" t="s">
        <v>639</v>
      </c>
      <c r="C57" s="535">
        <v>703725</v>
      </c>
      <c r="D57" s="528"/>
      <c r="E57" s="528">
        <v>112626</v>
      </c>
      <c r="F57" s="529"/>
      <c r="G57" s="530">
        <f t="shared" si="1"/>
        <v>112626</v>
      </c>
      <c r="H57"/>
      <c r="I57" s="433"/>
    </row>
    <row r="58" spans="1:9" ht="14.25">
      <c r="A58" s="533">
        <v>151</v>
      </c>
      <c r="B58" s="536" t="s">
        <v>640</v>
      </c>
      <c r="C58" s="535">
        <v>1327704</v>
      </c>
      <c r="D58" s="528"/>
      <c r="E58" s="528"/>
      <c r="F58" s="529"/>
      <c r="G58" s="530">
        <f t="shared" si="1"/>
        <v>0</v>
      </c>
      <c r="H58"/>
      <c r="I58" s="433"/>
    </row>
    <row r="59" spans="1:9" ht="14.25">
      <c r="A59" s="525">
        <v>152</v>
      </c>
      <c r="B59" s="538" t="s">
        <v>641</v>
      </c>
      <c r="C59" s="535">
        <v>1173481</v>
      </c>
      <c r="D59" s="528"/>
      <c r="E59" s="528"/>
      <c r="F59" s="529"/>
      <c r="G59" s="530">
        <f t="shared" si="1"/>
        <v>0</v>
      </c>
      <c r="H59"/>
      <c r="I59" s="433"/>
    </row>
    <row r="60" spans="1:9" ht="14.25">
      <c r="A60" s="582">
        <v>153</v>
      </c>
      <c r="B60" s="539" t="s">
        <v>642</v>
      </c>
      <c r="C60" s="540">
        <v>1602896</v>
      </c>
      <c r="D60" s="528"/>
      <c r="E60" s="528">
        <v>31200</v>
      </c>
      <c r="F60" s="529">
        <v>52800</v>
      </c>
      <c r="G60" s="530">
        <f t="shared" si="1"/>
        <v>84000</v>
      </c>
      <c r="H60"/>
      <c r="I60" s="433"/>
    </row>
    <row r="61" spans="1:9" ht="14.25">
      <c r="A61" s="533">
        <v>154</v>
      </c>
      <c r="B61" s="539" t="s">
        <v>643</v>
      </c>
      <c r="C61" s="540">
        <v>1609762</v>
      </c>
      <c r="D61" s="528"/>
      <c r="E61" s="528"/>
      <c r="F61" s="529"/>
      <c r="G61" s="530">
        <f t="shared" si="1"/>
        <v>0</v>
      </c>
      <c r="H61"/>
      <c r="I61" s="433"/>
    </row>
    <row r="62" spans="1:9" ht="14.25">
      <c r="A62" s="533">
        <v>155</v>
      </c>
      <c r="B62" s="539" t="s">
        <v>644</v>
      </c>
      <c r="C62" s="540">
        <v>2500000</v>
      </c>
      <c r="D62" s="528"/>
      <c r="E62" s="528"/>
      <c r="F62" s="529"/>
      <c r="G62" s="530">
        <f t="shared" si="1"/>
        <v>0</v>
      </c>
      <c r="H62"/>
      <c r="I62" s="433"/>
    </row>
    <row r="63" spans="1:9" ht="14.25">
      <c r="A63" s="525">
        <v>156</v>
      </c>
      <c r="B63" s="539" t="s">
        <v>645</v>
      </c>
      <c r="C63" s="540">
        <v>1195364</v>
      </c>
      <c r="D63" s="528"/>
      <c r="E63" s="528"/>
      <c r="F63" s="529"/>
      <c r="G63" s="530">
        <f t="shared" si="1"/>
        <v>0</v>
      </c>
      <c r="H63"/>
      <c r="I63" s="433"/>
    </row>
    <row r="64" spans="1:9" ht="14.25">
      <c r="A64" s="533">
        <v>157</v>
      </c>
      <c r="B64" s="539" t="s">
        <v>646</v>
      </c>
      <c r="C64" s="540">
        <v>926898</v>
      </c>
      <c r="D64" s="528"/>
      <c r="E64" s="528"/>
      <c r="F64" s="529">
        <v>82931</v>
      </c>
      <c r="G64" s="530">
        <f t="shared" si="1"/>
        <v>82931</v>
      </c>
      <c r="H64"/>
      <c r="I64" s="433"/>
    </row>
    <row r="65" spans="1:9" ht="14.25">
      <c r="A65" s="533">
        <v>158</v>
      </c>
      <c r="B65" s="539" t="s">
        <v>647</v>
      </c>
      <c r="C65" s="540">
        <v>997010</v>
      </c>
      <c r="D65" s="528"/>
      <c r="E65" s="528"/>
      <c r="F65" s="529"/>
      <c r="G65" s="530">
        <f t="shared" si="1"/>
        <v>0</v>
      </c>
      <c r="H65"/>
      <c r="I65" s="433"/>
    </row>
    <row r="66" spans="1:9" ht="14.25">
      <c r="A66" s="533">
        <v>159</v>
      </c>
      <c r="B66" s="539" t="s">
        <v>648</v>
      </c>
      <c r="C66" s="540">
        <v>487764</v>
      </c>
      <c r="D66" s="528"/>
      <c r="E66" s="528"/>
      <c r="F66" s="529">
        <v>30995</v>
      </c>
      <c r="G66" s="530">
        <f t="shared" si="1"/>
        <v>30995</v>
      </c>
      <c r="H66"/>
      <c r="I66" s="433"/>
    </row>
    <row r="67" spans="1:9" ht="14.25">
      <c r="A67" s="533">
        <v>160</v>
      </c>
      <c r="B67" s="539" t="s">
        <v>649</v>
      </c>
      <c r="C67" s="540">
        <v>1476772</v>
      </c>
      <c r="D67" s="528"/>
      <c r="E67" s="528"/>
      <c r="F67" s="529"/>
      <c r="G67" s="530">
        <f t="shared" si="1"/>
        <v>0</v>
      </c>
      <c r="H67"/>
      <c r="I67" s="433"/>
    </row>
    <row r="68" spans="1:9" ht="14.25">
      <c r="A68" s="533">
        <v>161</v>
      </c>
      <c r="B68" s="541" t="s">
        <v>650</v>
      </c>
      <c r="C68" s="542">
        <v>1998550</v>
      </c>
      <c r="D68" s="543"/>
      <c r="E68" s="528"/>
      <c r="F68" s="529"/>
      <c r="G68" s="530">
        <f t="shared" si="1"/>
        <v>0</v>
      </c>
      <c r="H68"/>
      <c r="I68" s="433"/>
    </row>
    <row r="69" spans="1:9" ht="14.25">
      <c r="A69" s="533">
        <v>162</v>
      </c>
      <c r="B69" s="541" t="s">
        <v>651</v>
      </c>
      <c r="C69" s="542">
        <v>299555</v>
      </c>
      <c r="D69" s="543"/>
      <c r="E69" s="528"/>
      <c r="F69" s="529">
        <v>6690</v>
      </c>
      <c r="G69" s="530">
        <f t="shared" si="1"/>
        <v>6690</v>
      </c>
      <c r="H69"/>
      <c r="I69" s="433"/>
    </row>
    <row r="70" spans="1:9" ht="14.25">
      <c r="A70" s="533">
        <v>163</v>
      </c>
      <c r="B70" s="541" t="s">
        <v>652</v>
      </c>
      <c r="C70" s="542">
        <v>1250000</v>
      </c>
      <c r="D70" s="543"/>
      <c r="E70" s="528"/>
      <c r="F70" s="529"/>
      <c r="G70" s="530">
        <f t="shared" si="1"/>
        <v>0</v>
      </c>
      <c r="H70"/>
      <c r="I70" s="433"/>
    </row>
    <row r="71" spans="1:9" ht="14.25">
      <c r="A71" s="533">
        <v>164</v>
      </c>
      <c r="B71" s="541" t="s">
        <v>653</v>
      </c>
      <c r="C71" s="542">
        <v>2500560</v>
      </c>
      <c r="D71" s="543"/>
      <c r="E71" s="528"/>
      <c r="F71" s="544"/>
      <c r="G71" s="530">
        <f t="shared" si="1"/>
        <v>0</v>
      </c>
      <c r="H71"/>
      <c r="I71" s="433"/>
    </row>
    <row r="72" spans="1:9" s="548" customFormat="1" ht="14.25">
      <c r="A72" s="533"/>
      <c r="B72" s="541" t="s">
        <v>654</v>
      </c>
      <c r="C72" s="542"/>
      <c r="D72" s="543"/>
      <c r="E72" s="545"/>
      <c r="F72" s="546">
        <v>2</v>
      </c>
      <c r="G72" s="547"/>
      <c r="I72" s="549"/>
    </row>
    <row r="73" spans="1:9" ht="14.25">
      <c r="A73" s="706" t="s">
        <v>655</v>
      </c>
      <c r="B73" s="707"/>
      <c r="C73" s="707"/>
      <c r="D73" s="707"/>
      <c r="E73" s="707"/>
      <c r="F73" s="707"/>
      <c r="G73" s="708"/>
      <c r="H73"/>
      <c r="I73" s="433"/>
    </row>
    <row r="74" spans="1:9" ht="14.25">
      <c r="A74" s="550">
        <v>165</v>
      </c>
      <c r="B74" s="551" t="s">
        <v>656</v>
      </c>
      <c r="C74" s="552"/>
      <c r="D74" s="552"/>
      <c r="E74" s="552"/>
      <c r="F74" s="552"/>
      <c r="G74" s="530">
        <f aca="true" t="shared" si="2" ref="G74:G81">SUM(D74:F74)</f>
        <v>0</v>
      </c>
      <c r="H74"/>
      <c r="I74" s="433"/>
    </row>
    <row r="75" spans="1:9" ht="14.25">
      <c r="A75" s="550">
        <v>166</v>
      </c>
      <c r="B75" s="551" t="s">
        <v>657</v>
      </c>
      <c r="C75" s="552"/>
      <c r="D75" s="552"/>
      <c r="E75" s="552"/>
      <c r="F75" s="552"/>
      <c r="G75" s="530">
        <f t="shared" si="2"/>
        <v>0</v>
      </c>
      <c r="H75"/>
      <c r="I75" s="433"/>
    </row>
    <row r="76" spans="1:9" ht="14.25">
      <c r="A76" s="550">
        <v>167</v>
      </c>
      <c r="B76" s="551" t="s">
        <v>658</v>
      </c>
      <c r="C76" s="552"/>
      <c r="D76" s="552"/>
      <c r="E76" s="552"/>
      <c r="F76" s="552"/>
      <c r="G76" s="530">
        <f t="shared" si="2"/>
        <v>0</v>
      </c>
      <c r="H76"/>
      <c r="I76" s="433"/>
    </row>
    <row r="77" spans="1:9" ht="14.25">
      <c r="A77" s="550">
        <v>168</v>
      </c>
      <c r="B77" s="551" t="s">
        <v>659</v>
      </c>
      <c r="C77" s="552"/>
      <c r="D77" s="552"/>
      <c r="E77" s="552"/>
      <c r="F77" s="552"/>
      <c r="G77" s="530">
        <f t="shared" si="2"/>
        <v>0</v>
      </c>
      <c r="H77"/>
      <c r="I77" s="433"/>
    </row>
    <row r="78" spans="1:9" ht="14.25">
      <c r="A78" s="550">
        <v>169</v>
      </c>
      <c r="B78" s="551" t="s">
        <v>660</v>
      </c>
      <c r="C78" s="552"/>
      <c r="D78" s="552"/>
      <c r="E78" s="552"/>
      <c r="F78" s="552"/>
      <c r="G78" s="530">
        <f t="shared" si="2"/>
        <v>0</v>
      </c>
      <c r="H78"/>
      <c r="I78" s="433"/>
    </row>
    <row r="79" spans="1:9" ht="14.25">
      <c r="A79" s="550">
        <v>170</v>
      </c>
      <c r="B79" s="551" t="s">
        <v>661</v>
      </c>
      <c r="C79" s="552"/>
      <c r="D79" s="552"/>
      <c r="E79" s="552"/>
      <c r="F79" s="552"/>
      <c r="G79" s="530">
        <f t="shared" si="2"/>
        <v>0</v>
      </c>
      <c r="H79"/>
      <c r="I79" s="433"/>
    </row>
    <row r="80" spans="1:9" ht="14.25">
      <c r="A80" s="550">
        <v>171</v>
      </c>
      <c r="B80" s="551" t="s">
        <v>662</v>
      </c>
      <c r="C80" s="552"/>
      <c r="D80" s="552"/>
      <c r="E80" s="552"/>
      <c r="F80" s="552"/>
      <c r="G80" s="530">
        <f t="shared" si="2"/>
        <v>0</v>
      </c>
      <c r="H80"/>
      <c r="I80" s="433"/>
    </row>
    <row r="81" spans="1:9" ht="14.25">
      <c r="A81" s="550">
        <v>172</v>
      </c>
      <c r="B81" s="551" t="s">
        <v>663</v>
      </c>
      <c r="C81" s="552"/>
      <c r="D81" s="552"/>
      <c r="E81" s="552"/>
      <c r="F81" s="552"/>
      <c r="G81" s="530">
        <f t="shared" si="2"/>
        <v>0</v>
      </c>
      <c r="H81"/>
      <c r="I81" s="433"/>
    </row>
    <row r="82" spans="1:8" ht="15.75" thickBot="1">
      <c r="A82" s="709" t="s">
        <v>664</v>
      </c>
      <c r="B82" s="710"/>
      <c r="C82" s="553">
        <f>SUM(C3:C73)</f>
        <v>132133870</v>
      </c>
      <c r="D82" s="553">
        <f>SUM(D3:D73)</f>
        <v>15205540.5</v>
      </c>
      <c r="E82" s="553">
        <f>SUM(E3:E73)</f>
        <v>54036458.199999996</v>
      </c>
      <c r="F82" s="553">
        <f>SUM(F4:F81)</f>
        <v>7836789</v>
      </c>
      <c r="G82" s="554">
        <f>SUM(G3:G73)</f>
        <v>77078785.70000002</v>
      </c>
      <c r="H82" s="118"/>
    </row>
    <row r="83" spans="1:18" ht="24.75" customHeight="1" thickBot="1">
      <c r="A83" s="555"/>
      <c r="B83" s="555"/>
      <c r="C83" s="556"/>
      <c r="D83" s="557"/>
      <c r="E83" s="557"/>
      <c r="F83" s="557"/>
      <c r="G83" s="557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</row>
    <row r="84" spans="1:8" ht="15">
      <c r="A84" s="711" t="s">
        <v>665</v>
      </c>
      <c r="B84" s="712"/>
      <c r="C84" s="712"/>
      <c r="D84" s="712"/>
      <c r="E84" s="712"/>
      <c r="F84" s="713"/>
      <c r="G84" s="714"/>
      <c r="H84"/>
    </row>
    <row r="85" spans="1:8" ht="43.5" customHeight="1">
      <c r="A85" s="558" t="s">
        <v>666</v>
      </c>
      <c r="B85" s="559" t="s">
        <v>581</v>
      </c>
      <c r="C85" s="528"/>
      <c r="D85" s="560"/>
      <c r="E85" s="560" t="s">
        <v>667</v>
      </c>
      <c r="F85" s="561"/>
      <c r="G85" s="562" t="s">
        <v>201</v>
      </c>
      <c r="H85"/>
    </row>
    <row r="86" spans="1:8" ht="14.25">
      <c r="A86" s="525">
        <v>97</v>
      </c>
      <c r="B86" s="531" t="s">
        <v>668</v>
      </c>
      <c r="C86" s="528"/>
      <c r="D86" s="528"/>
      <c r="E86" s="528">
        <v>171</v>
      </c>
      <c r="F86" s="529"/>
      <c r="G86" s="530">
        <f aca="true" t="shared" si="3" ref="G86:G92">SUM(D86:E86)</f>
        <v>171</v>
      </c>
      <c r="H86"/>
    </row>
    <row r="87" spans="1:8" ht="14.25">
      <c r="A87" s="525">
        <v>124</v>
      </c>
      <c r="B87" s="531" t="s">
        <v>613</v>
      </c>
      <c r="C87" s="528"/>
      <c r="D87" s="528"/>
      <c r="E87" s="528">
        <v>21556</v>
      </c>
      <c r="F87" s="529"/>
      <c r="G87" s="530">
        <f t="shared" si="3"/>
        <v>21556</v>
      </c>
      <c r="H87"/>
    </row>
    <row r="88" spans="1:8" ht="14.25">
      <c r="A88" s="525">
        <v>125</v>
      </c>
      <c r="B88" s="531" t="s">
        <v>614</v>
      </c>
      <c r="C88" s="528"/>
      <c r="D88" s="528"/>
      <c r="E88" s="528">
        <v>58164</v>
      </c>
      <c r="F88" s="529"/>
      <c r="G88" s="530">
        <f t="shared" si="3"/>
        <v>58164</v>
      </c>
      <c r="H88"/>
    </row>
    <row r="89" spans="1:8" ht="14.25">
      <c r="A89" s="525">
        <v>139</v>
      </c>
      <c r="B89" s="538" t="s">
        <v>628</v>
      </c>
      <c r="C89" s="528"/>
      <c r="D89" s="528"/>
      <c r="E89" s="528">
        <v>15535</v>
      </c>
      <c r="F89" s="529"/>
      <c r="G89" s="530">
        <f t="shared" si="3"/>
        <v>15535</v>
      </c>
      <c r="H89"/>
    </row>
    <row r="90" spans="1:8" ht="14.25">
      <c r="A90" s="525"/>
      <c r="B90" s="531"/>
      <c r="C90" s="528"/>
      <c r="D90" s="528"/>
      <c r="E90" s="528"/>
      <c r="F90" s="529"/>
      <c r="G90" s="530">
        <f t="shared" si="3"/>
        <v>0</v>
      </c>
      <c r="H90"/>
    </row>
    <row r="91" spans="1:8" ht="14.25">
      <c r="A91" s="525"/>
      <c r="B91" s="531"/>
      <c r="C91" s="528"/>
      <c r="D91" s="528"/>
      <c r="E91" s="528"/>
      <c r="F91" s="529"/>
      <c r="G91" s="563">
        <f t="shared" si="3"/>
        <v>0</v>
      </c>
      <c r="H91"/>
    </row>
    <row r="92" spans="1:8" ht="12.75" customHeight="1">
      <c r="A92" s="525"/>
      <c r="B92" s="531"/>
      <c r="C92" s="528"/>
      <c r="D92" s="528"/>
      <c r="E92" s="528"/>
      <c r="F92" s="529"/>
      <c r="G92" s="563">
        <f t="shared" si="3"/>
        <v>0</v>
      </c>
      <c r="H92"/>
    </row>
    <row r="93" spans="1:8" ht="14.25">
      <c r="A93" s="525"/>
      <c r="B93" s="531"/>
      <c r="C93" s="528"/>
      <c r="D93" s="528"/>
      <c r="E93" s="528"/>
      <c r="F93" s="529"/>
      <c r="G93" s="530"/>
      <c r="H93"/>
    </row>
    <row r="94" spans="1:8" ht="15">
      <c r="A94" s="715" t="s">
        <v>329</v>
      </c>
      <c r="B94" s="716"/>
      <c r="C94" s="528"/>
      <c r="D94" s="564"/>
      <c r="E94" s="564"/>
      <c r="F94" s="565"/>
      <c r="G94" s="566">
        <f>SUM(G86:G92)</f>
        <v>95426</v>
      </c>
      <c r="H94"/>
    </row>
    <row r="95" spans="1:8" ht="15">
      <c r="A95" s="717" t="s">
        <v>669</v>
      </c>
      <c r="B95" s="718"/>
      <c r="C95" s="528"/>
      <c r="D95" s="564"/>
      <c r="E95" s="564"/>
      <c r="F95" s="565"/>
      <c r="G95" s="566">
        <v>0</v>
      </c>
      <c r="H95"/>
    </row>
    <row r="96" spans="1:8" ht="15">
      <c r="A96" s="717" t="s">
        <v>670</v>
      </c>
      <c r="B96" s="718"/>
      <c r="C96" s="528"/>
      <c r="D96" s="564"/>
      <c r="E96" s="564"/>
      <c r="F96" s="565"/>
      <c r="G96" s="566">
        <v>0</v>
      </c>
      <c r="H96"/>
    </row>
    <row r="97" spans="1:8" ht="15">
      <c r="A97" s="717" t="s">
        <v>671</v>
      </c>
      <c r="B97" s="718"/>
      <c r="C97" s="528"/>
      <c r="D97" s="564"/>
      <c r="E97" s="564"/>
      <c r="F97" s="567"/>
      <c r="G97" s="568">
        <v>0</v>
      </c>
      <c r="H97"/>
    </row>
    <row r="98" spans="1:8" ht="15">
      <c r="A98" s="715" t="s">
        <v>672</v>
      </c>
      <c r="B98" s="716"/>
      <c r="C98" s="528"/>
      <c r="D98" s="528"/>
      <c r="E98" s="528"/>
      <c r="F98" s="529"/>
      <c r="G98" s="566">
        <v>0</v>
      </c>
      <c r="H98"/>
    </row>
    <row r="99" spans="1:8" ht="15.75" thickBot="1">
      <c r="A99" s="719" t="s">
        <v>673</v>
      </c>
      <c r="B99" s="720"/>
      <c r="C99" s="569"/>
      <c r="D99" s="569"/>
      <c r="E99" s="569"/>
      <c r="F99" s="570"/>
      <c r="G99" s="571">
        <f>SUM(G94:G98)</f>
        <v>95426</v>
      </c>
      <c r="H99"/>
    </row>
    <row r="100" spans="1:8" ht="12.75" customHeight="1">
      <c r="A100" s="555"/>
      <c r="B100" s="555"/>
      <c r="C100" s="556"/>
      <c r="D100" s="556"/>
      <c r="E100" s="556"/>
      <c r="F100" s="556"/>
      <c r="G100" s="556"/>
      <c r="H100"/>
    </row>
    <row r="101" spans="1:8" ht="15">
      <c r="A101" s="663"/>
      <c r="B101" s="663"/>
      <c r="C101" s="663"/>
      <c r="D101" s="721"/>
      <c r="E101" s="721"/>
      <c r="F101" s="721"/>
      <c r="G101" s="721"/>
      <c r="H101"/>
    </row>
    <row r="102" spans="1:8" ht="14.25">
      <c r="A102" s="555"/>
      <c r="B102" s="555"/>
      <c r="C102" s="556"/>
      <c r="D102" s="556"/>
      <c r="E102" s="556"/>
      <c r="F102" s="556"/>
      <c r="G102" s="556"/>
      <c r="H102"/>
    </row>
    <row r="103" spans="1:8" ht="15">
      <c r="A103" s="663"/>
      <c r="B103" s="722"/>
      <c r="C103" s="722"/>
      <c r="D103" s="723"/>
      <c r="E103" s="723"/>
      <c r="F103" s="723"/>
      <c r="G103" s="723"/>
      <c r="H103"/>
    </row>
    <row r="104" spans="1:8" ht="15">
      <c r="A104" s="520"/>
      <c r="B104" s="572"/>
      <c r="C104" s="574"/>
      <c r="D104" s="573"/>
      <c r="E104" s="573"/>
      <c r="F104" s="573"/>
      <c r="G104" s="573"/>
      <c r="H104"/>
    </row>
    <row r="105" spans="1:8" ht="12.75" customHeight="1">
      <c r="A105" s="724"/>
      <c r="B105" s="724"/>
      <c r="C105" s="664"/>
      <c r="D105" s="556"/>
      <c r="E105" s="556"/>
      <c r="F105" s="556"/>
      <c r="G105" s="576"/>
      <c r="H105"/>
    </row>
    <row r="106" spans="1:8" ht="12.75" customHeight="1">
      <c r="A106" s="724"/>
      <c r="B106" s="724"/>
      <c r="C106" s="577"/>
      <c r="D106" s="556"/>
      <c r="E106" s="556"/>
      <c r="F106" s="556"/>
      <c r="G106" s="576"/>
      <c r="H106"/>
    </row>
    <row r="107" spans="1:8" ht="12.75" customHeight="1">
      <c r="A107" s="575"/>
      <c r="B107" s="575"/>
      <c r="C107" s="577"/>
      <c r="D107" s="556"/>
      <c r="E107" s="556"/>
      <c r="F107" s="556"/>
      <c r="G107" s="576"/>
      <c r="H107"/>
    </row>
    <row r="108" spans="1:8" ht="12.75" customHeight="1">
      <c r="A108" s="575"/>
      <c r="B108" s="575"/>
      <c r="C108" s="577"/>
      <c r="D108" s="556"/>
      <c r="E108" s="556"/>
      <c r="F108" s="556"/>
      <c r="G108" s="576"/>
      <c r="H108"/>
    </row>
    <row r="109" spans="1:8" ht="12.75" customHeight="1">
      <c r="A109" s="663"/>
      <c r="B109" s="722"/>
      <c r="C109" s="722"/>
      <c r="D109" s="723"/>
      <c r="E109" s="723"/>
      <c r="F109" s="723"/>
      <c r="G109" s="723"/>
      <c r="H109"/>
    </row>
    <row r="110" spans="1:8" ht="15">
      <c r="A110" s="520"/>
      <c r="B110" s="572"/>
      <c r="C110" s="574"/>
      <c r="D110" s="723"/>
      <c r="E110" s="723"/>
      <c r="F110" s="723"/>
      <c r="G110" s="723"/>
      <c r="H110"/>
    </row>
    <row r="111" spans="1:8" ht="15">
      <c r="A111" s="663"/>
      <c r="B111" s="722"/>
      <c r="C111" s="722"/>
      <c r="D111" s="664"/>
      <c r="E111" s="664"/>
      <c r="F111" s="664"/>
      <c r="G111" s="664"/>
      <c r="H111"/>
    </row>
    <row r="112" s="166" customFormat="1" ht="12.75">
      <c r="H112" s="507"/>
    </row>
    <row r="113" s="166" customFormat="1" ht="12.75">
      <c r="H113" s="507"/>
    </row>
    <row r="114" s="166" customFormat="1" ht="12.75">
      <c r="H114" s="507"/>
    </row>
    <row r="115" s="166" customFormat="1" ht="12.75">
      <c r="H115" s="507"/>
    </row>
    <row r="116" s="166" customFormat="1" ht="12.75">
      <c r="H116" s="507"/>
    </row>
    <row r="117" s="166" customFormat="1" ht="12.75">
      <c r="H117" s="507"/>
    </row>
    <row r="118" s="166" customFormat="1" ht="12.75">
      <c r="H118" s="507"/>
    </row>
    <row r="119" s="166" customFormat="1" ht="12.75">
      <c r="H119" s="507"/>
    </row>
    <row r="120" s="166" customFormat="1" ht="12.75">
      <c r="H120" s="507"/>
    </row>
    <row r="121" spans="4:8" s="166" customFormat="1" ht="12.75">
      <c r="D121" s="664" t="s">
        <v>5</v>
      </c>
      <c r="E121" s="664"/>
      <c r="F121" s="664"/>
      <c r="G121" s="664"/>
      <c r="H121" s="507"/>
    </row>
    <row r="122" s="166" customFormat="1" ht="12.75">
      <c r="H122" s="507"/>
    </row>
    <row r="123" s="166" customFormat="1" ht="12.75">
      <c r="H123" s="507"/>
    </row>
    <row r="124" s="166" customFormat="1" ht="12.75">
      <c r="H124" s="507"/>
    </row>
    <row r="125" s="166" customFormat="1" ht="12.75">
      <c r="H125" s="507"/>
    </row>
    <row r="126" s="166" customFormat="1" ht="12.75">
      <c r="H126" s="507"/>
    </row>
    <row r="127" s="166" customFormat="1" ht="12.75">
      <c r="H127" s="507"/>
    </row>
    <row r="128" s="166" customFormat="1" ht="12.75">
      <c r="H128" s="507"/>
    </row>
    <row r="129" s="166" customFormat="1" ht="12.75">
      <c r="H129" s="507"/>
    </row>
    <row r="130" s="166" customFormat="1" ht="12.75">
      <c r="H130" s="507"/>
    </row>
    <row r="131" s="166" customFormat="1" ht="12.75">
      <c r="H131" s="507"/>
    </row>
    <row r="132" s="166" customFormat="1" ht="12.75">
      <c r="H132" s="507"/>
    </row>
    <row r="133" s="166" customFormat="1" ht="12.75">
      <c r="H133" s="507"/>
    </row>
    <row r="134" s="166" customFormat="1" ht="12.75">
      <c r="H134" s="507"/>
    </row>
    <row r="135" s="166" customFormat="1" ht="12.75">
      <c r="H135" s="507"/>
    </row>
    <row r="136" s="166" customFormat="1" ht="12.75">
      <c r="H136" s="507"/>
    </row>
    <row r="137" s="166" customFormat="1" ht="12.75">
      <c r="H137" s="507"/>
    </row>
    <row r="138" s="166" customFormat="1" ht="12.75">
      <c r="H138" s="507"/>
    </row>
    <row r="139" s="166" customFormat="1" ht="12.75">
      <c r="H139" s="507"/>
    </row>
    <row r="140" s="166" customFormat="1" ht="12.75">
      <c r="H140" s="507"/>
    </row>
    <row r="141" s="166" customFormat="1" ht="12.75">
      <c r="H141" s="507"/>
    </row>
    <row r="142" s="166" customFormat="1" ht="12.75">
      <c r="H142" s="507"/>
    </row>
    <row r="143" s="166" customFormat="1" ht="12.75">
      <c r="H143" s="507"/>
    </row>
    <row r="144" s="166" customFormat="1" ht="12.75">
      <c r="H144" s="507"/>
    </row>
    <row r="145" s="166" customFormat="1" ht="12.75">
      <c r="H145" s="507"/>
    </row>
    <row r="146" s="166" customFormat="1" ht="12.75">
      <c r="H146" s="507"/>
    </row>
    <row r="147" s="166" customFormat="1" ht="12.75">
      <c r="H147" s="507"/>
    </row>
    <row r="148" s="166" customFormat="1" ht="12.75">
      <c r="H148" s="507"/>
    </row>
    <row r="149" s="166" customFormat="1" ht="12.75">
      <c r="H149" s="507"/>
    </row>
    <row r="150" s="166" customFormat="1" ht="12.75">
      <c r="H150" s="507"/>
    </row>
    <row r="151" s="166" customFormat="1" ht="12.75">
      <c r="H151" s="507"/>
    </row>
    <row r="152" s="166" customFormat="1" ht="12.75">
      <c r="H152" s="507"/>
    </row>
    <row r="153" s="166" customFormat="1" ht="12.75">
      <c r="H153" s="507"/>
    </row>
    <row r="154" s="166" customFormat="1" ht="12.75">
      <c r="H154" s="507"/>
    </row>
    <row r="155" s="166" customFormat="1" ht="12.75">
      <c r="H155" s="507"/>
    </row>
    <row r="156" s="166" customFormat="1" ht="12.75">
      <c r="H156" s="507"/>
    </row>
    <row r="157" s="166" customFormat="1" ht="12.75">
      <c r="H157" s="507"/>
    </row>
    <row r="158" s="166" customFormat="1" ht="12.75">
      <c r="H158" s="507"/>
    </row>
    <row r="159" s="166" customFormat="1" ht="12.75">
      <c r="H159" s="507"/>
    </row>
    <row r="160" s="166" customFormat="1" ht="12.75">
      <c r="H160" s="507"/>
    </row>
    <row r="161" s="166" customFormat="1" ht="12.75">
      <c r="H161" s="507"/>
    </row>
    <row r="162" s="166" customFormat="1" ht="12.75">
      <c r="H162" s="507"/>
    </row>
    <row r="163" s="166" customFormat="1" ht="12.75">
      <c r="H163" s="507"/>
    </row>
    <row r="164" s="166" customFormat="1" ht="12.75">
      <c r="H164" s="507"/>
    </row>
    <row r="165" s="166" customFormat="1" ht="12.75">
      <c r="H165" s="507"/>
    </row>
    <row r="166" s="166" customFormat="1" ht="12.75">
      <c r="H166" s="507"/>
    </row>
    <row r="167" s="166" customFormat="1" ht="12.75">
      <c r="H167" s="507"/>
    </row>
    <row r="168" s="166" customFormat="1" ht="12.75">
      <c r="H168" s="507"/>
    </row>
    <row r="169" s="166" customFormat="1" ht="12.75">
      <c r="H169" s="507"/>
    </row>
    <row r="170" s="166" customFormat="1" ht="12.75">
      <c r="H170" s="507"/>
    </row>
    <row r="171" s="166" customFormat="1" ht="12.75">
      <c r="H171" s="507"/>
    </row>
    <row r="172" s="166" customFormat="1" ht="12.75">
      <c r="H172" s="507"/>
    </row>
    <row r="173" s="166" customFormat="1" ht="12.75">
      <c r="H173" s="507"/>
    </row>
    <row r="174" s="166" customFormat="1" ht="12.75">
      <c r="H174" s="507"/>
    </row>
    <row r="175" s="166" customFormat="1" ht="12.75">
      <c r="H175" s="507"/>
    </row>
    <row r="176" s="166" customFormat="1" ht="12.75">
      <c r="H176" s="507"/>
    </row>
    <row r="177" s="166" customFormat="1" ht="12.75">
      <c r="H177" s="507"/>
    </row>
    <row r="178" s="166" customFormat="1" ht="12.75">
      <c r="H178" s="507"/>
    </row>
    <row r="179" s="166" customFormat="1" ht="12.75">
      <c r="H179" s="507"/>
    </row>
    <row r="180" s="166" customFormat="1" ht="12.75">
      <c r="H180" s="507"/>
    </row>
    <row r="181" s="166" customFormat="1" ht="12.75">
      <c r="H181" s="507"/>
    </row>
    <row r="182" s="166" customFormat="1" ht="12.75">
      <c r="H182" s="507"/>
    </row>
    <row r="183" s="166" customFormat="1" ht="12.75">
      <c r="H183" s="507"/>
    </row>
    <row r="184" s="166" customFormat="1" ht="12.75">
      <c r="H184" s="507"/>
    </row>
    <row r="185" s="166" customFormat="1" ht="12.75">
      <c r="H185" s="507"/>
    </row>
    <row r="186" s="166" customFormat="1" ht="12.75">
      <c r="H186" s="507"/>
    </row>
    <row r="187" s="166" customFormat="1" ht="12.75">
      <c r="H187" s="507"/>
    </row>
    <row r="188" s="166" customFormat="1" ht="12.75">
      <c r="H188" s="507"/>
    </row>
    <row r="189" s="166" customFormat="1" ht="12.75">
      <c r="H189" s="507"/>
    </row>
    <row r="190" s="166" customFormat="1" ht="12.75">
      <c r="H190" s="507"/>
    </row>
    <row r="191" s="166" customFormat="1" ht="12.75">
      <c r="H191" s="507"/>
    </row>
    <row r="192" s="166" customFormat="1" ht="12.75">
      <c r="H192" s="507"/>
    </row>
    <row r="193" s="166" customFormat="1" ht="12.75">
      <c r="H193" s="507"/>
    </row>
    <row r="194" s="166" customFormat="1" ht="12.75">
      <c r="H194" s="507"/>
    </row>
    <row r="195" s="166" customFormat="1" ht="12.75">
      <c r="H195" s="507"/>
    </row>
    <row r="196" s="166" customFormat="1" ht="12.75">
      <c r="H196" s="507"/>
    </row>
    <row r="197" s="166" customFormat="1" ht="12.75">
      <c r="H197" s="507"/>
    </row>
    <row r="198" s="166" customFormat="1" ht="12.75">
      <c r="H198" s="507"/>
    </row>
    <row r="199" s="166" customFormat="1" ht="12.75">
      <c r="H199" s="507"/>
    </row>
    <row r="200" s="166" customFormat="1" ht="12.75">
      <c r="H200" s="507"/>
    </row>
    <row r="201" s="166" customFormat="1" ht="12.75">
      <c r="H201" s="507"/>
    </row>
    <row r="202" s="166" customFormat="1" ht="12.75">
      <c r="H202" s="507"/>
    </row>
    <row r="203" s="166" customFormat="1" ht="12.75">
      <c r="H203" s="507"/>
    </row>
    <row r="204" s="166" customFormat="1" ht="12.75">
      <c r="H204" s="507"/>
    </row>
    <row r="205" s="166" customFormat="1" ht="12.75">
      <c r="H205" s="507"/>
    </row>
    <row r="206" s="166" customFormat="1" ht="12.75">
      <c r="H206" s="507"/>
    </row>
    <row r="207" s="166" customFormat="1" ht="12.75">
      <c r="H207" s="507"/>
    </row>
    <row r="208" s="166" customFormat="1" ht="12.75">
      <c r="H208" s="507"/>
    </row>
    <row r="209" s="166" customFormat="1" ht="12.75">
      <c r="H209" s="507"/>
    </row>
    <row r="210" s="166" customFormat="1" ht="12.75">
      <c r="H210" s="507"/>
    </row>
    <row r="211" s="166" customFormat="1" ht="12.75">
      <c r="H211" s="507"/>
    </row>
    <row r="212" s="166" customFormat="1" ht="12.75">
      <c r="H212" s="507"/>
    </row>
    <row r="213" s="166" customFormat="1" ht="12.75">
      <c r="H213" s="507"/>
    </row>
    <row r="214" s="166" customFormat="1" ht="12.75">
      <c r="H214" s="507"/>
    </row>
    <row r="215" s="166" customFormat="1" ht="12.75">
      <c r="H215" s="507"/>
    </row>
    <row r="216" s="166" customFormat="1" ht="12.75">
      <c r="H216" s="507"/>
    </row>
    <row r="217" s="166" customFormat="1" ht="12.75">
      <c r="H217" s="507"/>
    </row>
    <row r="218" s="166" customFormat="1" ht="12.75">
      <c r="H218" s="507"/>
    </row>
    <row r="219" s="166" customFormat="1" ht="12.75">
      <c r="H219" s="507"/>
    </row>
    <row r="220" s="166" customFormat="1" ht="12.75">
      <c r="H220" s="507"/>
    </row>
    <row r="221" s="166" customFormat="1" ht="12.75">
      <c r="H221" s="507"/>
    </row>
    <row r="222" s="166" customFormat="1" ht="12.75">
      <c r="H222" s="507"/>
    </row>
    <row r="223" s="166" customFormat="1" ht="12.75">
      <c r="H223" s="507"/>
    </row>
    <row r="224" s="166" customFormat="1" ht="12.75">
      <c r="H224" s="507"/>
    </row>
    <row r="225" s="166" customFormat="1" ht="12.75">
      <c r="H225" s="507"/>
    </row>
    <row r="226" s="166" customFormat="1" ht="12.75">
      <c r="H226" s="507"/>
    </row>
    <row r="227" s="166" customFormat="1" ht="12.75">
      <c r="H227" s="507"/>
    </row>
    <row r="228" s="166" customFormat="1" ht="12.75">
      <c r="H228" s="507"/>
    </row>
    <row r="229" s="166" customFormat="1" ht="12.75">
      <c r="H229" s="507"/>
    </row>
    <row r="230" s="166" customFormat="1" ht="12.75">
      <c r="H230" s="507"/>
    </row>
    <row r="231" s="166" customFormat="1" ht="12.75">
      <c r="H231" s="507"/>
    </row>
    <row r="232" s="166" customFormat="1" ht="12.75">
      <c r="H232" s="507"/>
    </row>
    <row r="233" s="166" customFormat="1" ht="12.75">
      <c r="H233" s="507"/>
    </row>
    <row r="234" s="166" customFormat="1" ht="12.75">
      <c r="H234" s="507"/>
    </row>
    <row r="235" s="166" customFormat="1" ht="12.75">
      <c r="H235" s="507"/>
    </row>
    <row r="236" s="166" customFormat="1" ht="12.75">
      <c r="H236" s="507"/>
    </row>
    <row r="237" s="166" customFormat="1" ht="12.75">
      <c r="H237" s="507"/>
    </row>
    <row r="238" s="166" customFormat="1" ht="12.75">
      <c r="H238" s="507"/>
    </row>
    <row r="239" s="166" customFormat="1" ht="12.75">
      <c r="H239" s="507"/>
    </row>
    <row r="240" s="166" customFormat="1" ht="12.75">
      <c r="H240" s="507"/>
    </row>
    <row r="241" s="166" customFormat="1" ht="12.75">
      <c r="H241" s="507"/>
    </row>
    <row r="242" s="166" customFormat="1" ht="12.75">
      <c r="H242" s="507"/>
    </row>
    <row r="243" s="166" customFormat="1" ht="12.75">
      <c r="H243" s="507"/>
    </row>
    <row r="244" s="166" customFormat="1" ht="12.75">
      <c r="H244" s="507"/>
    </row>
    <row r="245" s="166" customFormat="1" ht="12.75">
      <c r="H245" s="507"/>
    </row>
    <row r="246" s="166" customFormat="1" ht="12.75">
      <c r="H246" s="507"/>
    </row>
    <row r="247" s="166" customFormat="1" ht="12.75">
      <c r="H247" s="507"/>
    </row>
    <row r="248" s="166" customFormat="1" ht="12.75">
      <c r="H248" s="507"/>
    </row>
    <row r="249" s="166" customFormat="1" ht="12.75">
      <c r="H249" s="507"/>
    </row>
    <row r="250" s="166" customFormat="1" ht="12.75">
      <c r="H250" s="507"/>
    </row>
    <row r="251" s="166" customFormat="1" ht="12.75">
      <c r="H251" s="507"/>
    </row>
    <row r="252" s="166" customFormat="1" ht="12.75">
      <c r="H252" s="507"/>
    </row>
    <row r="253" s="166" customFormat="1" ht="12.75">
      <c r="H253" s="507"/>
    </row>
    <row r="254" s="166" customFormat="1" ht="12.75">
      <c r="H254" s="507"/>
    </row>
    <row r="255" s="166" customFormat="1" ht="12.75">
      <c r="H255" s="507"/>
    </row>
    <row r="256" s="166" customFormat="1" ht="12.75">
      <c r="H256" s="507"/>
    </row>
    <row r="257" s="166" customFormat="1" ht="12.75">
      <c r="H257" s="507"/>
    </row>
    <row r="258" s="166" customFormat="1" ht="12.75">
      <c r="H258" s="507"/>
    </row>
    <row r="259" s="166" customFormat="1" ht="12.75">
      <c r="H259" s="507"/>
    </row>
    <row r="260" s="166" customFormat="1" ht="12.75">
      <c r="H260" s="507"/>
    </row>
    <row r="261" s="166" customFormat="1" ht="12.75">
      <c r="H261" s="507"/>
    </row>
    <row r="262" s="166" customFormat="1" ht="12.75">
      <c r="H262" s="507"/>
    </row>
    <row r="263" s="166" customFormat="1" ht="12.75">
      <c r="H263" s="507"/>
    </row>
    <row r="264" s="166" customFormat="1" ht="12.75">
      <c r="H264" s="507"/>
    </row>
    <row r="265" s="166" customFormat="1" ht="12.75">
      <c r="H265" s="507"/>
    </row>
    <row r="266" s="166" customFormat="1" ht="12.75">
      <c r="H266" s="507"/>
    </row>
    <row r="267" s="166" customFormat="1" ht="12.75">
      <c r="H267" s="507"/>
    </row>
    <row r="268" s="166" customFormat="1" ht="12.75">
      <c r="H268" s="507"/>
    </row>
    <row r="269" s="166" customFormat="1" ht="12.75">
      <c r="H269" s="507"/>
    </row>
    <row r="270" s="166" customFormat="1" ht="12.75">
      <c r="H270" s="507"/>
    </row>
    <row r="271" s="166" customFormat="1" ht="12.75">
      <c r="H271" s="507"/>
    </row>
    <row r="272" s="166" customFormat="1" ht="12.75">
      <c r="H272" s="507"/>
    </row>
    <row r="273" s="166" customFormat="1" ht="12.75">
      <c r="H273" s="507"/>
    </row>
    <row r="274" s="166" customFormat="1" ht="12.75">
      <c r="H274" s="507"/>
    </row>
    <row r="275" s="166" customFormat="1" ht="12.75">
      <c r="H275" s="507"/>
    </row>
    <row r="276" s="166" customFormat="1" ht="12.75">
      <c r="H276" s="507"/>
    </row>
    <row r="277" s="166" customFormat="1" ht="12.75">
      <c r="H277" s="507"/>
    </row>
    <row r="278" s="166" customFormat="1" ht="12.75">
      <c r="H278" s="507"/>
    </row>
    <row r="279" s="166" customFormat="1" ht="12.75">
      <c r="H279" s="507"/>
    </row>
    <row r="280" s="166" customFormat="1" ht="12.75">
      <c r="H280" s="507"/>
    </row>
    <row r="281" s="166" customFormat="1" ht="12.75">
      <c r="H281" s="507"/>
    </row>
    <row r="282" s="166" customFormat="1" ht="12.75">
      <c r="H282" s="507"/>
    </row>
    <row r="283" s="166" customFormat="1" ht="12.75">
      <c r="H283" s="507"/>
    </row>
    <row r="284" s="166" customFormat="1" ht="12.75">
      <c r="H284" s="507"/>
    </row>
    <row r="285" s="166" customFormat="1" ht="12.75">
      <c r="H285" s="507"/>
    </row>
    <row r="286" s="166" customFormat="1" ht="12.75">
      <c r="H286" s="507"/>
    </row>
    <row r="287" s="166" customFormat="1" ht="12.75">
      <c r="H287" s="507"/>
    </row>
    <row r="288" s="166" customFormat="1" ht="12.75">
      <c r="H288" s="507"/>
    </row>
    <row r="289" s="166" customFormat="1" ht="12.75">
      <c r="H289" s="507"/>
    </row>
    <row r="290" s="166" customFormat="1" ht="12.75">
      <c r="H290" s="507"/>
    </row>
    <row r="291" s="166" customFormat="1" ht="12.75">
      <c r="H291" s="507"/>
    </row>
    <row r="292" s="166" customFormat="1" ht="12.75">
      <c r="H292" s="507"/>
    </row>
    <row r="293" s="166" customFormat="1" ht="12.75">
      <c r="H293" s="507"/>
    </row>
    <row r="294" s="166" customFormat="1" ht="12.75">
      <c r="H294" s="507"/>
    </row>
    <row r="295" s="166" customFormat="1" ht="12.75">
      <c r="H295" s="507"/>
    </row>
    <row r="296" s="166" customFormat="1" ht="12.75">
      <c r="H296" s="507"/>
    </row>
    <row r="297" s="166" customFormat="1" ht="12.75">
      <c r="H297" s="507"/>
    </row>
    <row r="298" s="166" customFormat="1" ht="12.75">
      <c r="H298" s="507"/>
    </row>
    <row r="299" s="166" customFormat="1" ht="12.75">
      <c r="H299" s="507"/>
    </row>
    <row r="300" s="166" customFormat="1" ht="12.75">
      <c r="H300" s="507"/>
    </row>
    <row r="301" s="166" customFormat="1" ht="12.75">
      <c r="H301" s="507"/>
    </row>
    <row r="302" s="166" customFormat="1" ht="12.75">
      <c r="H302" s="507"/>
    </row>
    <row r="303" s="166" customFormat="1" ht="12.75">
      <c r="H303" s="507"/>
    </row>
    <row r="304" s="166" customFormat="1" ht="12.75">
      <c r="H304" s="507"/>
    </row>
    <row r="305" s="166" customFormat="1" ht="12.75">
      <c r="H305" s="507"/>
    </row>
    <row r="306" s="166" customFormat="1" ht="12.75">
      <c r="H306" s="507"/>
    </row>
    <row r="307" s="166" customFormat="1" ht="12.75">
      <c r="H307" s="507"/>
    </row>
    <row r="308" s="166" customFormat="1" ht="12.75">
      <c r="H308" s="507"/>
    </row>
    <row r="309" s="166" customFormat="1" ht="12.75">
      <c r="H309" s="507"/>
    </row>
    <row r="310" s="166" customFormat="1" ht="12.75">
      <c r="H310" s="507"/>
    </row>
    <row r="311" s="166" customFormat="1" ht="12.75">
      <c r="H311" s="507"/>
    </row>
    <row r="312" s="166" customFormat="1" ht="12.75">
      <c r="H312" s="507"/>
    </row>
    <row r="313" s="166" customFormat="1" ht="12.75">
      <c r="H313" s="507"/>
    </row>
    <row r="314" s="166" customFormat="1" ht="12.75">
      <c r="H314" s="507"/>
    </row>
    <row r="315" s="166" customFormat="1" ht="12.75">
      <c r="H315" s="507"/>
    </row>
    <row r="316" s="166" customFormat="1" ht="12.75">
      <c r="H316" s="507"/>
    </row>
    <row r="317" s="166" customFormat="1" ht="12.75">
      <c r="H317" s="507"/>
    </row>
    <row r="318" s="166" customFormat="1" ht="12.75">
      <c r="H318" s="507"/>
    </row>
    <row r="319" s="166" customFormat="1" ht="12.75">
      <c r="H319" s="507"/>
    </row>
    <row r="320" s="166" customFormat="1" ht="12.75">
      <c r="H320" s="507"/>
    </row>
    <row r="321" s="166" customFormat="1" ht="12.75">
      <c r="H321" s="507"/>
    </row>
    <row r="322" s="166" customFormat="1" ht="12.75">
      <c r="H322" s="507"/>
    </row>
    <row r="323" s="166" customFormat="1" ht="12.75">
      <c r="H323" s="507"/>
    </row>
    <row r="324" s="166" customFormat="1" ht="12.75">
      <c r="H324" s="507"/>
    </row>
    <row r="325" s="166" customFormat="1" ht="12.75">
      <c r="H325" s="507"/>
    </row>
    <row r="326" s="166" customFormat="1" ht="12.75">
      <c r="H326" s="507"/>
    </row>
    <row r="327" s="166" customFormat="1" ht="12.75">
      <c r="H327" s="507"/>
    </row>
    <row r="328" s="166" customFormat="1" ht="12.75">
      <c r="H328" s="507"/>
    </row>
    <row r="329" s="166" customFormat="1" ht="12.75">
      <c r="H329" s="507"/>
    </row>
    <row r="330" s="166" customFormat="1" ht="12.75">
      <c r="H330" s="507"/>
    </row>
    <row r="331" s="166" customFormat="1" ht="12.75">
      <c r="H331" s="507"/>
    </row>
    <row r="332" s="166" customFormat="1" ht="12.75">
      <c r="H332" s="507"/>
    </row>
    <row r="333" s="166" customFormat="1" ht="12.75">
      <c r="H333" s="507"/>
    </row>
    <row r="334" s="166" customFormat="1" ht="12.75">
      <c r="H334" s="507"/>
    </row>
    <row r="335" s="166" customFormat="1" ht="12.75">
      <c r="H335" s="507"/>
    </row>
    <row r="336" s="166" customFormat="1" ht="12.75">
      <c r="H336" s="507"/>
    </row>
    <row r="337" s="166" customFormat="1" ht="12.75">
      <c r="H337" s="507"/>
    </row>
    <row r="338" s="166" customFormat="1" ht="12.75">
      <c r="H338" s="507"/>
    </row>
    <row r="339" s="166" customFormat="1" ht="12.75">
      <c r="H339" s="507"/>
    </row>
    <row r="340" s="166" customFormat="1" ht="12.75">
      <c r="H340" s="507"/>
    </row>
    <row r="341" s="166" customFormat="1" ht="12.75">
      <c r="H341" s="507"/>
    </row>
    <row r="342" s="166" customFormat="1" ht="12.75">
      <c r="H342" s="507"/>
    </row>
    <row r="343" s="166" customFormat="1" ht="12.75">
      <c r="H343" s="507"/>
    </row>
    <row r="344" s="166" customFormat="1" ht="12.75">
      <c r="H344" s="507"/>
    </row>
    <row r="345" s="166" customFormat="1" ht="12.75">
      <c r="H345" s="507"/>
    </row>
    <row r="346" s="166" customFormat="1" ht="12.75">
      <c r="H346" s="507"/>
    </row>
    <row r="347" s="166" customFormat="1" ht="12.75">
      <c r="H347" s="507"/>
    </row>
    <row r="348" s="166" customFormat="1" ht="12.75">
      <c r="H348" s="507"/>
    </row>
    <row r="349" s="166" customFormat="1" ht="12.75">
      <c r="H349" s="507"/>
    </row>
    <row r="350" s="166" customFormat="1" ht="12.75">
      <c r="H350" s="507"/>
    </row>
    <row r="351" s="166" customFormat="1" ht="12.75">
      <c r="H351" s="507"/>
    </row>
    <row r="352" s="166" customFormat="1" ht="12.75">
      <c r="H352" s="507"/>
    </row>
    <row r="353" s="166" customFormat="1" ht="12.75">
      <c r="H353" s="507"/>
    </row>
    <row r="354" s="166" customFormat="1" ht="12.75">
      <c r="H354" s="507"/>
    </row>
    <row r="355" s="166" customFormat="1" ht="12.75">
      <c r="H355" s="507"/>
    </row>
    <row r="356" s="166" customFormat="1" ht="12.75">
      <c r="H356" s="507"/>
    </row>
    <row r="357" s="166" customFormat="1" ht="12.75">
      <c r="H357" s="507"/>
    </row>
    <row r="358" s="166" customFormat="1" ht="12.75">
      <c r="H358" s="507"/>
    </row>
    <row r="359" s="166" customFormat="1" ht="12.75">
      <c r="H359" s="507"/>
    </row>
    <row r="360" s="166" customFormat="1" ht="12.75">
      <c r="H360" s="507"/>
    </row>
    <row r="361" s="166" customFormat="1" ht="12.75">
      <c r="H361" s="507"/>
    </row>
    <row r="362" s="166" customFormat="1" ht="12.75">
      <c r="H362" s="507"/>
    </row>
    <row r="363" s="166" customFormat="1" ht="12.75">
      <c r="H363" s="507"/>
    </row>
    <row r="364" s="166" customFormat="1" ht="12.75">
      <c r="H364" s="507"/>
    </row>
    <row r="365" s="166" customFormat="1" ht="12.75">
      <c r="H365" s="507"/>
    </row>
    <row r="366" s="166" customFormat="1" ht="12.75">
      <c r="H366" s="507"/>
    </row>
    <row r="367" s="166" customFormat="1" ht="12.75">
      <c r="H367" s="507"/>
    </row>
    <row r="368" s="166" customFormat="1" ht="12.75">
      <c r="H368" s="507"/>
    </row>
    <row r="369" s="166" customFormat="1" ht="12.75">
      <c r="H369" s="507"/>
    </row>
    <row r="370" s="166" customFormat="1" ht="12.75">
      <c r="H370" s="507"/>
    </row>
    <row r="371" s="166" customFormat="1" ht="12.75">
      <c r="H371" s="507"/>
    </row>
    <row r="372" s="166" customFormat="1" ht="12.75">
      <c r="H372" s="507"/>
    </row>
    <row r="373" s="166" customFormat="1" ht="12.75">
      <c r="H373" s="507"/>
    </row>
    <row r="374" s="166" customFormat="1" ht="12.75">
      <c r="H374" s="507"/>
    </row>
    <row r="375" s="166" customFormat="1" ht="12.75">
      <c r="H375" s="507"/>
    </row>
    <row r="376" s="166" customFormat="1" ht="12.75">
      <c r="H376" s="507"/>
    </row>
    <row r="377" s="166" customFormat="1" ht="12.75">
      <c r="H377" s="507"/>
    </row>
    <row r="378" s="166" customFormat="1" ht="12.75">
      <c r="H378" s="507"/>
    </row>
    <row r="379" s="166" customFormat="1" ht="12.75">
      <c r="H379" s="507"/>
    </row>
    <row r="380" s="166" customFormat="1" ht="12.75">
      <c r="H380" s="507"/>
    </row>
    <row r="381" s="166" customFormat="1" ht="12.75">
      <c r="H381" s="507"/>
    </row>
    <row r="382" s="166" customFormat="1" ht="12.75">
      <c r="H382" s="507"/>
    </row>
    <row r="383" s="166" customFormat="1" ht="12.75">
      <c r="H383" s="507"/>
    </row>
    <row r="384" s="166" customFormat="1" ht="12.75">
      <c r="H384" s="507"/>
    </row>
    <row r="385" s="166" customFormat="1" ht="12.75">
      <c r="H385" s="507"/>
    </row>
    <row r="386" s="166" customFormat="1" ht="12.75">
      <c r="H386" s="507"/>
    </row>
    <row r="387" s="166" customFormat="1" ht="12.75">
      <c r="H387" s="507"/>
    </row>
    <row r="388" s="166" customFormat="1" ht="12.75">
      <c r="H388" s="507"/>
    </row>
    <row r="389" s="166" customFormat="1" ht="12.75">
      <c r="H389" s="507"/>
    </row>
    <row r="390" s="166" customFormat="1" ht="12.75">
      <c r="H390" s="507"/>
    </row>
    <row r="391" s="166" customFormat="1" ht="12.75">
      <c r="H391" s="507"/>
    </row>
    <row r="392" s="166" customFormat="1" ht="12.75">
      <c r="H392" s="507"/>
    </row>
    <row r="393" s="166" customFormat="1" ht="12.75">
      <c r="H393" s="507"/>
    </row>
    <row r="394" s="166" customFormat="1" ht="12.75">
      <c r="H394" s="507"/>
    </row>
    <row r="395" s="166" customFormat="1" ht="12.75">
      <c r="H395" s="507"/>
    </row>
    <row r="396" s="166" customFormat="1" ht="12.75">
      <c r="H396" s="507"/>
    </row>
    <row r="397" s="166" customFormat="1" ht="12.75">
      <c r="H397" s="507"/>
    </row>
    <row r="398" s="166" customFormat="1" ht="12.75">
      <c r="H398" s="507"/>
    </row>
    <row r="399" s="166" customFormat="1" ht="12.75">
      <c r="H399" s="507"/>
    </row>
    <row r="400" s="166" customFormat="1" ht="12.75">
      <c r="H400" s="507"/>
    </row>
    <row r="401" s="166" customFormat="1" ht="12.75">
      <c r="H401" s="507"/>
    </row>
    <row r="402" s="166" customFormat="1" ht="12.75">
      <c r="H402" s="507"/>
    </row>
    <row r="403" s="166" customFormat="1" ht="12.75">
      <c r="H403" s="507"/>
    </row>
    <row r="404" s="166" customFormat="1" ht="12.75">
      <c r="H404" s="507"/>
    </row>
    <row r="405" s="166" customFormat="1" ht="12.75">
      <c r="H405" s="507"/>
    </row>
    <row r="406" s="166" customFormat="1" ht="12.75">
      <c r="H406" s="507"/>
    </row>
    <row r="407" s="166" customFormat="1" ht="12.75">
      <c r="H407" s="507"/>
    </row>
    <row r="408" s="166" customFormat="1" ht="12.75">
      <c r="H408" s="507"/>
    </row>
    <row r="409" s="166" customFormat="1" ht="12.75">
      <c r="H409" s="507"/>
    </row>
    <row r="410" s="166" customFormat="1" ht="12.75">
      <c r="H410" s="507"/>
    </row>
    <row r="411" s="166" customFormat="1" ht="12.75">
      <c r="H411" s="507"/>
    </row>
    <row r="412" s="166" customFormat="1" ht="12.75">
      <c r="H412" s="507"/>
    </row>
    <row r="413" s="166" customFormat="1" ht="12.75">
      <c r="H413" s="507"/>
    </row>
    <row r="414" s="166" customFormat="1" ht="12.75">
      <c r="H414" s="507"/>
    </row>
    <row r="415" s="166" customFormat="1" ht="12.75">
      <c r="H415" s="507"/>
    </row>
    <row r="416" s="166" customFormat="1" ht="12.75">
      <c r="H416" s="507"/>
    </row>
    <row r="417" s="166" customFormat="1" ht="12.75">
      <c r="H417" s="507"/>
    </row>
    <row r="418" s="166" customFormat="1" ht="12.75">
      <c r="H418" s="507"/>
    </row>
    <row r="419" s="166" customFormat="1" ht="12.75">
      <c r="H419" s="507"/>
    </row>
    <row r="420" s="166" customFormat="1" ht="12.75">
      <c r="H420" s="507"/>
    </row>
    <row r="421" s="166" customFormat="1" ht="12.75">
      <c r="H421" s="507"/>
    </row>
    <row r="422" s="166" customFormat="1" ht="12.75">
      <c r="H422" s="507"/>
    </row>
    <row r="423" s="166" customFormat="1" ht="12.75">
      <c r="H423" s="507"/>
    </row>
    <row r="424" s="166" customFormat="1" ht="12.75">
      <c r="H424" s="507"/>
    </row>
    <row r="425" s="166" customFormat="1" ht="12.75">
      <c r="H425" s="507"/>
    </row>
    <row r="426" s="166" customFormat="1" ht="12.75">
      <c r="H426" s="507"/>
    </row>
    <row r="427" s="166" customFormat="1" ht="12.75">
      <c r="H427" s="507"/>
    </row>
    <row r="428" s="166" customFormat="1" ht="12.75">
      <c r="H428" s="507"/>
    </row>
    <row r="429" s="166" customFormat="1" ht="12.75">
      <c r="H429" s="507"/>
    </row>
    <row r="430" s="166" customFormat="1" ht="12.75">
      <c r="H430" s="507"/>
    </row>
    <row r="431" s="166" customFormat="1" ht="12.75">
      <c r="H431" s="507"/>
    </row>
    <row r="432" s="166" customFormat="1" ht="12.75">
      <c r="H432" s="507"/>
    </row>
    <row r="433" s="166" customFormat="1" ht="12.75">
      <c r="H433" s="507"/>
    </row>
    <row r="434" s="166" customFormat="1" ht="12.75">
      <c r="H434" s="507"/>
    </row>
    <row r="435" s="166" customFormat="1" ht="12.75">
      <c r="H435" s="507"/>
    </row>
    <row r="436" s="166" customFormat="1" ht="12.75">
      <c r="H436" s="507"/>
    </row>
    <row r="437" s="166" customFormat="1" ht="12.75">
      <c r="H437" s="507"/>
    </row>
    <row r="438" s="166" customFormat="1" ht="12.75">
      <c r="H438" s="507"/>
    </row>
    <row r="439" s="166" customFormat="1" ht="12.75">
      <c r="H439" s="507"/>
    </row>
    <row r="440" s="166" customFormat="1" ht="12.75">
      <c r="H440" s="507"/>
    </row>
    <row r="441" s="166" customFormat="1" ht="12.75">
      <c r="H441" s="507"/>
    </row>
    <row r="442" s="166" customFormat="1" ht="12.75">
      <c r="H442" s="507"/>
    </row>
    <row r="443" s="166" customFormat="1" ht="12.75">
      <c r="H443" s="507"/>
    </row>
    <row r="444" s="166" customFormat="1" ht="12.75">
      <c r="H444" s="507"/>
    </row>
    <row r="445" s="166" customFormat="1" ht="12.75">
      <c r="H445" s="507"/>
    </row>
    <row r="446" s="166" customFormat="1" ht="12.75">
      <c r="H446" s="507"/>
    </row>
    <row r="447" s="166" customFormat="1" ht="12.75">
      <c r="H447" s="507"/>
    </row>
    <row r="448" s="166" customFormat="1" ht="12.75">
      <c r="H448" s="507"/>
    </row>
    <row r="449" s="166" customFormat="1" ht="12.75">
      <c r="H449" s="507"/>
    </row>
    <row r="450" s="166" customFormat="1" ht="12.75">
      <c r="H450" s="507"/>
    </row>
    <row r="451" s="166" customFormat="1" ht="12.75">
      <c r="H451" s="507"/>
    </row>
    <row r="452" s="166" customFormat="1" ht="12.75">
      <c r="H452" s="507"/>
    </row>
    <row r="453" s="166" customFormat="1" ht="12.75">
      <c r="H453" s="507"/>
    </row>
    <row r="454" s="166" customFormat="1" ht="12.75">
      <c r="H454" s="507"/>
    </row>
    <row r="455" s="166" customFormat="1" ht="12.75">
      <c r="H455" s="507"/>
    </row>
    <row r="456" s="166" customFormat="1" ht="12.75">
      <c r="H456" s="507"/>
    </row>
    <row r="457" s="166" customFormat="1" ht="12.75">
      <c r="H457" s="507"/>
    </row>
    <row r="458" s="166" customFormat="1" ht="12.75">
      <c r="H458" s="507"/>
    </row>
    <row r="459" s="166" customFormat="1" ht="12.75">
      <c r="H459" s="507"/>
    </row>
    <row r="460" s="166" customFormat="1" ht="12.75">
      <c r="H460" s="507"/>
    </row>
    <row r="461" s="166" customFormat="1" ht="12.75">
      <c r="H461" s="507"/>
    </row>
    <row r="462" s="166" customFormat="1" ht="12.75">
      <c r="H462" s="507"/>
    </row>
    <row r="463" s="166" customFormat="1" ht="12.75">
      <c r="H463" s="507"/>
    </row>
    <row r="464" s="166" customFormat="1" ht="12.75">
      <c r="H464" s="507"/>
    </row>
    <row r="465" s="166" customFormat="1" ht="12.75">
      <c r="H465" s="507"/>
    </row>
    <row r="466" s="166" customFormat="1" ht="12.75">
      <c r="H466" s="507"/>
    </row>
    <row r="467" s="166" customFormat="1" ht="12.75">
      <c r="H467" s="507"/>
    </row>
    <row r="468" s="166" customFormat="1" ht="12.75">
      <c r="H468" s="507"/>
    </row>
    <row r="469" s="166" customFormat="1" ht="12.75">
      <c r="H469" s="507"/>
    </row>
    <row r="470" s="166" customFormat="1" ht="12.75">
      <c r="H470" s="507"/>
    </row>
    <row r="471" s="166" customFormat="1" ht="12.75">
      <c r="H471" s="507"/>
    </row>
    <row r="472" s="166" customFormat="1" ht="12.75">
      <c r="H472" s="507"/>
    </row>
    <row r="473" s="166" customFormat="1" ht="12.75">
      <c r="H473" s="507"/>
    </row>
    <row r="474" s="166" customFormat="1" ht="12.75">
      <c r="H474" s="507"/>
    </row>
    <row r="475" s="166" customFormat="1" ht="12.75">
      <c r="H475" s="507"/>
    </row>
    <row r="476" s="166" customFormat="1" ht="12.75">
      <c r="H476" s="507"/>
    </row>
    <row r="477" s="166" customFormat="1" ht="12.75">
      <c r="H477" s="507"/>
    </row>
    <row r="478" s="166" customFormat="1" ht="12.75">
      <c r="H478" s="507"/>
    </row>
    <row r="479" s="166" customFormat="1" ht="12.75">
      <c r="H479" s="507"/>
    </row>
    <row r="480" s="166" customFormat="1" ht="12.75">
      <c r="H480" s="507"/>
    </row>
    <row r="481" s="166" customFormat="1" ht="12.75">
      <c r="H481" s="507"/>
    </row>
    <row r="482" s="166" customFormat="1" ht="12.75">
      <c r="H482" s="507"/>
    </row>
    <row r="483" s="166" customFormat="1" ht="12.75">
      <c r="H483" s="507"/>
    </row>
    <row r="484" s="166" customFormat="1" ht="12.75">
      <c r="H484" s="507"/>
    </row>
    <row r="485" s="166" customFormat="1" ht="12.75">
      <c r="H485" s="507"/>
    </row>
    <row r="486" s="166" customFormat="1" ht="12.75">
      <c r="H486" s="507"/>
    </row>
    <row r="487" s="166" customFormat="1" ht="12.75">
      <c r="H487" s="507"/>
    </row>
    <row r="488" s="166" customFormat="1" ht="12.75">
      <c r="H488" s="507"/>
    </row>
    <row r="489" s="166" customFormat="1" ht="12.75">
      <c r="H489" s="507"/>
    </row>
    <row r="490" s="166" customFormat="1" ht="12.75">
      <c r="H490" s="507"/>
    </row>
    <row r="491" s="166" customFormat="1" ht="12.75">
      <c r="H491" s="507"/>
    </row>
    <row r="492" s="166" customFormat="1" ht="12.75">
      <c r="H492" s="507"/>
    </row>
    <row r="493" s="166" customFormat="1" ht="12.75">
      <c r="H493" s="507"/>
    </row>
    <row r="494" s="166" customFormat="1" ht="12.75">
      <c r="H494" s="507"/>
    </row>
    <row r="495" s="166" customFormat="1" ht="12.75">
      <c r="H495" s="507"/>
    </row>
    <row r="496" s="166" customFormat="1" ht="12.75">
      <c r="H496" s="507"/>
    </row>
    <row r="497" s="166" customFormat="1" ht="12.75">
      <c r="H497" s="507"/>
    </row>
    <row r="498" s="166" customFormat="1" ht="12.75">
      <c r="H498" s="507"/>
    </row>
    <row r="499" s="166" customFormat="1" ht="12.75">
      <c r="H499" s="507"/>
    </row>
    <row r="500" s="166" customFormat="1" ht="12.75">
      <c r="H500" s="507"/>
    </row>
    <row r="501" s="166" customFormat="1" ht="12.75">
      <c r="H501" s="507"/>
    </row>
    <row r="502" s="166" customFormat="1" ht="12.75">
      <c r="H502" s="507"/>
    </row>
    <row r="503" s="166" customFormat="1" ht="12.75">
      <c r="H503" s="507"/>
    </row>
    <row r="504" s="166" customFormat="1" ht="12.75">
      <c r="H504" s="507"/>
    </row>
    <row r="505" s="166" customFormat="1" ht="12.75">
      <c r="H505" s="507"/>
    </row>
    <row r="506" s="166" customFormat="1" ht="12.75">
      <c r="H506" s="507"/>
    </row>
    <row r="507" s="166" customFormat="1" ht="12.75">
      <c r="H507" s="507"/>
    </row>
    <row r="508" s="166" customFormat="1" ht="12.75">
      <c r="H508" s="507"/>
    </row>
    <row r="509" s="166" customFormat="1" ht="12.75">
      <c r="H509" s="507"/>
    </row>
    <row r="510" s="166" customFormat="1" ht="12.75">
      <c r="H510" s="507"/>
    </row>
    <row r="511" s="166" customFormat="1" ht="12.75">
      <c r="H511" s="507"/>
    </row>
    <row r="512" s="166" customFormat="1" ht="12.75">
      <c r="H512" s="507"/>
    </row>
    <row r="513" s="166" customFormat="1" ht="12.75">
      <c r="H513" s="507"/>
    </row>
    <row r="514" s="166" customFormat="1" ht="12.75">
      <c r="H514" s="507"/>
    </row>
    <row r="515" s="166" customFormat="1" ht="12.75">
      <c r="H515" s="507"/>
    </row>
    <row r="516" s="166" customFormat="1" ht="12.75">
      <c r="H516" s="507"/>
    </row>
    <row r="517" s="166" customFormat="1" ht="12.75">
      <c r="H517" s="507"/>
    </row>
    <row r="518" s="166" customFormat="1" ht="12.75">
      <c r="H518" s="507"/>
    </row>
    <row r="519" s="166" customFormat="1" ht="12.75">
      <c r="H519" s="507"/>
    </row>
    <row r="520" s="166" customFormat="1" ht="12.75">
      <c r="H520" s="507"/>
    </row>
    <row r="521" s="166" customFormat="1" ht="12.75">
      <c r="H521" s="507"/>
    </row>
    <row r="522" s="166" customFormat="1" ht="12.75">
      <c r="H522" s="507"/>
    </row>
    <row r="523" s="166" customFormat="1" ht="12.75">
      <c r="H523" s="507"/>
    </row>
    <row r="524" s="166" customFormat="1" ht="12.75">
      <c r="H524" s="507"/>
    </row>
    <row r="525" s="166" customFormat="1" ht="12.75">
      <c r="H525" s="507"/>
    </row>
    <row r="526" s="166" customFormat="1" ht="12.75">
      <c r="H526" s="507"/>
    </row>
    <row r="527" s="166" customFormat="1" ht="12.75">
      <c r="H527" s="507"/>
    </row>
    <row r="528" s="166" customFormat="1" ht="12.75">
      <c r="H528" s="507"/>
    </row>
    <row r="529" s="166" customFormat="1" ht="12.75">
      <c r="H529" s="507"/>
    </row>
    <row r="530" s="166" customFormat="1" ht="12.75">
      <c r="H530" s="507"/>
    </row>
    <row r="531" s="166" customFormat="1" ht="12.75">
      <c r="H531" s="507"/>
    </row>
    <row r="532" s="166" customFormat="1" ht="12.75">
      <c r="H532" s="507"/>
    </row>
    <row r="533" s="166" customFormat="1" ht="12.75">
      <c r="H533" s="507"/>
    </row>
    <row r="534" s="166" customFormat="1" ht="12.75">
      <c r="H534" s="507"/>
    </row>
    <row r="535" s="166" customFormat="1" ht="12.75">
      <c r="H535" s="507"/>
    </row>
    <row r="536" s="166" customFormat="1" ht="12.75">
      <c r="H536" s="507"/>
    </row>
    <row r="537" s="166" customFormat="1" ht="12.75">
      <c r="H537" s="507"/>
    </row>
    <row r="538" s="166" customFormat="1" ht="12.75">
      <c r="H538" s="507"/>
    </row>
    <row r="539" s="166" customFormat="1" ht="12.75">
      <c r="H539" s="507"/>
    </row>
    <row r="540" s="166" customFormat="1" ht="12.75">
      <c r="H540" s="507"/>
    </row>
    <row r="541" s="166" customFormat="1" ht="12.75">
      <c r="H541" s="507"/>
    </row>
    <row r="542" s="166" customFormat="1" ht="12.75">
      <c r="H542" s="507"/>
    </row>
    <row r="543" s="166" customFormat="1" ht="12.75">
      <c r="H543" s="507"/>
    </row>
    <row r="544" s="166" customFormat="1" ht="12.75">
      <c r="H544" s="507"/>
    </row>
    <row r="545" s="166" customFormat="1" ht="12.75">
      <c r="H545" s="507"/>
    </row>
    <row r="546" s="166" customFormat="1" ht="12.75">
      <c r="H546" s="507"/>
    </row>
    <row r="547" s="166" customFormat="1" ht="12.75">
      <c r="H547" s="507"/>
    </row>
    <row r="548" s="166" customFormat="1" ht="12.75">
      <c r="H548" s="507"/>
    </row>
    <row r="549" s="166" customFormat="1" ht="12.75">
      <c r="H549" s="507"/>
    </row>
    <row r="550" s="166" customFormat="1" ht="12.75">
      <c r="H550" s="507"/>
    </row>
    <row r="551" s="166" customFormat="1" ht="12.75">
      <c r="H551" s="507"/>
    </row>
    <row r="552" s="166" customFormat="1" ht="12.75">
      <c r="H552" s="507"/>
    </row>
    <row r="553" s="166" customFormat="1" ht="12.75">
      <c r="H553" s="507"/>
    </row>
    <row r="554" s="166" customFormat="1" ht="12.75">
      <c r="H554" s="507"/>
    </row>
    <row r="555" s="166" customFormat="1" ht="12.75">
      <c r="H555" s="507"/>
    </row>
    <row r="556" s="166" customFormat="1" ht="12.75">
      <c r="H556" s="507"/>
    </row>
    <row r="557" s="166" customFormat="1" ht="12.75">
      <c r="H557" s="507"/>
    </row>
    <row r="558" s="166" customFormat="1" ht="12.75">
      <c r="H558" s="507"/>
    </row>
    <row r="559" s="166" customFormat="1" ht="12.75">
      <c r="H559" s="507"/>
    </row>
    <row r="560" s="166" customFormat="1" ht="12.75">
      <c r="H560" s="507"/>
    </row>
    <row r="561" s="166" customFormat="1" ht="12.75">
      <c r="H561" s="507"/>
    </row>
    <row r="562" s="166" customFormat="1" ht="12.75">
      <c r="H562" s="507"/>
    </row>
    <row r="563" s="166" customFormat="1" ht="12.75">
      <c r="H563" s="507"/>
    </row>
    <row r="564" s="166" customFormat="1" ht="12.75">
      <c r="H564" s="507"/>
    </row>
    <row r="565" s="166" customFormat="1" ht="12.75">
      <c r="H565" s="507"/>
    </row>
    <row r="566" s="166" customFormat="1" ht="12.75">
      <c r="H566" s="507"/>
    </row>
    <row r="567" s="166" customFormat="1" ht="12.75">
      <c r="H567" s="507"/>
    </row>
    <row r="568" s="166" customFormat="1" ht="12.75">
      <c r="H568" s="507"/>
    </row>
    <row r="569" s="166" customFormat="1" ht="12.75">
      <c r="H569" s="507"/>
    </row>
    <row r="570" s="166" customFormat="1" ht="12.75">
      <c r="H570" s="507"/>
    </row>
    <row r="571" s="166" customFormat="1" ht="12.75">
      <c r="H571" s="507"/>
    </row>
    <row r="572" s="166" customFormat="1" ht="12.75">
      <c r="H572" s="507"/>
    </row>
    <row r="573" s="166" customFormat="1" ht="12.75">
      <c r="H573" s="507"/>
    </row>
    <row r="574" s="166" customFormat="1" ht="12.75">
      <c r="H574" s="507"/>
    </row>
    <row r="575" s="166" customFormat="1" ht="12.75">
      <c r="H575" s="507"/>
    </row>
    <row r="576" s="166" customFormat="1" ht="12.75">
      <c r="H576" s="507"/>
    </row>
    <row r="577" s="166" customFormat="1" ht="12.75">
      <c r="H577" s="507"/>
    </row>
    <row r="578" s="166" customFormat="1" ht="12.75">
      <c r="H578" s="507"/>
    </row>
    <row r="579" s="166" customFormat="1" ht="12.75">
      <c r="H579" s="507"/>
    </row>
    <row r="580" s="166" customFormat="1" ht="12.75">
      <c r="H580" s="507"/>
    </row>
    <row r="581" s="166" customFormat="1" ht="12.75">
      <c r="H581" s="507"/>
    </row>
    <row r="582" s="166" customFormat="1" ht="12.75">
      <c r="H582" s="507"/>
    </row>
    <row r="583" s="166" customFormat="1" ht="12.75">
      <c r="H583" s="507"/>
    </row>
    <row r="584" s="166" customFormat="1" ht="12.75">
      <c r="H584" s="507"/>
    </row>
    <row r="585" s="166" customFormat="1" ht="12.75">
      <c r="H585" s="507"/>
    </row>
    <row r="586" s="166" customFormat="1" ht="12.75">
      <c r="H586" s="507"/>
    </row>
    <row r="587" s="166" customFormat="1" ht="12.75">
      <c r="H587" s="507"/>
    </row>
    <row r="588" s="166" customFormat="1" ht="12.75">
      <c r="H588" s="507"/>
    </row>
    <row r="589" s="166" customFormat="1" ht="12.75">
      <c r="H589" s="507"/>
    </row>
    <row r="590" s="166" customFormat="1" ht="12.75">
      <c r="H590" s="507"/>
    </row>
    <row r="591" s="166" customFormat="1" ht="12.75">
      <c r="H591" s="507"/>
    </row>
    <row r="592" s="166" customFormat="1" ht="12.75">
      <c r="H592" s="507"/>
    </row>
    <row r="593" s="166" customFormat="1" ht="12.75">
      <c r="H593" s="507"/>
    </row>
    <row r="594" s="166" customFormat="1" ht="12.75">
      <c r="H594" s="507"/>
    </row>
    <row r="595" s="166" customFormat="1" ht="12.75">
      <c r="H595" s="507"/>
    </row>
    <row r="596" s="166" customFormat="1" ht="12.75">
      <c r="H596" s="507"/>
    </row>
    <row r="597" s="166" customFormat="1" ht="12.75">
      <c r="H597" s="507"/>
    </row>
    <row r="598" s="166" customFormat="1" ht="12.75">
      <c r="H598" s="507"/>
    </row>
    <row r="599" s="166" customFormat="1" ht="12.75">
      <c r="H599" s="507"/>
    </row>
    <row r="600" s="166" customFormat="1" ht="12.75">
      <c r="H600" s="507"/>
    </row>
    <row r="601" s="166" customFormat="1" ht="12.75">
      <c r="H601" s="507"/>
    </row>
    <row r="602" s="166" customFormat="1" ht="12.75">
      <c r="H602" s="507"/>
    </row>
    <row r="603" s="166" customFormat="1" ht="12.75">
      <c r="H603" s="507"/>
    </row>
    <row r="604" s="166" customFormat="1" ht="12.75">
      <c r="H604" s="507"/>
    </row>
    <row r="605" s="166" customFormat="1" ht="12.75">
      <c r="H605" s="507"/>
    </row>
    <row r="606" s="166" customFormat="1" ht="12.75">
      <c r="H606" s="507"/>
    </row>
    <row r="607" s="166" customFormat="1" ht="12.75">
      <c r="H607" s="507"/>
    </row>
    <row r="608" s="166" customFormat="1" ht="12.75">
      <c r="H608" s="507"/>
    </row>
    <row r="609" s="166" customFormat="1" ht="12.75">
      <c r="H609" s="507"/>
    </row>
    <row r="610" s="166" customFormat="1" ht="12.75">
      <c r="H610" s="507"/>
    </row>
    <row r="611" s="166" customFormat="1" ht="12.75">
      <c r="H611" s="507"/>
    </row>
    <row r="612" s="166" customFormat="1" ht="12.75">
      <c r="H612" s="507"/>
    </row>
    <row r="613" s="166" customFormat="1" ht="12.75">
      <c r="H613" s="507"/>
    </row>
    <row r="614" s="166" customFormat="1" ht="12.75">
      <c r="H614" s="507"/>
    </row>
    <row r="615" s="166" customFormat="1" ht="12.75">
      <c r="H615" s="507"/>
    </row>
    <row r="616" s="166" customFormat="1" ht="12.75">
      <c r="H616" s="507"/>
    </row>
    <row r="617" s="166" customFormat="1" ht="12.75">
      <c r="H617" s="507"/>
    </row>
    <row r="618" s="166" customFormat="1" ht="12.75">
      <c r="H618" s="507"/>
    </row>
    <row r="619" s="166" customFormat="1" ht="12.75">
      <c r="H619" s="507"/>
    </row>
    <row r="620" s="166" customFormat="1" ht="12.75">
      <c r="H620" s="507"/>
    </row>
    <row r="621" s="166" customFormat="1" ht="12.75">
      <c r="H621" s="507"/>
    </row>
    <row r="622" s="166" customFormat="1" ht="12.75">
      <c r="H622" s="507"/>
    </row>
    <row r="623" s="166" customFormat="1" ht="12.75">
      <c r="H623" s="507"/>
    </row>
    <row r="624" s="166" customFormat="1" ht="12.75">
      <c r="H624" s="507"/>
    </row>
    <row r="625" s="166" customFormat="1" ht="12.75">
      <c r="H625" s="507"/>
    </row>
    <row r="626" s="166" customFormat="1" ht="12.75">
      <c r="H626" s="507"/>
    </row>
    <row r="627" s="166" customFormat="1" ht="12.75">
      <c r="H627" s="507"/>
    </row>
    <row r="628" s="166" customFormat="1" ht="12.75">
      <c r="H628" s="507"/>
    </row>
    <row r="629" s="166" customFormat="1" ht="12.75">
      <c r="H629" s="507"/>
    </row>
    <row r="630" s="166" customFormat="1" ht="12.75">
      <c r="H630" s="507"/>
    </row>
    <row r="631" s="166" customFormat="1" ht="12.75">
      <c r="H631" s="507"/>
    </row>
    <row r="632" s="166" customFormat="1" ht="12.75">
      <c r="H632" s="507"/>
    </row>
    <row r="633" s="166" customFormat="1" ht="12.75">
      <c r="H633" s="507"/>
    </row>
    <row r="634" s="166" customFormat="1" ht="12.75">
      <c r="H634" s="507"/>
    </row>
    <row r="635" s="166" customFormat="1" ht="12.75">
      <c r="H635" s="507"/>
    </row>
    <row r="636" s="166" customFormat="1" ht="12.75">
      <c r="H636" s="507"/>
    </row>
    <row r="637" s="166" customFormat="1" ht="12.75">
      <c r="H637" s="507"/>
    </row>
    <row r="638" s="166" customFormat="1" ht="12.75">
      <c r="H638" s="507"/>
    </row>
    <row r="639" s="166" customFormat="1" ht="12.75">
      <c r="H639" s="507"/>
    </row>
    <row r="640" s="166" customFormat="1" ht="12.75">
      <c r="H640" s="507"/>
    </row>
    <row r="641" s="166" customFormat="1" ht="12.75">
      <c r="H641" s="507"/>
    </row>
    <row r="642" s="166" customFormat="1" ht="12.75">
      <c r="H642" s="507"/>
    </row>
    <row r="643" s="166" customFormat="1" ht="12.75">
      <c r="H643" s="507"/>
    </row>
    <row r="644" s="166" customFormat="1" ht="12.75">
      <c r="H644" s="507"/>
    </row>
    <row r="645" s="166" customFormat="1" ht="12.75">
      <c r="H645" s="507"/>
    </row>
    <row r="646" s="166" customFormat="1" ht="12.75">
      <c r="H646" s="507"/>
    </row>
    <row r="647" s="166" customFormat="1" ht="12.75">
      <c r="H647" s="507"/>
    </row>
    <row r="648" s="166" customFormat="1" ht="12.75">
      <c r="H648" s="507"/>
    </row>
    <row r="649" s="166" customFormat="1" ht="12.75">
      <c r="H649" s="507"/>
    </row>
    <row r="650" s="166" customFormat="1" ht="12.75">
      <c r="H650" s="507"/>
    </row>
    <row r="651" s="166" customFormat="1" ht="12.75">
      <c r="H651" s="507"/>
    </row>
    <row r="652" s="166" customFormat="1" ht="12.75">
      <c r="H652" s="507"/>
    </row>
    <row r="653" s="166" customFormat="1" ht="12.75">
      <c r="H653" s="507"/>
    </row>
    <row r="654" s="166" customFormat="1" ht="12.75">
      <c r="H654" s="507"/>
    </row>
    <row r="655" s="166" customFormat="1" ht="12.75">
      <c r="H655" s="507"/>
    </row>
    <row r="656" s="166" customFormat="1" ht="12.75">
      <c r="H656" s="507"/>
    </row>
    <row r="657" s="166" customFormat="1" ht="12.75">
      <c r="H657" s="507"/>
    </row>
    <row r="658" s="166" customFormat="1" ht="12.75">
      <c r="H658" s="507"/>
    </row>
    <row r="659" s="166" customFormat="1" ht="12.75">
      <c r="H659" s="507"/>
    </row>
    <row r="660" s="166" customFormat="1" ht="12.75">
      <c r="H660" s="507"/>
    </row>
    <row r="661" s="166" customFormat="1" ht="12.75">
      <c r="H661" s="507"/>
    </row>
    <row r="662" s="166" customFormat="1" ht="12.75">
      <c r="H662" s="507"/>
    </row>
    <row r="663" s="166" customFormat="1" ht="12.75">
      <c r="H663" s="507"/>
    </row>
    <row r="664" s="166" customFormat="1" ht="12.75">
      <c r="H664" s="507"/>
    </row>
    <row r="665" s="166" customFormat="1" ht="12.75">
      <c r="H665" s="507"/>
    </row>
    <row r="666" s="166" customFormat="1" ht="12.75">
      <c r="H666" s="507"/>
    </row>
    <row r="667" s="166" customFormat="1" ht="12.75">
      <c r="H667" s="507"/>
    </row>
    <row r="668" s="166" customFormat="1" ht="12.75">
      <c r="H668" s="507"/>
    </row>
    <row r="669" s="166" customFormat="1" ht="12.75">
      <c r="H669" s="507"/>
    </row>
    <row r="670" s="166" customFormat="1" ht="12.75">
      <c r="H670" s="507"/>
    </row>
    <row r="671" s="166" customFormat="1" ht="12.75">
      <c r="H671" s="507"/>
    </row>
    <row r="672" s="166" customFormat="1" ht="12.75">
      <c r="H672" s="507"/>
    </row>
    <row r="673" s="166" customFormat="1" ht="12.75">
      <c r="H673" s="507"/>
    </row>
    <row r="674" s="166" customFormat="1" ht="12.75">
      <c r="H674" s="507"/>
    </row>
    <row r="675" s="166" customFormat="1" ht="12.75">
      <c r="H675" s="507"/>
    </row>
    <row r="676" s="166" customFormat="1" ht="12.75">
      <c r="H676" s="507"/>
    </row>
    <row r="677" s="166" customFormat="1" ht="12.75">
      <c r="H677" s="507"/>
    </row>
    <row r="678" s="166" customFormat="1" ht="12.75">
      <c r="H678" s="507"/>
    </row>
    <row r="679" s="166" customFormat="1" ht="12.75">
      <c r="H679" s="507"/>
    </row>
    <row r="680" s="166" customFormat="1" ht="12.75">
      <c r="H680" s="507"/>
    </row>
    <row r="681" s="166" customFormat="1" ht="12.75">
      <c r="H681" s="507"/>
    </row>
    <row r="682" s="166" customFormat="1" ht="12.75">
      <c r="H682" s="507"/>
    </row>
    <row r="683" s="166" customFormat="1" ht="12.75">
      <c r="H683" s="507"/>
    </row>
    <row r="684" s="166" customFormat="1" ht="12.75">
      <c r="H684" s="507"/>
    </row>
    <row r="685" s="166" customFormat="1" ht="12.75">
      <c r="H685" s="507"/>
    </row>
    <row r="686" s="166" customFormat="1" ht="12.75">
      <c r="H686" s="507"/>
    </row>
    <row r="687" s="166" customFormat="1" ht="12.75">
      <c r="H687" s="507"/>
    </row>
    <row r="688" s="166" customFormat="1" ht="12.75">
      <c r="H688" s="507"/>
    </row>
    <row r="689" s="166" customFormat="1" ht="12.75">
      <c r="H689" s="507"/>
    </row>
    <row r="690" s="166" customFormat="1" ht="12.75">
      <c r="H690" s="507"/>
    </row>
    <row r="691" s="166" customFormat="1" ht="12.75">
      <c r="H691" s="507"/>
    </row>
    <row r="692" s="166" customFormat="1" ht="12.75">
      <c r="H692" s="507"/>
    </row>
    <row r="693" s="166" customFormat="1" ht="12.75">
      <c r="H693" s="507"/>
    </row>
    <row r="694" s="166" customFormat="1" ht="12.75">
      <c r="H694" s="507"/>
    </row>
    <row r="695" s="166" customFormat="1" ht="12.75">
      <c r="H695" s="507"/>
    </row>
    <row r="696" s="166" customFormat="1" ht="12.75">
      <c r="H696" s="507"/>
    </row>
    <row r="697" s="166" customFormat="1" ht="12.75">
      <c r="H697" s="507"/>
    </row>
    <row r="698" s="166" customFormat="1" ht="12.75">
      <c r="H698" s="507"/>
    </row>
    <row r="699" s="166" customFormat="1" ht="12.75">
      <c r="H699" s="507"/>
    </row>
    <row r="700" s="166" customFormat="1" ht="12.75">
      <c r="H700" s="507"/>
    </row>
    <row r="701" s="166" customFormat="1" ht="12.75">
      <c r="H701" s="507"/>
    </row>
    <row r="702" s="166" customFormat="1" ht="12.75">
      <c r="H702" s="507"/>
    </row>
    <row r="703" s="166" customFormat="1" ht="12.75">
      <c r="H703" s="507"/>
    </row>
    <row r="704" s="166" customFormat="1" ht="12.75">
      <c r="H704" s="507"/>
    </row>
    <row r="705" s="166" customFormat="1" ht="12.75">
      <c r="H705" s="507"/>
    </row>
    <row r="706" s="166" customFormat="1" ht="12.75">
      <c r="H706" s="507"/>
    </row>
    <row r="707" s="166" customFormat="1" ht="12.75">
      <c r="H707" s="507"/>
    </row>
    <row r="708" s="166" customFormat="1" ht="12.75">
      <c r="H708" s="507"/>
    </row>
    <row r="709" s="166" customFormat="1" ht="12.75">
      <c r="H709" s="507"/>
    </row>
    <row r="710" s="166" customFormat="1" ht="12.75">
      <c r="H710" s="507"/>
    </row>
    <row r="711" s="166" customFormat="1" ht="12.75">
      <c r="H711" s="507"/>
    </row>
    <row r="712" s="166" customFormat="1" ht="12.75">
      <c r="H712" s="507"/>
    </row>
    <row r="713" s="166" customFormat="1" ht="12.75">
      <c r="H713" s="507"/>
    </row>
    <row r="714" s="166" customFormat="1" ht="12.75">
      <c r="H714" s="507"/>
    </row>
    <row r="715" s="166" customFormat="1" ht="12.75">
      <c r="H715" s="507"/>
    </row>
    <row r="716" s="166" customFormat="1" ht="12.75">
      <c r="H716" s="507"/>
    </row>
    <row r="717" s="166" customFormat="1" ht="12.75">
      <c r="H717" s="507"/>
    </row>
    <row r="718" s="166" customFormat="1" ht="12.75">
      <c r="H718" s="507"/>
    </row>
    <row r="719" s="166" customFormat="1" ht="12.75">
      <c r="H719" s="507"/>
    </row>
    <row r="720" s="166" customFormat="1" ht="12.75">
      <c r="H720" s="507"/>
    </row>
    <row r="721" s="166" customFormat="1" ht="12.75">
      <c r="H721" s="507"/>
    </row>
    <row r="722" s="166" customFormat="1" ht="12.75">
      <c r="H722" s="507"/>
    </row>
    <row r="723" s="166" customFormat="1" ht="12.75">
      <c r="H723" s="507"/>
    </row>
    <row r="724" s="166" customFormat="1" ht="12.75">
      <c r="H724" s="507"/>
    </row>
    <row r="725" s="166" customFormat="1" ht="12.75">
      <c r="H725" s="507"/>
    </row>
    <row r="726" s="166" customFormat="1" ht="12.75">
      <c r="H726" s="507"/>
    </row>
    <row r="727" s="166" customFormat="1" ht="12.75">
      <c r="H727" s="507"/>
    </row>
    <row r="728" s="166" customFormat="1" ht="12.75">
      <c r="H728" s="507"/>
    </row>
    <row r="729" s="166" customFormat="1" ht="12.75">
      <c r="H729" s="507"/>
    </row>
    <row r="730" s="166" customFormat="1" ht="12.75">
      <c r="H730" s="507"/>
    </row>
    <row r="731" s="166" customFormat="1" ht="12.75">
      <c r="H731" s="507"/>
    </row>
    <row r="732" s="166" customFormat="1" ht="12.75">
      <c r="H732" s="507"/>
    </row>
    <row r="733" s="166" customFormat="1" ht="12.75">
      <c r="H733" s="507"/>
    </row>
    <row r="734" s="166" customFormat="1" ht="12.75">
      <c r="H734" s="507"/>
    </row>
    <row r="735" s="166" customFormat="1" ht="12.75">
      <c r="H735" s="507"/>
    </row>
    <row r="736" s="166" customFormat="1" ht="12.75">
      <c r="H736" s="507"/>
    </row>
    <row r="737" s="166" customFormat="1" ht="12.75">
      <c r="H737" s="507"/>
    </row>
    <row r="738" s="166" customFormat="1" ht="12.75">
      <c r="H738" s="507"/>
    </row>
    <row r="739" s="166" customFormat="1" ht="12.75">
      <c r="H739" s="507"/>
    </row>
    <row r="740" s="166" customFormat="1" ht="12.75">
      <c r="H740" s="507"/>
    </row>
    <row r="741" s="166" customFormat="1" ht="12.75">
      <c r="H741" s="507"/>
    </row>
    <row r="742" s="166" customFormat="1" ht="12.75">
      <c r="H742" s="507"/>
    </row>
    <row r="743" s="166" customFormat="1" ht="12.75">
      <c r="H743" s="507"/>
    </row>
    <row r="744" s="166" customFormat="1" ht="12.75">
      <c r="H744" s="507"/>
    </row>
    <row r="745" s="166" customFormat="1" ht="12.75">
      <c r="H745" s="507"/>
    </row>
    <row r="746" s="166" customFormat="1" ht="12.75">
      <c r="H746" s="507"/>
    </row>
    <row r="747" s="166" customFormat="1" ht="12.75">
      <c r="H747" s="507"/>
    </row>
    <row r="748" s="166" customFormat="1" ht="12.75">
      <c r="H748" s="507"/>
    </row>
    <row r="749" s="166" customFormat="1" ht="12.75">
      <c r="H749" s="507"/>
    </row>
    <row r="750" s="166" customFormat="1" ht="12.75">
      <c r="H750" s="507"/>
    </row>
    <row r="751" s="166" customFormat="1" ht="12.75">
      <c r="H751" s="507"/>
    </row>
    <row r="752" s="166" customFormat="1" ht="12.75">
      <c r="H752" s="507"/>
    </row>
    <row r="753" s="166" customFormat="1" ht="12.75">
      <c r="H753" s="507"/>
    </row>
    <row r="754" s="166" customFormat="1" ht="12.75">
      <c r="H754" s="507"/>
    </row>
    <row r="755" s="166" customFormat="1" ht="12.75">
      <c r="H755" s="507"/>
    </row>
    <row r="756" s="166" customFormat="1" ht="12.75">
      <c r="H756" s="507"/>
    </row>
    <row r="757" s="166" customFormat="1" ht="12.75">
      <c r="H757" s="507"/>
    </row>
    <row r="758" s="166" customFormat="1" ht="12.75">
      <c r="H758" s="507"/>
    </row>
    <row r="759" s="166" customFormat="1" ht="12.75">
      <c r="H759" s="507"/>
    </row>
    <row r="760" s="166" customFormat="1" ht="12.75">
      <c r="H760" s="507"/>
    </row>
    <row r="761" s="166" customFormat="1" ht="12.75">
      <c r="H761" s="507"/>
    </row>
    <row r="762" s="166" customFormat="1" ht="12.75">
      <c r="H762" s="507"/>
    </row>
    <row r="763" s="166" customFormat="1" ht="12.75">
      <c r="H763" s="507"/>
    </row>
    <row r="764" s="166" customFormat="1" ht="12.75">
      <c r="H764" s="507"/>
    </row>
    <row r="765" s="166" customFormat="1" ht="12.75">
      <c r="H765" s="507"/>
    </row>
    <row r="766" s="166" customFormat="1" ht="12.75">
      <c r="H766" s="507"/>
    </row>
    <row r="767" s="166" customFormat="1" ht="12.75">
      <c r="H767" s="507"/>
    </row>
    <row r="768" s="166" customFormat="1" ht="12.75">
      <c r="H768" s="507"/>
    </row>
    <row r="769" s="166" customFormat="1" ht="12.75">
      <c r="H769" s="507"/>
    </row>
    <row r="770" s="166" customFormat="1" ht="12.75">
      <c r="H770" s="507"/>
    </row>
    <row r="771" s="166" customFormat="1" ht="12.75">
      <c r="H771" s="507"/>
    </row>
    <row r="772" s="166" customFormat="1" ht="12.75">
      <c r="H772" s="507"/>
    </row>
    <row r="773" s="166" customFormat="1" ht="12.75">
      <c r="H773" s="507"/>
    </row>
    <row r="774" s="166" customFormat="1" ht="12.75">
      <c r="H774" s="507"/>
    </row>
    <row r="775" s="166" customFormat="1" ht="12.75">
      <c r="H775" s="507"/>
    </row>
    <row r="776" s="166" customFormat="1" ht="12.75">
      <c r="H776" s="507"/>
    </row>
    <row r="777" s="166" customFormat="1" ht="12.75">
      <c r="H777" s="507"/>
    </row>
    <row r="778" s="166" customFormat="1" ht="12.75">
      <c r="H778" s="507"/>
    </row>
    <row r="779" s="166" customFormat="1" ht="12.75">
      <c r="H779" s="507"/>
    </row>
    <row r="780" s="166" customFormat="1" ht="12.75">
      <c r="H780" s="507"/>
    </row>
    <row r="781" s="166" customFormat="1" ht="12.75">
      <c r="H781" s="507"/>
    </row>
    <row r="782" s="166" customFormat="1" ht="12.75">
      <c r="H782" s="507"/>
    </row>
    <row r="783" s="166" customFormat="1" ht="12.75">
      <c r="H783" s="507"/>
    </row>
    <row r="784" s="166" customFormat="1" ht="12.75">
      <c r="H784" s="507"/>
    </row>
    <row r="785" s="166" customFormat="1" ht="12.75">
      <c r="H785" s="507"/>
    </row>
    <row r="786" s="166" customFormat="1" ht="12.75">
      <c r="H786" s="507"/>
    </row>
    <row r="787" s="166" customFormat="1" ht="12.75">
      <c r="H787" s="507"/>
    </row>
    <row r="788" s="166" customFormat="1" ht="12.75">
      <c r="H788" s="507"/>
    </row>
    <row r="789" s="166" customFormat="1" ht="12.75">
      <c r="H789" s="507"/>
    </row>
    <row r="790" s="166" customFormat="1" ht="12.75">
      <c r="H790" s="507"/>
    </row>
    <row r="791" s="166" customFormat="1" ht="12.75">
      <c r="H791" s="507"/>
    </row>
    <row r="792" s="166" customFormat="1" ht="12.75">
      <c r="H792" s="507"/>
    </row>
    <row r="793" s="166" customFormat="1" ht="12.75">
      <c r="H793" s="507"/>
    </row>
    <row r="794" s="166" customFormat="1" ht="12.75">
      <c r="H794" s="507"/>
    </row>
    <row r="795" s="166" customFormat="1" ht="12.75">
      <c r="H795" s="507"/>
    </row>
    <row r="796" s="166" customFormat="1" ht="12.75">
      <c r="H796" s="507"/>
    </row>
    <row r="797" s="166" customFormat="1" ht="12.75">
      <c r="H797" s="507"/>
    </row>
    <row r="798" s="166" customFormat="1" ht="12.75">
      <c r="H798" s="507"/>
    </row>
    <row r="799" s="166" customFormat="1" ht="12.75">
      <c r="H799" s="507"/>
    </row>
    <row r="800" s="166" customFormat="1" ht="12.75">
      <c r="H800" s="507"/>
    </row>
    <row r="801" s="166" customFormat="1" ht="12.75">
      <c r="H801" s="507"/>
    </row>
    <row r="802" s="166" customFormat="1" ht="12.75">
      <c r="H802" s="507"/>
    </row>
    <row r="803" s="166" customFormat="1" ht="12.75">
      <c r="H803" s="507"/>
    </row>
    <row r="804" s="166" customFormat="1" ht="12.75">
      <c r="H804" s="507"/>
    </row>
    <row r="805" s="166" customFormat="1" ht="12.75">
      <c r="H805" s="507"/>
    </row>
    <row r="806" s="166" customFormat="1" ht="12.75">
      <c r="H806" s="507"/>
    </row>
    <row r="807" s="166" customFormat="1" ht="12.75">
      <c r="H807" s="507"/>
    </row>
    <row r="808" s="166" customFormat="1" ht="12.75">
      <c r="H808" s="507"/>
    </row>
    <row r="809" s="166" customFormat="1" ht="12.75">
      <c r="H809" s="507"/>
    </row>
    <row r="810" s="166" customFormat="1" ht="12.75">
      <c r="H810" s="507"/>
    </row>
    <row r="811" s="166" customFormat="1" ht="12.75">
      <c r="H811" s="507"/>
    </row>
    <row r="812" s="166" customFormat="1" ht="12.75">
      <c r="H812" s="507"/>
    </row>
    <row r="813" s="166" customFormat="1" ht="12.75">
      <c r="H813" s="507"/>
    </row>
    <row r="814" s="166" customFormat="1" ht="12.75">
      <c r="H814" s="507"/>
    </row>
    <row r="815" s="166" customFormat="1" ht="12.75">
      <c r="H815" s="507"/>
    </row>
    <row r="816" s="166" customFormat="1" ht="12.75">
      <c r="H816" s="507"/>
    </row>
    <row r="817" s="166" customFormat="1" ht="12.75">
      <c r="H817" s="507"/>
    </row>
    <row r="818" s="166" customFormat="1" ht="12.75">
      <c r="H818" s="507"/>
    </row>
    <row r="819" s="166" customFormat="1" ht="12.75">
      <c r="H819" s="507"/>
    </row>
    <row r="820" s="166" customFormat="1" ht="12.75">
      <c r="H820" s="507"/>
    </row>
    <row r="821" s="166" customFormat="1" ht="12.75">
      <c r="H821" s="507"/>
    </row>
    <row r="822" s="166" customFormat="1" ht="12.75">
      <c r="H822" s="507"/>
    </row>
    <row r="823" s="166" customFormat="1" ht="12.75">
      <c r="H823" s="507"/>
    </row>
    <row r="824" s="166" customFormat="1" ht="12.75">
      <c r="H824" s="507"/>
    </row>
    <row r="825" s="166" customFormat="1" ht="12.75">
      <c r="H825" s="507"/>
    </row>
    <row r="826" s="166" customFormat="1" ht="12.75">
      <c r="H826" s="507"/>
    </row>
    <row r="827" s="166" customFormat="1" ht="12.75">
      <c r="H827" s="507"/>
    </row>
    <row r="828" s="166" customFormat="1" ht="12.75">
      <c r="H828" s="507"/>
    </row>
    <row r="829" s="166" customFormat="1" ht="12.75">
      <c r="H829" s="507"/>
    </row>
    <row r="830" s="166" customFormat="1" ht="12.75">
      <c r="H830" s="507"/>
    </row>
    <row r="831" s="166" customFormat="1" ht="12.75">
      <c r="H831" s="507"/>
    </row>
    <row r="832" s="166" customFormat="1" ht="12.75">
      <c r="H832" s="507"/>
    </row>
    <row r="833" s="166" customFormat="1" ht="12.75">
      <c r="H833" s="507"/>
    </row>
    <row r="834" s="166" customFormat="1" ht="12.75">
      <c r="H834" s="507"/>
    </row>
    <row r="835" s="166" customFormat="1" ht="12.75">
      <c r="H835" s="507"/>
    </row>
    <row r="836" s="166" customFormat="1" ht="12.75">
      <c r="H836" s="507"/>
    </row>
    <row r="837" s="166" customFormat="1" ht="12.75">
      <c r="H837" s="507"/>
    </row>
    <row r="838" s="166" customFormat="1" ht="12.75">
      <c r="H838" s="507"/>
    </row>
    <row r="839" s="166" customFormat="1" ht="12.75">
      <c r="H839" s="507"/>
    </row>
    <row r="840" s="166" customFormat="1" ht="12.75">
      <c r="H840" s="507"/>
    </row>
    <row r="841" s="166" customFormat="1" ht="12.75">
      <c r="H841" s="507"/>
    </row>
    <row r="842" s="166" customFormat="1" ht="12.75">
      <c r="H842" s="507"/>
    </row>
    <row r="843" s="166" customFormat="1" ht="12.75">
      <c r="H843" s="507"/>
    </row>
    <row r="844" s="166" customFormat="1" ht="12.75">
      <c r="H844" s="507"/>
    </row>
    <row r="845" s="166" customFormat="1" ht="12.75">
      <c r="H845" s="507"/>
    </row>
    <row r="846" s="166" customFormat="1" ht="12.75">
      <c r="H846" s="507"/>
    </row>
    <row r="847" s="166" customFormat="1" ht="12.75">
      <c r="H847" s="507"/>
    </row>
    <row r="848" s="166" customFormat="1" ht="12.75">
      <c r="H848" s="507"/>
    </row>
    <row r="849" s="166" customFormat="1" ht="12.75">
      <c r="H849" s="507"/>
    </row>
    <row r="850" s="166" customFormat="1" ht="12.75">
      <c r="H850" s="507"/>
    </row>
    <row r="851" s="166" customFormat="1" ht="12.75">
      <c r="H851" s="507"/>
    </row>
    <row r="852" s="166" customFormat="1" ht="12.75">
      <c r="H852" s="507"/>
    </row>
    <row r="853" s="166" customFormat="1" ht="12.75">
      <c r="H853" s="507"/>
    </row>
    <row r="854" s="166" customFormat="1" ht="12.75">
      <c r="H854" s="507"/>
    </row>
    <row r="855" s="166" customFormat="1" ht="12.75">
      <c r="H855" s="507"/>
    </row>
    <row r="856" s="166" customFormat="1" ht="12.75">
      <c r="H856" s="507"/>
    </row>
    <row r="857" s="166" customFormat="1" ht="12.75">
      <c r="H857" s="507"/>
    </row>
    <row r="858" s="166" customFormat="1" ht="12.75">
      <c r="H858" s="507"/>
    </row>
    <row r="859" s="166" customFormat="1" ht="12.75">
      <c r="H859" s="507"/>
    </row>
    <row r="860" s="166" customFormat="1" ht="12.75">
      <c r="H860" s="507"/>
    </row>
    <row r="861" s="166" customFormat="1" ht="12.75">
      <c r="H861" s="507"/>
    </row>
    <row r="862" s="166" customFormat="1" ht="12.75">
      <c r="H862" s="507"/>
    </row>
    <row r="863" s="166" customFormat="1" ht="12.75">
      <c r="H863" s="507"/>
    </row>
    <row r="864" s="166" customFormat="1" ht="12.75">
      <c r="H864" s="507"/>
    </row>
    <row r="865" s="166" customFormat="1" ht="12.75">
      <c r="H865" s="507"/>
    </row>
    <row r="866" s="166" customFormat="1" ht="12.75">
      <c r="H866" s="507"/>
    </row>
    <row r="867" s="166" customFormat="1" ht="12.75">
      <c r="H867" s="507"/>
    </row>
    <row r="868" s="166" customFormat="1" ht="12.75">
      <c r="H868" s="507"/>
    </row>
    <row r="869" s="166" customFormat="1" ht="12.75">
      <c r="H869" s="507"/>
    </row>
    <row r="870" s="166" customFormat="1" ht="12.75">
      <c r="H870" s="507"/>
    </row>
    <row r="871" s="166" customFormat="1" ht="12.75">
      <c r="H871" s="507"/>
    </row>
    <row r="872" s="166" customFormat="1" ht="12.75">
      <c r="H872" s="507"/>
    </row>
    <row r="873" s="166" customFormat="1" ht="12.75">
      <c r="H873" s="507"/>
    </row>
    <row r="874" s="166" customFormat="1" ht="12.75">
      <c r="H874" s="507"/>
    </row>
    <row r="875" s="166" customFormat="1" ht="12.75">
      <c r="H875" s="507"/>
    </row>
    <row r="876" s="166" customFormat="1" ht="12.75">
      <c r="H876" s="507"/>
    </row>
    <row r="877" s="166" customFormat="1" ht="12.75">
      <c r="H877" s="507"/>
    </row>
    <row r="878" s="166" customFormat="1" ht="12.75">
      <c r="H878" s="507"/>
    </row>
    <row r="879" s="166" customFormat="1" ht="12.75">
      <c r="H879" s="507"/>
    </row>
    <row r="880" s="166" customFormat="1" ht="12.75">
      <c r="H880" s="507"/>
    </row>
    <row r="881" s="166" customFormat="1" ht="12.75">
      <c r="H881" s="507"/>
    </row>
    <row r="882" s="166" customFormat="1" ht="12.75">
      <c r="H882" s="507"/>
    </row>
    <row r="883" s="166" customFormat="1" ht="12.75">
      <c r="H883" s="507"/>
    </row>
    <row r="884" s="166" customFormat="1" ht="12.75">
      <c r="H884" s="507"/>
    </row>
    <row r="885" s="166" customFormat="1" ht="12.75">
      <c r="H885" s="507"/>
    </row>
    <row r="886" s="166" customFormat="1" ht="12.75">
      <c r="H886" s="507"/>
    </row>
    <row r="887" s="166" customFormat="1" ht="12.75">
      <c r="H887" s="507"/>
    </row>
    <row r="888" s="166" customFormat="1" ht="12.75">
      <c r="H888" s="507"/>
    </row>
    <row r="889" s="166" customFormat="1" ht="12.75">
      <c r="H889" s="507"/>
    </row>
    <row r="890" s="166" customFormat="1" ht="12.75">
      <c r="H890" s="507"/>
    </row>
    <row r="891" s="166" customFormat="1" ht="12.75">
      <c r="H891" s="507"/>
    </row>
    <row r="892" s="166" customFormat="1" ht="12.75">
      <c r="H892" s="507"/>
    </row>
    <row r="893" s="166" customFormat="1" ht="12.75">
      <c r="H893" s="507"/>
    </row>
    <row r="894" s="166" customFormat="1" ht="12.75">
      <c r="H894" s="507"/>
    </row>
    <row r="895" s="166" customFormat="1" ht="12.75">
      <c r="H895" s="507"/>
    </row>
    <row r="896" s="166" customFormat="1" ht="12.75">
      <c r="H896" s="507"/>
    </row>
    <row r="897" s="166" customFormat="1" ht="12.75">
      <c r="H897" s="507"/>
    </row>
    <row r="898" s="166" customFormat="1" ht="12.75">
      <c r="H898" s="507"/>
    </row>
    <row r="899" s="166" customFormat="1" ht="12.75">
      <c r="H899" s="507"/>
    </row>
    <row r="900" s="166" customFormat="1" ht="12.75">
      <c r="H900" s="507"/>
    </row>
    <row r="901" s="166" customFormat="1" ht="12.75">
      <c r="H901" s="507"/>
    </row>
    <row r="902" s="166" customFormat="1" ht="12.75">
      <c r="H902" s="507"/>
    </row>
    <row r="903" s="166" customFormat="1" ht="12.75">
      <c r="H903" s="507"/>
    </row>
    <row r="904" s="166" customFormat="1" ht="12.75">
      <c r="H904" s="507"/>
    </row>
    <row r="905" s="166" customFormat="1" ht="12.75">
      <c r="H905" s="507"/>
    </row>
    <row r="906" s="166" customFormat="1" ht="12.75">
      <c r="H906" s="507"/>
    </row>
    <row r="907" s="166" customFormat="1" ht="12.75">
      <c r="H907" s="507"/>
    </row>
    <row r="908" s="166" customFormat="1" ht="12.75">
      <c r="H908" s="507"/>
    </row>
    <row r="909" s="166" customFormat="1" ht="12.75">
      <c r="H909" s="507"/>
    </row>
    <row r="910" s="166" customFormat="1" ht="12.75">
      <c r="H910" s="507"/>
    </row>
    <row r="911" s="166" customFormat="1" ht="12.75">
      <c r="H911" s="507"/>
    </row>
    <row r="912" s="166" customFormat="1" ht="12.75">
      <c r="H912" s="507"/>
    </row>
    <row r="913" s="166" customFormat="1" ht="12.75">
      <c r="H913" s="507"/>
    </row>
    <row r="914" s="166" customFormat="1" ht="12.75">
      <c r="H914" s="507"/>
    </row>
    <row r="915" s="166" customFormat="1" ht="12.75">
      <c r="H915" s="507"/>
    </row>
    <row r="916" s="166" customFormat="1" ht="12.75">
      <c r="H916" s="507"/>
    </row>
    <row r="917" s="166" customFormat="1" ht="12.75">
      <c r="H917" s="507"/>
    </row>
    <row r="918" s="166" customFormat="1" ht="12.75">
      <c r="H918" s="507"/>
    </row>
    <row r="919" s="166" customFormat="1" ht="12.75">
      <c r="H919" s="507"/>
    </row>
    <row r="920" s="166" customFormat="1" ht="12.75">
      <c r="H920" s="507"/>
    </row>
    <row r="921" s="166" customFormat="1" ht="12.75">
      <c r="H921" s="507"/>
    </row>
    <row r="922" s="166" customFormat="1" ht="12.75">
      <c r="H922" s="507"/>
    </row>
    <row r="923" s="166" customFormat="1" ht="12.75">
      <c r="H923" s="507"/>
    </row>
    <row r="924" s="166" customFormat="1" ht="12.75">
      <c r="H924" s="507"/>
    </row>
    <row r="925" s="166" customFormat="1" ht="12.75">
      <c r="H925" s="507"/>
    </row>
    <row r="926" s="166" customFormat="1" ht="12.75">
      <c r="H926" s="507"/>
    </row>
    <row r="927" s="166" customFormat="1" ht="12.75">
      <c r="H927" s="507"/>
    </row>
    <row r="928" s="166" customFormat="1" ht="12.75">
      <c r="H928" s="507"/>
    </row>
    <row r="929" s="166" customFormat="1" ht="12.75">
      <c r="H929" s="507"/>
    </row>
    <row r="930" s="166" customFormat="1" ht="12.75">
      <c r="H930" s="507"/>
    </row>
    <row r="931" s="166" customFormat="1" ht="12.75">
      <c r="H931" s="507"/>
    </row>
    <row r="932" s="166" customFormat="1" ht="12.75">
      <c r="H932" s="507"/>
    </row>
    <row r="933" s="166" customFormat="1" ht="12.75">
      <c r="H933" s="507"/>
    </row>
    <row r="934" s="166" customFormat="1" ht="12.75">
      <c r="H934" s="507"/>
    </row>
    <row r="935" s="166" customFormat="1" ht="12.75">
      <c r="H935" s="507"/>
    </row>
    <row r="936" s="166" customFormat="1" ht="12.75">
      <c r="H936" s="507"/>
    </row>
    <row r="937" s="166" customFormat="1" ht="12.75">
      <c r="H937" s="507"/>
    </row>
    <row r="938" s="166" customFormat="1" ht="12.75">
      <c r="H938" s="507"/>
    </row>
    <row r="939" s="166" customFormat="1" ht="12.75">
      <c r="H939" s="507"/>
    </row>
    <row r="940" s="166" customFormat="1" ht="12.75">
      <c r="H940" s="507"/>
    </row>
    <row r="941" s="166" customFormat="1" ht="12.75">
      <c r="H941" s="507"/>
    </row>
    <row r="942" s="166" customFormat="1" ht="12.75">
      <c r="H942" s="507"/>
    </row>
    <row r="943" s="166" customFormat="1" ht="12.75">
      <c r="H943" s="507"/>
    </row>
    <row r="944" s="166" customFormat="1" ht="12.75">
      <c r="H944" s="507"/>
    </row>
    <row r="945" s="166" customFormat="1" ht="12.75">
      <c r="H945" s="507"/>
    </row>
    <row r="946" s="166" customFormat="1" ht="12.75">
      <c r="H946" s="507"/>
    </row>
    <row r="947" s="166" customFormat="1" ht="12.75">
      <c r="H947" s="507"/>
    </row>
    <row r="948" s="166" customFormat="1" ht="12.75">
      <c r="H948" s="507"/>
    </row>
    <row r="949" s="166" customFormat="1" ht="12.75">
      <c r="H949" s="507"/>
    </row>
    <row r="950" s="166" customFormat="1" ht="12.75">
      <c r="H950" s="507"/>
    </row>
    <row r="951" s="166" customFormat="1" ht="12.75">
      <c r="H951" s="507"/>
    </row>
    <row r="952" s="166" customFormat="1" ht="12.75">
      <c r="H952" s="507"/>
    </row>
    <row r="953" s="166" customFormat="1" ht="12.75">
      <c r="H953" s="507"/>
    </row>
    <row r="954" s="166" customFormat="1" ht="12.75">
      <c r="H954" s="507"/>
    </row>
    <row r="955" s="166" customFormat="1" ht="12.75">
      <c r="H955" s="507"/>
    </row>
    <row r="956" s="166" customFormat="1" ht="12.75">
      <c r="H956" s="507"/>
    </row>
    <row r="957" s="166" customFormat="1" ht="12.75">
      <c r="H957" s="507"/>
    </row>
    <row r="958" s="166" customFormat="1" ht="12.75">
      <c r="H958" s="507"/>
    </row>
    <row r="959" s="166" customFormat="1" ht="12.75">
      <c r="H959" s="507"/>
    </row>
    <row r="960" s="166" customFormat="1" ht="12.75">
      <c r="H960" s="507"/>
    </row>
    <row r="961" s="166" customFormat="1" ht="12.75">
      <c r="H961" s="507"/>
    </row>
    <row r="962" s="166" customFormat="1" ht="12.75">
      <c r="H962" s="507"/>
    </row>
    <row r="963" s="166" customFormat="1" ht="12.75">
      <c r="H963" s="507"/>
    </row>
    <row r="964" s="166" customFormat="1" ht="12.75">
      <c r="H964" s="507"/>
    </row>
    <row r="965" s="166" customFormat="1" ht="12.75">
      <c r="H965" s="507"/>
    </row>
    <row r="966" s="166" customFormat="1" ht="12.75">
      <c r="H966" s="507"/>
    </row>
    <row r="967" s="166" customFormat="1" ht="12.75">
      <c r="H967" s="507"/>
    </row>
    <row r="968" s="166" customFormat="1" ht="12.75">
      <c r="H968" s="507"/>
    </row>
    <row r="969" s="166" customFormat="1" ht="12.75">
      <c r="H969" s="507"/>
    </row>
    <row r="970" s="166" customFormat="1" ht="12.75">
      <c r="H970" s="507"/>
    </row>
    <row r="971" s="166" customFormat="1" ht="12.75">
      <c r="H971" s="507"/>
    </row>
    <row r="972" s="166" customFormat="1" ht="12.75">
      <c r="H972" s="507"/>
    </row>
    <row r="973" s="166" customFormat="1" ht="12.75">
      <c r="H973" s="507"/>
    </row>
    <row r="974" s="166" customFormat="1" ht="12.75">
      <c r="H974" s="507"/>
    </row>
    <row r="975" s="166" customFormat="1" ht="12.75">
      <c r="H975" s="507"/>
    </row>
    <row r="976" s="166" customFormat="1" ht="12.75">
      <c r="H976" s="507"/>
    </row>
    <row r="977" s="166" customFormat="1" ht="12.75">
      <c r="H977" s="507"/>
    </row>
    <row r="978" s="166" customFormat="1" ht="12.75">
      <c r="H978" s="507"/>
    </row>
    <row r="979" s="166" customFormat="1" ht="12.75">
      <c r="H979" s="507"/>
    </row>
    <row r="980" s="166" customFormat="1" ht="12.75">
      <c r="H980" s="507"/>
    </row>
    <row r="981" s="166" customFormat="1" ht="12.75">
      <c r="H981" s="507"/>
    </row>
    <row r="982" s="166" customFormat="1" ht="12.75">
      <c r="H982" s="507"/>
    </row>
    <row r="983" s="166" customFormat="1" ht="12.75">
      <c r="H983" s="507"/>
    </row>
    <row r="984" s="166" customFormat="1" ht="12.75">
      <c r="H984" s="507"/>
    </row>
    <row r="985" s="166" customFormat="1" ht="12.75">
      <c r="H985" s="507"/>
    </row>
    <row r="986" s="166" customFormat="1" ht="12.75">
      <c r="H986" s="507"/>
    </row>
    <row r="987" s="166" customFormat="1" ht="12.75">
      <c r="H987" s="507"/>
    </row>
    <row r="988" s="166" customFormat="1" ht="12.75">
      <c r="H988" s="507"/>
    </row>
    <row r="989" s="166" customFormat="1" ht="12.75">
      <c r="H989" s="507"/>
    </row>
    <row r="990" s="166" customFormat="1" ht="12.75">
      <c r="H990" s="507"/>
    </row>
    <row r="991" s="166" customFormat="1" ht="12.75">
      <c r="H991" s="507"/>
    </row>
    <row r="992" s="166" customFormat="1" ht="12.75">
      <c r="H992" s="507"/>
    </row>
    <row r="993" s="166" customFormat="1" ht="12.75">
      <c r="H993" s="507"/>
    </row>
    <row r="994" s="166" customFormat="1" ht="12.75">
      <c r="H994" s="507"/>
    </row>
    <row r="995" s="166" customFormat="1" ht="12.75">
      <c r="H995" s="507"/>
    </row>
    <row r="996" s="166" customFormat="1" ht="12.75">
      <c r="H996" s="507"/>
    </row>
    <row r="997" s="166" customFormat="1" ht="12.75">
      <c r="H997" s="507"/>
    </row>
    <row r="998" s="166" customFormat="1" ht="12.75">
      <c r="H998" s="507"/>
    </row>
    <row r="999" s="166" customFormat="1" ht="12.75">
      <c r="H999" s="507"/>
    </row>
    <row r="1000" s="166" customFormat="1" ht="12.75">
      <c r="H1000" s="507"/>
    </row>
    <row r="1001" s="166" customFormat="1" ht="12.75">
      <c r="H1001" s="507"/>
    </row>
    <row r="1002" s="166" customFormat="1" ht="12.75">
      <c r="H1002" s="507"/>
    </row>
    <row r="1003" s="166" customFormat="1" ht="12.75">
      <c r="H1003" s="507"/>
    </row>
    <row r="1004" s="166" customFormat="1" ht="12.75">
      <c r="H1004" s="507"/>
    </row>
    <row r="1005" s="166" customFormat="1" ht="12.75">
      <c r="H1005" s="507"/>
    </row>
    <row r="1006" s="166" customFormat="1" ht="12.75">
      <c r="H1006" s="507"/>
    </row>
    <row r="1007" s="166" customFormat="1" ht="12.75">
      <c r="H1007" s="507"/>
    </row>
    <row r="1008" s="166" customFormat="1" ht="12.75">
      <c r="H1008" s="507"/>
    </row>
    <row r="1009" s="166" customFormat="1" ht="12.75">
      <c r="H1009" s="507"/>
    </row>
    <row r="1010" s="166" customFormat="1" ht="12.75">
      <c r="H1010" s="507"/>
    </row>
    <row r="1011" s="166" customFormat="1" ht="12.75">
      <c r="H1011" s="507"/>
    </row>
    <row r="1012" s="166" customFormat="1" ht="12.75">
      <c r="H1012" s="507"/>
    </row>
    <row r="1013" s="166" customFormat="1" ht="12.75">
      <c r="H1013" s="507"/>
    </row>
    <row r="1014" s="166" customFormat="1" ht="12.75">
      <c r="H1014" s="507"/>
    </row>
    <row r="1015" s="166" customFormat="1" ht="12.75">
      <c r="H1015" s="507"/>
    </row>
    <row r="1016" s="166" customFormat="1" ht="12.75">
      <c r="H1016" s="507"/>
    </row>
    <row r="1017" s="166" customFormat="1" ht="12.75">
      <c r="H1017" s="507"/>
    </row>
    <row r="1018" s="166" customFormat="1" ht="12.75">
      <c r="H1018" s="507"/>
    </row>
    <row r="1019" s="166" customFormat="1" ht="12.75">
      <c r="H1019" s="507"/>
    </row>
    <row r="1020" s="166" customFormat="1" ht="12.75">
      <c r="H1020" s="507"/>
    </row>
    <row r="1021" s="166" customFormat="1" ht="12.75">
      <c r="H1021" s="507"/>
    </row>
    <row r="1022" s="166" customFormat="1" ht="12.75">
      <c r="H1022" s="507"/>
    </row>
    <row r="1023" s="166" customFormat="1" ht="12.75">
      <c r="H1023" s="507"/>
    </row>
    <row r="1024" s="166" customFormat="1" ht="12.75">
      <c r="H1024" s="507"/>
    </row>
    <row r="1025" s="166" customFormat="1" ht="12.75">
      <c r="H1025" s="507"/>
    </row>
    <row r="1026" s="166" customFormat="1" ht="12.75">
      <c r="H1026" s="507"/>
    </row>
    <row r="1027" s="166" customFormat="1" ht="12.75">
      <c r="H1027" s="507"/>
    </row>
    <row r="1028" s="166" customFormat="1" ht="12.75">
      <c r="H1028" s="507"/>
    </row>
    <row r="1029" s="166" customFormat="1" ht="12.75">
      <c r="H1029" s="507"/>
    </row>
    <row r="1030" s="166" customFormat="1" ht="12.75">
      <c r="H1030" s="507"/>
    </row>
    <row r="1031" s="166" customFormat="1" ht="12.75">
      <c r="H1031" s="507"/>
    </row>
    <row r="1032" s="166" customFormat="1" ht="12.75">
      <c r="H1032" s="507"/>
    </row>
    <row r="1033" s="166" customFormat="1" ht="12.75">
      <c r="H1033" s="507"/>
    </row>
    <row r="1034" s="166" customFormat="1" ht="12.75">
      <c r="H1034" s="507"/>
    </row>
    <row r="1035" s="166" customFormat="1" ht="12.75">
      <c r="H1035" s="507"/>
    </row>
    <row r="1036" s="166" customFormat="1" ht="12.75">
      <c r="H1036" s="507"/>
    </row>
    <row r="1037" s="166" customFormat="1" ht="12.75">
      <c r="H1037" s="507"/>
    </row>
    <row r="1038" s="166" customFormat="1" ht="12.75">
      <c r="H1038" s="507"/>
    </row>
    <row r="1039" s="166" customFormat="1" ht="12.75">
      <c r="H1039" s="507"/>
    </row>
    <row r="1040" s="166" customFormat="1" ht="12.75">
      <c r="H1040" s="507"/>
    </row>
    <row r="1041" s="166" customFormat="1" ht="12.75">
      <c r="H1041" s="507"/>
    </row>
    <row r="1042" s="166" customFormat="1" ht="12.75">
      <c r="H1042" s="507"/>
    </row>
    <row r="1043" s="166" customFormat="1" ht="12.75">
      <c r="H1043" s="507"/>
    </row>
    <row r="1044" s="166" customFormat="1" ht="12.75">
      <c r="H1044" s="507"/>
    </row>
    <row r="1045" s="166" customFormat="1" ht="12.75">
      <c r="H1045" s="507"/>
    </row>
    <row r="1046" s="166" customFormat="1" ht="12.75">
      <c r="H1046" s="507"/>
    </row>
    <row r="1047" s="166" customFormat="1" ht="12.75">
      <c r="H1047" s="507"/>
    </row>
    <row r="1048" s="166" customFormat="1" ht="12.75">
      <c r="H1048" s="507"/>
    </row>
    <row r="1049" s="166" customFormat="1" ht="12.75">
      <c r="H1049" s="507"/>
    </row>
    <row r="1050" s="166" customFormat="1" ht="12.75">
      <c r="H1050" s="507"/>
    </row>
    <row r="1051" s="166" customFormat="1" ht="12.75">
      <c r="H1051" s="507"/>
    </row>
    <row r="1052" s="166" customFormat="1" ht="12.75">
      <c r="H1052" s="507"/>
    </row>
    <row r="1053" s="166" customFormat="1" ht="12.75">
      <c r="H1053" s="507"/>
    </row>
    <row r="1054" s="166" customFormat="1" ht="12.75">
      <c r="H1054" s="507"/>
    </row>
    <row r="1055" s="166" customFormat="1" ht="12.75">
      <c r="H1055" s="507"/>
    </row>
    <row r="1056" s="166" customFormat="1" ht="12.75">
      <c r="H1056" s="507"/>
    </row>
    <row r="1057" s="166" customFormat="1" ht="12.75">
      <c r="H1057" s="507"/>
    </row>
    <row r="1058" s="166" customFormat="1" ht="12.75">
      <c r="H1058" s="507"/>
    </row>
    <row r="1059" s="166" customFormat="1" ht="12.75">
      <c r="H1059" s="507"/>
    </row>
    <row r="1060" s="166" customFormat="1" ht="12.75">
      <c r="H1060" s="507"/>
    </row>
    <row r="1061" s="166" customFormat="1" ht="12.75">
      <c r="H1061" s="507"/>
    </row>
    <row r="1062" s="166" customFormat="1" ht="12.75">
      <c r="H1062" s="507"/>
    </row>
    <row r="1063" s="166" customFormat="1" ht="12.75">
      <c r="H1063" s="507"/>
    </row>
    <row r="1064" s="166" customFormat="1" ht="12.75">
      <c r="H1064" s="507"/>
    </row>
    <row r="1065" s="166" customFormat="1" ht="12.75">
      <c r="H1065" s="507"/>
    </row>
    <row r="1066" s="166" customFormat="1" ht="12.75">
      <c r="H1066" s="507"/>
    </row>
    <row r="1067" s="166" customFormat="1" ht="12.75">
      <c r="H1067" s="507"/>
    </row>
    <row r="1068" s="166" customFormat="1" ht="12.75">
      <c r="H1068" s="507"/>
    </row>
    <row r="1069" s="166" customFormat="1" ht="12.75">
      <c r="H1069" s="507"/>
    </row>
    <row r="1070" s="166" customFormat="1" ht="12.75">
      <c r="H1070" s="507"/>
    </row>
    <row r="1071" s="166" customFormat="1" ht="12.75">
      <c r="H1071" s="507"/>
    </row>
    <row r="1072" s="166" customFormat="1" ht="12.75">
      <c r="H1072" s="507"/>
    </row>
    <row r="1073" s="166" customFormat="1" ht="12.75">
      <c r="H1073" s="507"/>
    </row>
    <row r="1074" s="166" customFormat="1" ht="12.75">
      <c r="H1074" s="507"/>
    </row>
    <row r="1075" s="166" customFormat="1" ht="12.75">
      <c r="H1075" s="507"/>
    </row>
    <row r="1076" s="166" customFormat="1" ht="12.75">
      <c r="H1076" s="507"/>
    </row>
    <row r="1077" s="166" customFormat="1" ht="12.75">
      <c r="H1077" s="507"/>
    </row>
    <row r="1078" s="166" customFormat="1" ht="12.75">
      <c r="H1078" s="507"/>
    </row>
    <row r="1079" s="166" customFormat="1" ht="12.75">
      <c r="H1079" s="507"/>
    </row>
    <row r="1080" s="166" customFormat="1" ht="12.75">
      <c r="H1080" s="507"/>
    </row>
    <row r="1081" s="166" customFormat="1" ht="12.75">
      <c r="H1081" s="507"/>
    </row>
    <row r="1082" s="166" customFormat="1" ht="12.75">
      <c r="H1082" s="507"/>
    </row>
    <row r="1083" s="166" customFormat="1" ht="12.75">
      <c r="H1083" s="507"/>
    </row>
    <row r="1084" s="166" customFormat="1" ht="12.75">
      <c r="H1084" s="507"/>
    </row>
    <row r="1085" s="166" customFormat="1" ht="12.75">
      <c r="H1085" s="507"/>
    </row>
    <row r="1086" s="166" customFormat="1" ht="12.75">
      <c r="H1086" s="507"/>
    </row>
    <row r="1087" s="166" customFormat="1" ht="12.75">
      <c r="H1087" s="507"/>
    </row>
    <row r="1088" s="166" customFormat="1" ht="12.75">
      <c r="H1088" s="507"/>
    </row>
    <row r="1089" s="166" customFormat="1" ht="12.75">
      <c r="H1089" s="507"/>
    </row>
    <row r="1090" s="166" customFormat="1" ht="12.75">
      <c r="H1090" s="507"/>
    </row>
    <row r="1091" s="166" customFormat="1" ht="12.75">
      <c r="H1091" s="507"/>
    </row>
    <row r="1092" s="166" customFormat="1" ht="12.75">
      <c r="H1092" s="507"/>
    </row>
    <row r="1093" s="166" customFormat="1" ht="12.75">
      <c r="H1093" s="507"/>
    </row>
    <row r="1094" s="166" customFormat="1" ht="12.75">
      <c r="H1094" s="507"/>
    </row>
    <row r="1095" s="166" customFormat="1" ht="12.75">
      <c r="H1095" s="507"/>
    </row>
    <row r="1096" s="166" customFormat="1" ht="12.75">
      <c r="H1096" s="507"/>
    </row>
    <row r="1097" s="166" customFormat="1" ht="12.75">
      <c r="H1097" s="507"/>
    </row>
    <row r="1098" s="166" customFormat="1" ht="12.75">
      <c r="H1098" s="507"/>
    </row>
    <row r="1099" s="166" customFormat="1" ht="12.75">
      <c r="H1099" s="507"/>
    </row>
    <row r="1100" s="166" customFormat="1" ht="12.75">
      <c r="H1100" s="507"/>
    </row>
    <row r="1101" s="166" customFormat="1" ht="12.75">
      <c r="H1101" s="507"/>
    </row>
    <row r="1102" s="166" customFormat="1" ht="12.75">
      <c r="H1102" s="507"/>
    </row>
    <row r="1103" s="166" customFormat="1" ht="12.75">
      <c r="H1103" s="507"/>
    </row>
    <row r="1104" s="166" customFormat="1" ht="12.75">
      <c r="H1104" s="507"/>
    </row>
    <row r="1105" s="166" customFormat="1" ht="12.75">
      <c r="H1105" s="507"/>
    </row>
    <row r="1106" s="166" customFormat="1" ht="12.75">
      <c r="H1106" s="507"/>
    </row>
    <row r="1107" s="166" customFormat="1" ht="12.75">
      <c r="H1107" s="507"/>
    </row>
    <row r="1108" s="166" customFormat="1" ht="12.75">
      <c r="H1108" s="507"/>
    </row>
    <row r="1109" s="166" customFormat="1" ht="12.75">
      <c r="H1109" s="507"/>
    </row>
    <row r="1110" s="166" customFormat="1" ht="12.75">
      <c r="H1110" s="507"/>
    </row>
    <row r="1111" s="166" customFormat="1" ht="12.75">
      <c r="H1111" s="507"/>
    </row>
    <row r="1112" s="166" customFormat="1" ht="12.75">
      <c r="H1112" s="507"/>
    </row>
    <row r="1113" s="166" customFormat="1" ht="12.75">
      <c r="H1113" s="507"/>
    </row>
    <row r="1114" s="166" customFormat="1" ht="12.75">
      <c r="H1114" s="507"/>
    </row>
    <row r="1115" s="166" customFormat="1" ht="12.75">
      <c r="H1115" s="507"/>
    </row>
    <row r="1116" s="166" customFormat="1" ht="12.75">
      <c r="H1116" s="507"/>
    </row>
    <row r="1117" s="166" customFormat="1" ht="12.75">
      <c r="H1117" s="507"/>
    </row>
    <row r="1118" s="166" customFormat="1" ht="12.75">
      <c r="H1118" s="507"/>
    </row>
    <row r="1119" s="166" customFormat="1" ht="12.75">
      <c r="H1119" s="507"/>
    </row>
    <row r="1120" s="166" customFormat="1" ht="12.75">
      <c r="H1120" s="507"/>
    </row>
    <row r="1121" s="166" customFormat="1" ht="12.75">
      <c r="H1121" s="507"/>
    </row>
    <row r="1122" s="166" customFormat="1" ht="12.75">
      <c r="H1122" s="507"/>
    </row>
    <row r="1123" s="166" customFormat="1" ht="12.75">
      <c r="H1123" s="507"/>
    </row>
    <row r="1124" s="166" customFormat="1" ht="12.75">
      <c r="H1124" s="507"/>
    </row>
    <row r="1125" s="166" customFormat="1" ht="12.75">
      <c r="H1125" s="507"/>
    </row>
    <row r="1126" s="166" customFormat="1" ht="12.75">
      <c r="H1126" s="507"/>
    </row>
    <row r="1127" s="166" customFormat="1" ht="12.75">
      <c r="H1127" s="507"/>
    </row>
    <row r="1128" s="166" customFormat="1" ht="12.75">
      <c r="H1128" s="507"/>
    </row>
    <row r="1129" s="166" customFormat="1" ht="12.75">
      <c r="H1129" s="507"/>
    </row>
    <row r="1130" s="166" customFormat="1" ht="12.75">
      <c r="H1130" s="507"/>
    </row>
    <row r="1131" s="166" customFormat="1" ht="12.75">
      <c r="H1131" s="507"/>
    </row>
    <row r="1132" s="166" customFormat="1" ht="12.75">
      <c r="H1132" s="507"/>
    </row>
    <row r="1133" s="166" customFormat="1" ht="12.75">
      <c r="H1133" s="507"/>
    </row>
    <row r="1134" s="166" customFormat="1" ht="12.75">
      <c r="H1134" s="507"/>
    </row>
    <row r="1135" s="166" customFormat="1" ht="12.75">
      <c r="H1135" s="507"/>
    </row>
    <row r="1136" s="166" customFormat="1" ht="12.75">
      <c r="H1136" s="507"/>
    </row>
    <row r="1137" s="166" customFormat="1" ht="12.75">
      <c r="H1137" s="507"/>
    </row>
    <row r="1138" s="166" customFormat="1" ht="12.75">
      <c r="H1138" s="507"/>
    </row>
    <row r="1139" s="166" customFormat="1" ht="12.75">
      <c r="H1139" s="507"/>
    </row>
    <row r="1140" s="166" customFormat="1" ht="12.75">
      <c r="H1140" s="507"/>
    </row>
    <row r="1141" s="166" customFormat="1" ht="12.75">
      <c r="H1141" s="507"/>
    </row>
    <row r="1142" s="166" customFormat="1" ht="12.75">
      <c r="H1142" s="507"/>
    </row>
    <row r="1143" s="166" customFormat="1" ht="12.75">
      <c r="H1143" s="507"/>
    </row>
    <row r="1144" s="166" customFormat="1" ht="12.75">
      <c r="H1144" s="507"/>
    </row>
    <row r="1145" s="166" customFormat="1" ht="12.75">
      <c r="H1145" s="507"/>
    </row>
    <row r="1146" s="166" customFormat="1" ht="12.75">
      <c r="H1146" s="507"/>
    </row>
    <row r="1147" s="166" customFormat="1" ht="12.75">
      <c r="H1147" s="507"/>
    </row>
    <row r="1148" s="166" customFormat="1" ht="12.75">
      <c r="H1148" s="507"/>
    </row>
    <row r="1149" s="166" customFormat="1" ht="12.75">
      <c r="H1149" s="507"/>
    </row>
    <row r="1150" s="166" customFormat="1" ht="12.75">
      <c r="H1150" s="507"/>
    </row>
    <row r="1151" s="166" customFormat="1" ht="12.75">
      <c r="H1151" s="507"/>
    </row>
    <row r="1152" s="166" customFormat="1" ht="12.75">
      <c r="H1152" s="507"/>
    </row>
    <row r="1153" s="166" customFormat="1" ht="12.75">
      <c r="H1153" s="507"/>
    </row>
    <row r="1154" s="166" customFormat="1" ht="12.75">
      <c r="H1154" s="507"/>
    </row>
    <row r="1155" s="166" customFormat="1" ht="12.75">
      <c r="H1155" s="507"/>
    </row>
    <row r="1156" s="166" customFormat="1" ht="12.75">
      <c r="H1156" s="507"/>
    </row>
    <row r="1157" s="166" customFormat="1" ht="12.75">
      <c r="H1157" s="507"/>
    </row>
    <row r="1158" s="166" customFormat="1" ht="12.75">
      <c r="H1158" s="507"/>
    </row>
    <row r="1159" s="166" customFormat="1" ht="12.75">
      <c r="H1159" s="507"/>
    </row>
    <row r="1160" s="166" customFormat="1" ht="12.75">
      <c r="H1160" s="507"/>
    </row>
    <row r="1161" s="166" customFormat="1" ht="12.75">
      <c r="H1161" s="507"/>
    </row>
    <row r="1162" s="166" customFormat="1" ht="12.75">
      <c r="H1162" s="507"/>
    </row>
    <row r="1163" s="166" customFormat="1" ht="12.75">
      <c r="H1163" s="507"/>
    </row>
    <row r="1164" s="166" customFormat="1" ht="12.75">
      <c r="H1164" s="507"/>
    </row>
    <row r="1165" s="166" customFormat="1" ht="12.75">
      <c r="H1165" s="507"/>
    </row>
    <row r="1166" s="166" customFormat="1" ht="12.75">
      <c r="H1166" s="507"/>
    </row>
    <row r="1167" s="166" customFormat="1" ht="12.75">
      <c r="H1167" s="507"/>
    </row>
    <row r="1168" s="166" customFormat="1" ht="12.75">
      <c r="H1168" s="507"/>
    </row>
    <row r="1169" s="166" customFormat="1" ht="12.75">
      <c r="H1169" s="507"/>
    </row>
    <row r="1170" s="166" customFormat="1" ht="12.75">
      <c r="H1170" s="507"/>
    </row>
    <row r="1171" s="166" customFormat="1" ht="12.75">
      <c r="H1171" s="507"/>
    </row>
    <row r="1172" s="166" customFormat="1" ht="12.75">
      <c r="H1172" s="507"/>
    </row>
    <row r="1173" s="166" customFormat="1" ht="12.75">
      <c r="H1173" s="507"/>
    </row>
    <row r="1174" s="166" customFormat="1" ht="12.75">
      <c r="H1174" s="507"/>
    </row>
    <row r="1175" s="166" customFormat="1" ht="12.75">
      <c r="H1175" s="507"/>
    </row>
    <row r="1176" s="166" customFormat="1" ht="12.75">
      <c r="H1176" s="507"/>
    </row>
    <row r="1177" s="166" customFormat="1" ht="12.75">
      <c r="H1177" s="507"/>
    </row>
    <row r="1178" s="166" customFormat="1" ht="12.75">
      <c r="H1178" s="507"/>
    </row>
    <row r="1179" s="166" customFormat="1" ht="12.75">
      <c r="H1179" s="507"/>
    </row>
    <row r="1180" s="166" customFormat="1" ht="12.75">
      <c r="H1180" s="507"/>
    </row>
    <row r="1181" s="166" customFormat="1" ht="12.75">
      <c r="H1181" s="507"/>
    </row>
    <row r="1182" s="166" customFormat="1" ht="12.75">
      <c r="H1182" s="507"/>
    </row>
    <row r="1183" s="166" customFormat="1" ht="12.75">
      <c r="H1183" s="507"/>
    </row>
    <row r="1184" s="166" customFormat="1" ht="12.75">
      <c r="H1184" s="507"/>
    </row>
    <row r="1185" s="166" customFormat="1" ht="12.75">
      <c r="H1185" s="507"/>
    </row>
    <row r="1186" s="166" customFormat="1" ht="12.75">
      <c r="H1186" s="507"/>
    </row>
    <row r="1187" s="166" customFormat="1" ht="12.75">
      <c r="H1187" s="507"/>
    </row>
    <row r="1188" s="166" customFormat="1" ht="12.75">
      <c r="H1188" s="507"/>
    </row>
    <row r="1189" s="166" customFormat="1" ht="12.75">
      <c r="H1189" s="507"/>
    </row>
    <row r="1190" s="166" customFormat="1" ht="12.75">
      <c r="H1190" s="507"/>
    </row>
    <row r="1191" s="166" customFormat="1" ht="12.75">
      <c r="H1191" s="507"/>
    </row>
    <row r="1192" s="166" customFormat="1" ht="12.75">
      <c r="H1192" s="507"/>
    </row>
    <row r="1193" s="166" customFormat="1" ht="12.75">
      <c r="H1193" s="507"/>
    </row>
    <row r="1194" s="166" customFormat="1" ht="12.75">
      <c r="H1194" s="507"/>
    </row>
    <row r="1195" s="166" customFormat="1" ht="12.75">
      <c r="H1195" s="507"/>
    </row>
    <row r="1196" s="166" customFormat="1" ht="12.75">
      <c r="H1196" s="507"/>
    </row>
    <row r="1197" s="166" customFormat="1" ht="12.75">
      <c r="H1197" s="507"/>
    </row>
    <row r="1198" s="166" customFormat="1" ht="12.75">
      <c r="H1198" s="507"/>
    </row>
    <row r="1199" s="166" customFormat="1" ht="12.75">
      <c r="H1199" s="507"/>
    </row>
    <row r="1200" s="166" customFormat="1" ht="12.75">
      <c r="H1200" s="507"/>
    </row>
    <row r="1201" s="166" customFormat="1" ht="12.75">
      <c r="H1201" s="507"/>
    </row>
    <row r="1202" s="166" customFormat="1" ht="12.75">
      <c r="H1202" s="507"/>
    </row>
    <row r="1203" s="166" customFormat="1" ht="12.75">
      <c r="H1203" s="507"/>
    </row>
    <row r="1204" s="166" customFormat="1" ht="12.75">
      <c r="H1204" s="507"/>
    </row>
    <row r="1205" s="166" customFormat="1" ht="12.75">
      <c r="H1205" s="507"/>
    </row>
    <row r="1206" s="166" customFormat="1" ht="12.75">
      <c r="H1206" s="507"/>
    </row>
    <row r="1207" s="166" customFormat="1" ht="12.75">
      <c r="H1207" s="507"/>
    </row>
    <row r="1208" s="166" customFormat="1" ht="12.75">
      <c r="H1208" s="507"/>
    </row>
    <row r="1209" s="166" customFormat="1" ht="12.75">
      <c r="H1209" s="507"/>
    </row>
    <row r="1210" s="166" customFormat="1" ht="12.75">
      <c r="H1210" s="507"/>
    </row>
    <row r="1211" s="166" customFormat="1" ht="12.75">
      <c r="H1211" s="507"/>
    </row>
    <row r="1212" s="166" customFormat="1" ht="12.75">
      <c r="H1212" s="507"/>
    </row>
    <row r="1213" s="166" customFormat="1" ht="12.75">
      <c r="H1213" s="507"/>
    </row>
    <row r="1214" s="166" customFormat="1" ht="12.75">
      <c r="H1214" s="507"/>
    </row>
    <row r="1215" s="166" customFormat="1" ht="12.75">
      <c r="H1215" s="507"/>
    </row>
    <row r="1216" s="166" customFormat="1" ht="12.75">
      <c r="H1216" s="507"/>
    </row>
    <row r="1217" s="166" customFormat="1" ht="12.75">
      <c r="H1217" s="507"/>
    </row>
    <row r="1218" s="166" customFormat="1" ht="12.75">
      <c r="H1218" s="507"/>
    </row>
    <row r="1219" s="166" customFormat="1" ht="12.75">
      <c r="H1219" s="507"/>
    </row>
    <row r="1220" s="166" customFormat="1" ht="12.75">
      <c r="H1220" s="507"/>
    </row>
    <row r="1221" s="166" customFormat="1" ht="12.75">
      <c r="H1221" s="507"/>
    </row>
    <row r="1222" s="166" customFormat="1" ht="12.75">
      <c r="H1222" s="507"/>
    </row>
    <row r="1223" s="166" customFormat="1" ht="12.75">
      <c r="H1223" s="507"/>
    </row>
    <row r="1224" s="166" customFormat="1" ht="12.75">
      <c r="H1224" s="507"/>
    </row>
    <row r="1225" s="166" customFormat="1" ht="12.75">
      <c r="H1225" s="507"/>
    </row>
    <row r="1226" s="166" customFormat="1" ht="12.75">
      <c r="H1226" s="507"/>
    </row>
    <row r="1227" s="166" customFormat="1" ht="12.75">
      <c r="H1227" s="507"/>
    </row>
    <row r="1228" s="166" customFormat="1" ht="12.75">
      <c r="H1228" s="507"/>
    </row>
    <row r="1229" s="166" customFormat="1" ht="12.75">
      <c r="H1229" s="507"/>
    </row>
    <row r="1230" s="166" customFormat="1" ht="12.75">
      <c r="H1230" s="507"/>
    </row>
    <row r="1231" s="166" customFormat="1" ht="12.75">
      <c r="H1231" s="507"/>
    </row>
    <row r="1232" s="166" customFormat="1" ht="12.75">
      <c r="H1232" s="507"/>
    </row>
    <row r="1233" s="166" customFormat="1" ht="12.75">
      <c r="H1233" s="507"/>
    </row>
    <row r="1234" s="166" customFormat="1" ht="12.75">
      <c r="H1234" s="507"/>
    </row>
    <row r="1235" s="166" customFormat="1" ht="12.75">
      <c r="H1235" s="507"/>
    </row>
    <row r="1236" s="166" customFormat="1" ht="12.75">
      <c r="H1236" s="507"/>
    </row>
    <row r="1237" s="166" customFormat="1" ht="12.75">
      <c r="H1237" s="507"/>
    </row>
    <row r="1238" s="166" customFormat="1" ht="12.75">
      <c r="H1238" s="507"/>
    </row>
    <row r="1239" s="166" customFormat="1" ht="12.75">
      <c r="H1239" s="507"/>
    </row>
    <row r="1240" s="166" customFormat="1" ht="12.75">
      <c r="H1240" s="507"/>
    </row>
    <row r="1241" s="166" customFormat="1" ht="12.75">
      <c r="H1241" s="507"/>
    </row>
    <row r="1242" s="166" customFormat="1" ht="12.75">
      <c r="H1242" s="507"/>
    </row>
    <row r="1243" s="166" customFormat="1" ht="12.75">
      <c r="H1243" s="507"/>
    </row>
    <row r="1244" s="166" customFormat="1" ht="12.75">
      <c r="H1244" s="507"/>
    </row>
    <row r="1245" s="166" customFormat="1" ht="12.75">
      <c r="H1245" s="507"/>
    </row>
    <row r="1246" s="166" customFormat="1" ht="12.75">
      <c r="H1246" s="507"/>
    </row>
    <row r="1247" s="166" customFormat="1" ht="12.75">
      <c r="H1247" s="507"/>
    </row>
    <row r="1248" s="166" customFormat="1" ht="12.75">
      <c r="H1248" s="507"/>
    </row>
    <row r="1249" s="166" customFormat="1" ht="12.75">
      <c r="H1249" s="507"/>
    </row>
    <row r="1250" s="166" customFormat="1" ht="12.75">
      <c r="H1250" s="507"/>
    </row>
    <row r="1251" s="166" customFormat="1" ht="12.75">
      <c r="H1251" s="507"/>
    </row>
    <row r="1252" s="166" customFormat="1" ht="12.75">
      <c r="H1252" s="507"/>
    </row>
    <row r="1253" s="166" customFormat="1" ht="12.75">
      <c r="H1253" s="507"/>
    </row>
    <row r="1254" s="166" customFormat="1" ht="12.75">
      <c r="H1254" s="507"/>
    </row>
    <row r="1255" s="166" customFormat="1" ht="12.75">
      <c r="H1255" s="507"/>
    </row>
    <row r="1256" s="166" customFormat="1" ht="12.75">
      <c r="H1256" s="507"/>
    </row>
    <row r="1257" s="166" customFormat="1" ht="12.75">
      <c r="H1257" s="507"/>
    </row>
    <row r="1258" s="166" customFormat="1" ht="12.75">
      <c r="H1258" s="507"/>
    </row>
    <row r="1259" s="166" customFormat="1" ht="12.75">
      <c r="H1259" s="507"/>
    </row>
    <row r="1260" s="166" customFormat="1" ht="12.75">
      <c r="H1260" s="507"/>
    </row>
    <row r="1261" s="166" customFormat="1" ht="12.75">
      <c r="H1261" s="507"/>
    </row>
    <row r="1262" s="166" customFormat="1" ht="12.75">
      <c r="H1262" s="507"/>
    </row>
    <row r="1263" s="166" customFormat="1" ht="12.75">
      <c r="H1263" s="507"/>
    </row>
    <row r="1264" s="166" customFormat="1" ht="12.75">
      <c r="H1264" s="507"/>
    </row>
    <row r="1265" s="166" customFormat="1" ht="12.75">
      <c r="H1265" s="507"/>
    </row>
    <row r="1266" s="166" customFormat="1" ht="12.75">
      <c r="H1266" s="507"/>
    </row>
    <row r="1267" s="166" customFormat="1" ht="12.75">
      <c r="H1267" s="507"/>
    </row>
    <row r="1268" s="166" customFormat="1" ht="12.75">
      <c r="H1268" s="507"/>
    </row>
    <row r="1269" s="166" customFormat="1" ht="12.75">
      <c r="H1269" s="507"/>
    </row>
    <row r="1270" s="166" customFormat="1" ht="12.75">
      <c r="H1270" s="507"/>
    </row>
    <row r="1271" s="166" customFormat="1" ht="12.75">
      <c r="H1271" s="507"/>
    </row>
    <row r="1272" s="166" customFormat="1" ht="12.75">
      <c r="H1272" s="507"/>
    </row>
    <row r="1273" s="166" customFormat="1" ht="12.75">
      <c r="H1273" s="507"/>
    </row>
    <row r="1274" s="166" customFormat="1" ht="12.75">
      <c r="H1274" s="507"/>
    </row>
    <row r="1275" s="166" customFormat="1" ht="12.75">
      <c r="H1275" s="507"/>
    </row>
    <row r="1276" s="166" customFormat="1" ht="12.75">
      <c r="H1276" s="507"/>
    </row>
    <row r="1277" s="166" customFormat="1" ht="12.75">
      <c r="H1277" s="507"/>
    </row>
    <row r="1278" s="166" customFormat="1" ht="12.75">
      <c r="H1278" s="507"/>
    </row>
    <row r="1279" s="166" customFormat="1" ht="12.75">
      <c r="H1279" s="507"/>
    </row>
    <row r="1280" s="166" customFormat="1" ht="12.75">
      <c r="H1280" s="507"/>
    </row>
    <row r="1281" s="166" customFormat="1" ht="12.75">
      <c r="H1281" s="507"/>
    </row>
    <row r="1282" s="166" customFormat="1" ht="12.75">
      <c r="H1282" s="507"/>
    </row>
    <row r="1283" s="166" customFormat="1" ht="12.75">
      <c r="H1283" s="507"/>
    </row>
    <row r="1284" s="166" customFormat="1" ht="12.75">
      <c r="H1284" s="507"/>
    </row>
    <row r="1285" s="166" customFormat="1" ht="12.75">
      <c r="H1285" s="507"/>
    </row>
    <row r="1286" s="166" customFormat="1" ht="12.75">
      <c r="H1286" s="507"/>
    </row>
    <row r="1287" s="166" customFormat="1" ht="12.75">
      <c r="H1287" s="507"/>
    </row>
    <row r="1288" s="166" customFormat="1" ht="12.75">
      <c r="H1288" s="507"/>
    </row>
    <row r="1289" s="166" customFormat="1" ht="12.75">
      <c r="H1289" s="507"/>
    </row>
    <row r="1290" s="166" customFormat="1" ht="12.75">
      <c r="H1290" s="507"/>
    </row>
    <row r="1291" s="166" customFormat="1" ht="12.75">
      <c r="H1291" s="507"/>
    </row>
    <row r="1292" s="166" customFormat="1" ht="12.75">
      <c r="H1292" s="507"/>
    </row>
    <row r="1293" s="166" customFormat="1" ht="12.75">
      <c r="H1293" s="507"/>
    </row>
    <row r="1294" s="166" customFormat="1" ht="12.75">
      <c r="H1294" s="507"/>
    </row>
    <row r="1295" s="166" customFormat="1" ht="12.75">
      <c r="H1295" s="507"/>
    </row>
    <row r="1296" s="166" customFormat="1" ht="12.75">
      <c r="H1296" s="507"/>
    </row>
    <row r="1297" s="166" customFormat="1" ht="12.75">
      <c r="H1297" s="507"/>
    </row>
    <row r="1298" s="166" customFormat="1" ht="12.75">
      <c r="H1298" s="507"/>
    </row>
    <row r="1299" s="166" customFormat="1" ht="12.75">
      <c r="H1299" s="507"/>
    </row>
    <row r="1300" s="166" customFormat="1" ht="12.75">
      <c r="H1300" s="507"/>
    </row>
    <row r="1301" s="166" customFormat="1" ht="12.75">
      <c r="H1301" s="507"/>
    </row>
    <row r="1302" s="166" customFormat="1" ht="12.75">
      <c r="H1302" s="507"/>
    </row>
    <row r="1303" s="166" customFormat="1" ht="12.75">
      <c r="H1303" s="507"/>
    </row>
    <row r="1304" s="166" customFormat="1" ht="12.75">
      <c r="H1304" s="507"/>
    </row>
    <row r="1305" s="166" customFormat="1" ht="12.75">
      <c r="H1305" s="507"/>
    </row>
    <row r="1306" s="166" customFormat="1" ht="12.75">
      <c r="H1306" s="507"/>
    </row>
    <row r="1307" s="166" customFormat="1" ht="12.75">
      <c r="H1307" s="507"/>
    </row>
    <row r="1308" s="166" customFormat="1" ht="12.75">
      <c r="H1308" s="507"/>
    </row>
    <row r="1309" s="166" customFormat="1" ht="12.75">
      <c r="H1309" s="507"/>
    </row>
    <row r="1310" s="166" customFormat="1" ht="12.75">
      <c r="H1310" s="507"/>
    </row>
    <row r="1311" s="166" customFormat="1" ht="12.75">
      <c r="H1311" s="507"/>
    </row>
    <row r="1312" s="166" customFormat="1" ht="12.75">
      <c r="H1312" s="507"/>
    </row>
    <row r="1313" s="166" customFormat="1" ht="12.75">
      <c r="H1313" s="507"/>
    </row>
    <row r="1314" s="166" customFormat="1" ht="12.75">
      <c r="H1314" s="507"/>
    </row>
    <row r="1315" s="166" customFormat="1" ht="12.75">
      <c r="H1315" s="507"/>
    </row>
    <row r="1316" s="166" customFormat="1" ht="12.75">
      <c r="H1316" s="507"/>
    </row>
    <row r="1317" s="166" customFormat="1" ht="12.75">
      <c r="H1317" s="507"/>
    </row>
    <row r="1318" s="166" customFormat="1" ht="12.75">
      <c r="H1318" s="507"/>
    </row>
    <row r="1319" s="166" customFormat="1" ht="12.75">
      <c r="H1319" s="507"/>
    </row>
    <row r="1320" s="166" customFormat="1" ht="12.75">
      <c r="H1320" s="507"/>
    </row>
    <row r="1321" s="166" customFormat="1" ht="12.75">
      <c r="H1321" s="507"/>
    </row>
    <row r="1322" s="166" customFormat="1" ht="12.75">
      <c r="H1322" s="507"/>
    </row>
    <row r="1323" s="166" customFormat="1" ht="12.75">
      <c r="H1323" s="507"/>
    </row>
    <row r="1324" s="166" customFormat="1" ht="12.75">
      <c r="H1324" s="507"/>
    </row>
    <row r="1325" s="166" customFormat="1" ht="12.75">
      <c r="H1325" s="507"/>
    </row>
    <row r="1326" s="166" customFormat="1" ht="12.75">
      <c r="H1326" s="507"/>
    </row>
    <row r="1327" s="166" customFormat="1" ht="12.75">
      <c r="H1327" s="507"/>
    </row>
    <row r="1328" s="166" customFormat="1" ht="12.75">
      <c r="H1328" s="507"/>
    </row>
    <row r="1329" s="166" customFormat="1" ht="12.75">
      <c r="H1329" s="507"/>
    </row>
    <row r="1330" s="166" customFormat="1" ht="12.75">
      <c r="H1330" s="507"/>
    </row>
    <row r="1331" s="166" customFormat="1" ht="12.75">
      <c r="H1331" s="507"/>
    </row>
    <row r="1332" s="166" customFormat="1" ht="12.75">
      <c r="H1332" s="507"/>
    </row>
    <row r="1333" s="166" customFormat="1" ht="12.75">
      <c r="H1333" s="507"/>
    </row>
    <row r="1334" s="166" customFormat="1" ht="12.75">
      <c r="H1334" s="507"/>
    </row>
    <row r="1335" s="166" customFormat="1" ht="12.75">
      <c r="H1335" s="507"/>
    </row>
    <row r="1336" s="166" customFormat="1" ht="12.75">
      <c r="H1336" s="507"/>
    </row>
    <row r="1337" s="166" customFormat="1" ht="12.75">
      <c r="H1337" s="507"/>
    </row>
    <row r="1338" s="166" customFormat="1" ht="12.75">
      <c r="H1338" s="507"/>
    </row>
    <row r="1339" s="166" customFormat="1" ht="12.75">
      <c r="H1339" s="507"/>
    </row>
    <row r="1340" s="166" customFormat="1" ht="12.75">
      <c r="H1340" s="507"/>
    </row>
    <row r="1341" s="166" customFormat="1" ht="12.75">
      <c r="H1341" s="507"/>
    </row>
    <row r="1342" s="166" customFormat="1" ht="12.75">
      <c r="H1342" s="507"/>
    </row>
    <row r="1343" s="166" customFormat="1" ht="12.75">
      <c r="H1343" s="507"/>
    </row>
    <row r="1344" s="166" customFormat="1" ht="12.75">
      <c r="H1344" s="507"/>
    </row>
    <row r="1345" s="166" customFormat="1" ht="12.75">
      <c r="H1345" s="507"/>
    </row>
    <row r="1346" s="166" customFormat="1" ht="12.75">
      <c r="H1346" s="507"/>
    </row>
    <row r="1347" s="166" customFormat="1" ht="12.75">
      <c r="H1347" s="507"/>
    </row>
    <row r="1348" s="166" customFormat="1" ht="12.75">
      <c r="H1348" s="507"/>
    </row>
    <row r="1349" s="166" customFormat="1" ht="12.75">
      <c r="H1349" s="507"/>
    </row>
    <row r="1350" s="166" customFormat="1" ht="12.75">
      <c r="H1350" s="507"/>
    </row>
    <row r="1351" s="166" customFormat="1" ht="12.75">
      <c r="H1351" s="507"/>
    </row>
    <row r="1352" s="166" customFormat="1" ht="12.75">
      <c r="H1352" s="507"/>
    </row>
    <row r="1353" s="166" customFormat="1" ht="12.75">
      <c r="H1353" s="507"/>
    </row>
    <row r="1354" s="166" customFormat="1" ht="12.75">
      <c r="H1354" s="507"/>
    </row>
    <row r="1355" s="166" customFormat="1" ht="12.75">
      <c r="H1355" s="507"/>
    </row>
    <row r="1356" s="166" customFormat="1" ht="12.75">
      <c r="H1356" s="507"/>
    </row>
    <row r="1357" s="166" customFormat="1" ht="12.75">
      <c r="H1357" s="507"/>
    </row>
    <row r="1358" s="166" customFormat="1" ht="12.75">
      <c r="H1358" s="507"/>
    </row>
    <row r="1359" s="166" customFormat="1" ht="12.75">
      <c r="H1359" s="507"/>
    </row>
    <row r="1360" s="166" customFormat="1" ht="12.75">
      <c r="H1360" s="507"/>
    </row>
    <row r="1361" s="166" customFormat="1" ht="12.75">
      <c r="H1361" s="507"/>
    </row>
    <row r="1362" s="166" customFormat="1" ht="12.75">
      <c r="H1362" s="507"/>
    </row>
    <row r="1363" s="166" customFormat="1" ht="12.75">
      <c r="H1363" s="507"/>
    </row>
    <row r="1364" s="166" customFormat="1" ht="12.75">
      <c r="H1364" s="507"/>
    </row>
    <row r="1365" s="166" customFormat="1" ht="12.75">
      <c r="H1365" s="507"/>
    </row>
    <row r="1366" s="166" customFormat="1" ht="12.75">
      <c r="H1366" s="507"/>
    </row>
    <row r="1367" s="166" customFormat="1" ht="12.75">
      <c r="H1367" s="507"/>
    </row>
    <row r="1368" s="166" customFormat="1" ht="12.75">
      <c r="H1368" s="507"/>
    </row>
    <row r="1369" s="166" customFormat="1" ht="12.75">
      <c r="H1369" s="507"/>
    </row>
    <row r="1370" s="166" customFormat="1" ht="12.75">
      <c r="H1370" s="507"/>
    </row>
    <row r="1371" s="166" customFormat="1" ht="12.75">
      <c r="H1371" s="507"/>
    </row>
    <row r="1372" s="166" customFormat="1" ht="12.75">
      <c r="H1372" s="507"/>
    </row>
    <row r="1373" s="166" customFormat="1" ht="12.75">
      <c r="H1373" s="507"/>
    </row>
    <row r="1374" s="166" customFormat="1" ht="12.75">
      <c r="H1374" s="507"/>
    </row>
    <row r="1375" s="166" customFormat="1" ht="12.75">
      <c r="H1375" s="507"/>
    </row>
    <row r="1376" s="166" customFormat="1" ht="12.75">
      <c r="H1376" s="507"/>
    </row>
    <row r="1377" s="166" customFormat="1" ht="12.75">
      <c r="H1377" s="507"/>
    </row>
    <row r="1378" s="166" customFormat="1" ht="12.75">
      <c r="H1378" s="507"/>
    </row>
    <row r="1379" s="166" customFormat="1" ht="12.75">
      <c r="H1379" s="507"/>
    </row>
    <row r="1380" s="166" customFormat="1" ht="12.75">
      <c r="H1380" s="507"/>
    </row>
    <row r="1381" s="166" customFormat="1" ht="12.75">
      <c r="H1381" s="507"/>
    </row>
    <row r="1382" s="166" customFormat="1" ht="12.75">
      <c r="H1382" s="507"/>
    </row>
    <row r="1383" s="166" customFormat="1" ht="12.75">
      <c r="H1383" s="507"/>
    </row>
    <row r="1384" s="166" customFormat="1" ht="12.75">
      <c r="H1384" s="507"/>
    </row>
    <row r="1385" s="166" customFormat="1" ht="12.75">
      <c r="H1385" s="507"/>
    </row>
    <row r="1386" s="166" customFormat="1" ht="12.75">
      <c r="H1386" s="507"/>
    </row>
    <row r="1387" s="166" customFormat="1" ht="12.75">
      <c r="H1387" s="507"/>
    </row>
    <row r="1388" s="166" customFormat="1" ht="12.75">
      <c r="H1388" s="507"/>
    </row>
    <row r="1389" s="166" customFormat="1" ht="12.75">
      <c r="H1389" s="507"/>
    </row>
    <row r="1390" s="166" customFormat="1" ht="12.75">
      <c r="H1390" s="507"/>
    </row>
    <row r="1391" s="166" customFormat="1" ht="12.75">
      <c r="H1391" s="507"/>
    </row>
    <row r="1392" s="166" customFormat="1" ht="12.75">
      <c r="H1392" s="507"/>
    </row>
    <row r="1393" s="166" customFormat="1" ht="12.75">
      <c r="H1393" s="507"/>
    </row>
    <row r="1394" s="166" customFormat="1" ht="12.75">
      <c r="H1394" s="507"/>
    </row>
    <row r="1395" s="166" customFormat="1" ht="12.75">
      <c r="H1395" s="507"/>
    </row>
    <row r="1396" s="166" customFormat="1" ht="12.75">
      <c r="H1396" s="507"/>
    </row>
    <row r="1397" s="166" customFormat="1" ht="12.75">
      <c r="H1397" s="507"/>
    </row>
    <row r="1398" s="166" customFormat="1" ht="12.75">
      <c r="H1398" s="507"/>
    </row>
    <row r="1399" s="166" customFormat="1" ht="12.75">
      <c r="H1399" s="507"/>
    </row>
    <row r="1400" s="166" customFormat="1" ht="12.75">
      <c r="H1400" s="507"/>
    </row>
    <row r="1401" s="166" customFormat="1" ht="12.75">
      <c r="H1401" s="507"/>
    </row>
    <row r="1402" s="166" customFormat="1" ht="12.75">
      <c r="H1402" s="507"/>
    </row>
    <row r="1403" s="166" customFormat="1" ht="12.75">
      <c r="H1403" s="507"/>
    </row>
    <row r="1404" s="166" customFormat="1" ht="12.75">
      <c r="H1404" s="507"/>
    </row>
    <row r="1405" s="166" customFormat="1" ht="12.75">
      <c r="H1405" s="507"/>
    </row>
    <row r="1406" s="166" customFormat="1" ht="12.75">
      <c r="H1406" s="507"/>
    </row>
    <row r="1407" s="166" customFormat="1" ht="12.75">
      <c r="H1407" s="507"/>
    </row>
    <row r="1408" s="166" customFormat="1" ht="12.75">
      <c r="H1408" s="507"/>
    </row>
    <row r="1409" s="166" customFormat="1" ht="12.75">
      <c r="H1409" s="507"/>
    </row>
    <row r="1410" s="166" customFormat="1" ht="12.75">
      <c r="H1410" s="507"/>
    </row>
    <row r="1411" s="166" customFormat="1" ht="12.75">
      <c r="H1411" s="507"/>
    </row>
    <row r="1412" s="166" customFormat="1" ht="12.75">
      <c r="H1412" s="507"/>
    </row>
    <row r="1413" s="166" customFormat="1" ht="12.75">
      <c r="H1413" s="507"/>
    </row>
    <row r="1414" s="166" customFormat="1" ht="12.75">
      <c r="H1414" s="507"/>
    </row>
    <row r="1415" s="166" customFormat="1" ht="12.75">
      <c r="H1415" s="507"/>
    </row>
    <row r="1416" s="166" customFormat="1" ht="12.75">
      <c r="H1416" s="507"/>
    </row>
    <row r="1417" s="166" customFormat="1" ht="12.75">
      <c r="H1417" s="507"/>
    </row>
    <row r="1418" s="166" customFormat="1" ht="12.75">
      <c r="H1418" s="507"/>
    </row>
    <row r="1419" s="166" customFormat="1" ht="12.75">
      <c r="H1419" s="507"/>
    </row>
    <row r="1420" s="166" customFormat="1" ht="12.75">
      <c r="H1420" s="507"/>
    </row>
    <row r="1421" s="166" customFormat="1" ht="12.75">
      <c r="H1421" s="507"/>
    </row>
    <row r="1422" s="166" customFormat="1" ht="12.75">
      <c r="H1422" s="507"/>
    </row>
    <row r="1423" s="166" customFormat="1" ht="12.75">
      <c r="H1423" s="507"/>
    </row>
    <row r="1424" s="166" customFormat="1" ht="12.75">
      <c r="H1424" s="507"/>
    </row>
    <row r="1425" s="166" customFormat="1" ht="12.75">
      <c r="H1425" s="507"/>
    </row>
    <row r="1426" s="166" customFormat="1" ht="12.75">
      <c r="H1426" s="507"/>
    </row>
    <row r="1427" s="166" customFormat="1" ht="12.75">
      <c r="H1427" s="507"/>
    </row>
    <row r="1428" s="166" customFormat="1" ht="12.75">
      <c r="H1428" s="507"/>
    </row>
    <row r="1429" s="166" customFormat="1" ht="12.75">
      <c r="H1429" s="507"/>
    </row>
    <row r="1430" s="166" customFormat="1" ht="12.75">
      <c r="H1430" s="507"/>
    </row>
    <row r="1431" s="166" customFormat="1" ht="12.75">
      <c r="H1431" s="507"/>
    </row>
    <row r="1432" s="166" customFormat="1" ht="12.75">
      <c r="H1432" s="507"/>
    </row>
    <row r="1433" s="166" customFormat="1" ht="12.75">
      <c r="H1433" s="507"/>
    </row>
    <row r="1434" s="166" customFormat="1" ht="12.75">
      <c r="H1434" s="507"/>
    </row>
    <row r="1435" s="166" customFormat="1" ht="12.75">
      <c r="H1435" s="507"/>
    </row>
    <row r="1436" s="166" customFormat="1" ht="12.75">
      <c r="H1436" s="507"/>
    </row>
    <row r="1437" s="166" customFormat="1" ht="12.75">
      <c r="H1437" s="507"/>
    </row>
    <row r="1438" s="166" customFormat="1" ht="12.75">
      <c r="H1438" s="507"/>
    </row>
    <row r="1439" s="166" customFormat="1" ht="12.75">
      <c r="H1439" s="507"/>
    </row>
    <row r="1440" s="166" customFormat="1" ht="12.75">
      <c r="H1440" s="507"/>
    </row>
    <row r="1441" s="166" customFormat="1" ht="12.75">
      <c r="H1441" s="507"/>
    </row>
    <row r="1442" s="166" customFormat="1" ht="12.75">
      <c r="H1442" s="507"/>
    </row>
    <row r="1443" s="166" customFormat="1" ht="12.75">
      <c r="H1443" s="507"/>
    </row>
    <row r="1444" s="166" customFormat="1" ht="12.75">
      <c r="H1444" s="507"/>
    </row>
    <row r="1445" s="166" customFormat="1" ht="12.75">
      <c r="H1445" s="507"/>
    </row>
    <row r="1446" s="166" customFormat="1" ht="12.75">
      <c r="H1446" s="507"/>
    </row>
    <row r="1447" s="166" customFormat="1" ht="12.75">
      <c r="H1447" s="507"/>
    </row>
    <row r="1448" s="166" customFormat="1" ht="12.75">
      <c r="H1448" s="507"/>
    </row>
    <row r="1449" s="166" customFormat="1" ht="12.75">
      <c r="H1449" s="507"/>
    </row>
    <row r="1450" s="166" customFormat="1" ht="12.75">
      <c r="H1450" s="507"/>
    </row>
    <row r="1451" s="166" customFormat="1" ht="12.75">
      <c r="H1451" s="507"/>
    </row>
    <row r="1452" s="166" customFormat="1" ht="12.75">
      <c r="H1452" s="507"/>
    </row>
    <row r="1453" s="166" customFormat="1" ht="12.75">
      <c r="H1453" s="507"/>
    </row>
    <row r="1454" s="166" customFormat="1" ht="12.75">
      <c r="H1454" s="507"/>
    </row>
    <row r="1455" s="166" customFormat="1" ht="12.75">
      <c r="H1455" s="507"/>
    </row>
    <row r="1456" s="166" customFormat="1" ht="12.75">
      <c r="H1456" s="507"/>
    </row>
    <row r="1457" s="166" customFormat="1" ht="12.75">
      <c r="H1457" s="507"/>
    </row>
    <row r="1458" s="166" customFormat="1" ht="12.75">
      <c r="H1458" s="507"/>
    </row>
    <row r="1459" s="166" customFormat="1" ht="12.75">
      <c r="H1459" s="507"/>
    </row>
    <row r="1460" s="166" customFormat="1" ht="12.75">
      <c r="H1460" s="507"/>
    </row>
    <row r="1461" s="166" customFormat="1" ht="12.75">
      <c r="H1461" s="507"/>
    </row>
    <row r="1462" s="166" customFormat="1" ht="12.75">
      <c r="H1462" s="507"/>
    </row>
    <row r="1463" s="166" customFormat="1" ht="12.75">
      <c r="H1463" s="507"/>
    </row>
    <row r="1464" s="166" customFormat="1" ht="12.75">
      <c r="H1464" s="507"/>
    </row>
    <row r="1465" s="166" customFormat="1" ht="12.75">
      <c r="H1465" s="507"/>
    </row>
    <row r="1466" s="166" customFormat="1" ht="12.75">
      <c r="H1466" s="507"/>
    </row>
    <row r="1467" s="166" customFormat="1" ht="12.75">
      <c r="H1467" s="507"/>
    </row>
    <row r="1468" s="166" customFormat="1" ht="12.75">
      <c r="H1468" s="507"/>
    </row>
    <row r="1469" s="166" customFormat="1" ht="12.75">
      <c r="H1469" s="507"/>
    </row>
    <row r="1470" s="166" customFormat="1" ht="12.75">
      <c r="H1470" s="507"/>
    </row>
    <row r="1471" s="166" customFormat="1" ht="12.75">
      <c r="H1471" s="507"/>
    </row>
    <row r="1472" s="166" customFormat="1" ht="12.75">
      <c r="H1472" s="507"/>
    </row>
    <row r="1473" s="166" customFormat="1" ht="12.75">
      <c r="H1473" s="507"/>
    </row>
    <row r="1474" s="166" customFormat="1" ht="12.75">
      <c r="H1474" s="507"/>
    </row>
    <row r="1475" s="166" customFormat="1" ht="12.75">
      <c r="H1475" s="507"/>
    </row>
    <row r="1476" s="166" customFormat="1" ht="12.75">
      <c r="H1476" s="507"/>
    </row>
    <row r="1477" s="166" customFormat="1" ht="12.75">
      <c r="H1477" s="507"/>
    </row>
    <row r="1478" s="166" customFormat="1" ht="12.75">
      <c r="H1478" s="507"/>
    </row>
    <row r="1479" s="166" customFormat="1" ht="12.75">
      <c r="H1479" s="507"/>
    </row>
    <row r="1480" s="166" customFormat="1" ht="12.75">
      <c r="H1480" s="507"/>
    </row>
    <row r="1481" s="166" customFormat="1" ht="12.75">
      <c r="H1481" s="507"/>
    </row>
    <row r="1482" s="166" customFormat="1" ht="12.75">
      <c r="H1482" s="507"/>
    </row>
    <row r="1483" s="166" customFormat="1" ht="12.75">
      <c r="H1483" s="507"/>
    </row>
    <row r="1484" s="166" customFormat="1" ht="12.75">
      <c r="H1484" s="507"/>
    </row>
    <row r="1485" s="166" customFormat="1" ht="12.75">
      <c r="H1485" s="507"/>
    </row>
    <row r="1486" s="166" customFormat="1" ht="12.75">
      <c r="H1486" s="507"/>
    </row>
    <row r="1487" s="166" customFormat="1" ht="12.75">
      <c r="H1487" s="507"/>
    </row>
    <row r="1488" s="166" customFormat="1" ht="12.75">
      <c r="H1488" s="507"/>
    </row>
    <row r="1489" s="166" customFormat="1" ht="12.75">
      <c r="H1489" s="507"/>
    </row>
    <row r="1490" s="166" customFormat="1" ht="12.75">
      <c r="H1490" s="507"/>
    </row>
    <row r="1491" s="166" customFormat="1" ht="12.75">
      <c r="H1491" s="507"/>
    </row>
    <row r="1492" s="166" customFormat="1" ht="12.75">
      <c r="H1492" s="507"/>
    </row>
    <row r="1493" s="166" customFormat="1" ht="12.75">
      <c r="H1493" s="507"/>
    </row>
    <row r="1494" s="166" customFormat="1" ht="12.75">
      <c r="H1494" s="507"/>
    </row>
    <row r="1495" s="166" customFormat="1" ht="12.75">
      <c r="H1495" s="507"/>
    </row>
    <row r="1496" s="166" customFormat="1" ht="12.75">
      <c r="H1496" s="507"/>
    </row>
    <row r="1497" s="166" customFormat="1" ht="12.75">
      <c r="H1497" s="507"/>
    </row>
    <row r="1498" s="166" customFormat="1" ht="12.75">
      <c r="H1498" s="507"/>
    </row>
    <row r="1499" s="166" customFormat="1" ht="12.75">
      <c r="H1499" s="507"/>
    </row>
    <row r="1500" s="166" customFormat="1" ht="12.75">
      <c r="H1500" s="507"/>
    </row>
    <row r="1501" s="166" customFormat="1" ht="12.75">
      <c r="H1501" s="507"/>
    </row>
    <row r="1502" s="166" customFormat="1" ht="12.75">
      <c r="H1502" s="507"/>
    </row>
    <row r="1503" s="166" customFormat="1" ht="12.75">
      <c r="H1503" s="507"/>
    </row>
    <row r="1504" s="166" customFormat="1" ht="12.75">
      <c r="H1504" s="507"/>
    </row>
    <row r="1505" s="166" customFormat="1" ht="12.75">
      <c r="H1505" s="507"/>
    </row>
    <row r="1506" s="166" customFormat="1" ht="12.75">
      <c r="H1506" s="507"/>
    </row>
    <row r="1507" s="166" customFormat="1" ht="12.75">
      <c r="H1507" s="507"/>
    </row>
    <row r="1508" s="166" customFormat="1" ht="12.75">
      <c r="H1508" s="507"/>
    </row>
    <row r="1509" s="166" customFormat="1" ht="12.75">
      <c r="H1509" s="507"/>
    </row>
    <row r="1510" s="166" customFormat="1" ht="12.75">
      <c r="H1510" s="507"/>
    </row>
    <row r="1511" s="166" customFormat="1" ht="12.75">
      <c r="H1511" s="507"/>
    </row>
    <row r="1512" s="166" customFormat="1" ht="12.75">
      <c r="H1512" s="507"/>
    </row>
    <row r="1513" s="166" customFormat="1" ht="12.75">
      <c r="H1513" s="507"/>
    </row>
    <row r="1514" s="166" customFormat="1" ht="12.75">
      <c r="H1514" s="507"/>
    </row>
    <row r="1515" s="166" customFormat="1" ht="12.75">
      <c r="H1515" s="507"/>
    </row>
    <row r="1516" s="166" customFormat="1" ht="12.75">
      <c r="H1516" s="507"/>
    </row>
    <row r="1517" s="166" customFormat="1" ht="12.75">
      <c r="H1517" s="507"/>
    </row>
    <row r="1518" s="166" customFormat="1" ht="12.75">
      <c r="H1518" s="507"/>
    </row>
    <row r="1519" s="166" customFormat="1" ht="12.75">
      <c r="H1519" s="507"/>
    </row>
    <row r="1520" s="166" customFormat="1" ht="12.75">
      <c r="H1520" s="507"/>
    </row>
    <row r="1521" s="166" customFormat="1" ht="12.75">
      <c r="H1521" s="507"/>
    </row>
    <row r="1522" s="166" customFormat="1" ht="12.75">
      <c r="H1522" s="507"/>
    </row>
    <row r="1523" s="166" customFormat="1" ht="12.75">
      <c r="H1523" s="507"/>
    </row>
    <row r="1524" s="166" customFormat="1" ht="12.75">
      <c r="H1524" s="507"/>
    </row>
    <row r="1525" s="166" customFormat="1" ht="12.75">
      <c r="H1525" s="507"/>
    </row>
    <row r="1526" s="166" customFormat="1" ht="12.75">
      <c r="H1526" s="507"/>
    </row>
    <row r="1527" s="166" customFormat="1" ht="12.75">
      <c r="H1527" s="507"/>
    </row>
    <row r="1528" s="166" customFormat="1" ht="12.75">
      <c r="H1528" s="507"/>
    </row>
    <row r="1529" s="166" customFormat="1" ht="12.75">
      <c r="H1529" s="507"/>
    </row>
    <row r="1530" s="166" customFormat="1" ht="12.75">
      <c r="H1530" s="507"/>
    </row>
    <row r="1531" s="166" customFormat="1" ht="12.75">
      <c r="H1531" s="507"/>
    </row>
    <row r="1532" s="166" customFormat="1" ht="12.75">
      <c r="H1532" s="507"/>
    </row>
    <row r="1533" s="166" customFormat="1" ht="12.75">
      <c r="H1533" s="507"/>
    </row>
    <row r="1534" s="166" customFormat="1" ht="12.75">
      <c r="H1534" s="507"/>
    </row>
    <row r="1535" s="166" customFormat="1" ht="12.75">
      <c r="H1535" s="507"/>
    </row>
    <row r="1536" s="166" customFormat="1" ht="12.75">
      <c r="H1536" s="507"/>
    </row>
    <row r="1537" s="166" customFormat="1" ht="12.75">
      <c r="H1537" s="507"/>
    </row>
    <row r="1538" s="166" customFormat="1" ht="12.75">
      <c r="H1538" s="507"/>
    </row>
    <row r="1539" s="166" customFormat="1" ht="12.75">
      <c r="H1539" s="507"/>
    </row>
    <row r="1540" s="166" customFormat="1" ht="12.75">
      <c r="H1540" s="507"/>
    </row>
    <row r="1541" s="166" customFormat="1" ht="12.75">
      <c r="H1541" s="507"/>
    </row>
    <row r="1542" s="166" customFormat="1" ht="12.75">
      <c r="H1542" s="507"/>
    </row>
    <row r="1543" s="166" customFormat="1" ht="12.75">
      <c r="H1543" s="507"/>
    </row>
    <row r="1544" s="166" customFormat="1" ht="12.75">
      <c r="H1544" s="507"/>
    </row>
    <row r="1545" s="166" customFormat="1" ht="12.75">
      <c r="H1545" s="507"/>
    </row>
    <row r="1546" s="166" customFormat="1" ht="12.75">
      <c r="H1546" s="507"/>
    </row>
    <row r="1547" s="166" customFormat="1" ht="12.75">
      <c r="H1547" s="507"/>
    </row>
    <row r="1548" s="166" customFormat="1" ht="12.75">
      <c r="H1548" s="507"/>
    </row>
    <row r="1549" s="166" customFormat="1" ht="12.75">
      <c r="H1549" s="507"/>
    </row>
    <row r="1550" s="166" customFormat="1" ht="12.75">
      <c r="H1550" s="507"/>
    </row>
    <row r="1551" s="166" customFormat="1" ht="12.75">
      <c r="H1551" s="507"/>
    </row>
    <row r="1552" s="166" customFormat="1" ht="12.75">
      <c r="H1552" s="507"/>
    </row>
    <row r="1553" s="166" customFormat="1" ht="12.75">
      <c r="H1553" s="507"/>
    </row>
    <row r="1554" s="166" customFormat="1" ht="12.75">
      <c r="H1554" s="507"/>
    </row>
    <row r="1555" s="166" customFormat="1" ht="12.75">
      <c r="H1555" s="507"/>
    </row>
    <row r="1556" s="166" customFormat="1" ht="12.75">
      <c r="H1556" s="507"/>
    </row>
    <row r="1557" s="166" customFormat="1" ht="12.75">
      <c r="H1557" s="507"/>
    </row>
    <row r="1558" s="166" customFormat="1" ht="12.75">
      <c r="H1558" s="507"/>
    </row>
    <row r="1559" s="166" customFormat="1" ht="12.75">
      <c r="H1559" s="507"/>
    </row>
    <row r="1560" s="166" customFormat="1" ht="12.75">
      <c r="H1560" s="507"/>
    </row>
    <row r="1561" s="166" customFormat="1" ht="12.75">
      <c r="H1561" s="507"/>
    </row>
    <row r="1562" s="166" customFormat="1" ht="12.75">
      <c r="H1562" s="507"/>
    </row>
    <row r="1563" s="166" customFormat="1" ht="12.75">
      <c r="H1563" s="507"/>
    </row>
    <row r="1564" s="166" customFormat="1" ht="12.75">
      <c r="H1564" s="507"/>
    </row>
    <row r="1565" s="166" customFormat="1" ht="12.75">
      <c r="H1565" s="507"/>
    </row>
    <row r="1566" s="166" customFormat="1" ht="12.75">
      <c r="H1566" s="507"/>
    </row>
    <row r="1567" s="166" customFormat="1" ht="12.75">
      <c r="H1567" s="507"/>
    </row>
    <row r="1568" s="166" customFormat="1" ht="12.75">
      <c r="H1568" s="507"/>
    </row>
    <row r="1569" s="166" customFormat="1" ht="12.75">
      <c r="H1569" s="507"/>
    </row>
    <row r="1570" s="166" customFormat="1" ht="12.75">
      <c r="H1570" s="507"/>
    </row>
    <row r="1571" s="166" customFormat="1" ht="12.75">
      <c r="H1571" s="507"/>
    </row>
    <row r="1572" s="166" customFormat="1" ht="12.75">
      <c r="H1572" s="507"/>
    </row>
    <row r="1573" s="166" customFormat="1" ht="12.75">
      <c r="H1573" s="507"/>
    </row>
    <row r="1574" s="166" customFormat="1" ht="12.75">
      <c r="H1574" s="507"/>
    </row>
    <row r="1575" s="166" customFormat="1" ht="12.75">
      <c r="H1575" s="507"/>
    </row>
    <row r="1576" s="166" customFormat="1" ht="12.75">
      <c r="H1576" s="507"/>
    </row>
    <row r="1577" s="166" customFormat="1" ht="12.75">
      <c r="H1577" s="507"/>
    </row>
    <row r="1578" s="166" customFormat="1" ht="12.75">
      <c r="H1578" s="507"/>
    </row>
    <row r="1579" s="166" customFormat="1" ht="12.75">
      <c r="H1579" s="507"/>
    </row>
    <row r="1580" s="166" customFormat="1" ht="12.75">
      <c r="H1580" s="507"/>
    </row>
    <row r="1581" s="166" customFormat="1" ht="12.75">
      <c r="H1581" s="507"/>
    </row>
    <row r="1582" s="166" customFormat="1" ht="12.75">
      <c r="H1582" s="507"/>
    </row>
    <row r="1583" s="166" customFormat="1" ht="12.75">
      <c r="H1583" s="507"/>
    </row>
    <row r="1584" s="166" customFormat="1" ht="12.75">
      <c r="H1584" s="507"/>
    </row>
    <row r="1585" s="166" customFormat="1" ht="12.75">
      <c r="H1585" s="507"/>
    </row>
    <row r="1586" s="166" customFormat="1" ht="12.75">
      <c r="H1586" s="507"/>
    </row>
    <row r="1587" s="166" customFormat="1" ht="12.75">
      <c r="H1587" s="507"/>
    </row>
    <row r="1588" s="166" customFormat="1" ht="12.75">
      <c r="H1588" s="507"/>
    </row>
    <row r="1589" s="166" customFormat="1" ht="12.75">
      <c r="H1589" s="507"/>
    </row>
    <row r="1590" s="166" customFormat="1" ht="12.75">
      <c r="H1590" s="507"/>
    </row>
    <row r="1591" s="166" customFormat="1" ht="12.75">
      <c r="H1591" s="507"/>
    </row>
    <row r="1592" s="166" customFormat="1" ht="12.75">
      <c r="H1592" s="507"/>
    </row>
    <row r="1593" s="166" customFormat="1" ht="12.75">
      <c r="H1593" s="507"/>
    </row>
    <row r="1594" s="166" customFormat="1" ht="12.75">
      <c r="H1594" s="507"/>
    </row>
    <row r="1595" s="166" customFormat="1" ht="12.75">
      <c r="H1595" s="507"/>
    </row>
    <row r="1596" s="166" customFormat="1" ht="12.75">
      <c r="H1596" s="507"/>
    </row>
    <row r="1597" s="166" customFormat="1" ht="12.75">
      <c r="H1597" s="507"/>
    </row>
    <row r="1598" s="166" customFormat="1" ht="12.75">
      <c r="H1598" s="507"/>
    </row>
    <row r="1599" s="166" customFormat="1" ht="12.75">
      <c r="H1599" s="507"/>
    </row>
    <row r="1600" s="166" customFormat="1" ht="12.75">
      <c r="H1600" s="507"/>
    </row>
    <row r="1601" s="166" customFormat="1" ht="12.75">
      <c r="H1601" s="507"/>
    </row>
    <row r="1602" s="166" customFormat="1" ht="12.75">
      <c r="H1602" s="507"/>
    </row>
    <row r="1603" s="166" customFormat="1" ht="12.75">
      <c r="H1603" s="507"/>
    </row>
    <row r="1604" s="166" customFormat="1" ht="12.75">
      <c r="H1604" s="507"/>
    </row>
    <row r="1605" s="166" customFormat="1" ht="12.75">
      <c r="H1605" s="507"/>
    </row>
    <row r="1606" s="166" customFormat="1" ht="12.75">
      <c r="H1606" s="507"/>
    </row>
    <row r="1607" s="166" customFormat="1" ht="12.75">
      <c r="H1607" s="507"/>
    </row>
    <row r="1608" s="166" customFormat="1" ht="12.75">
      <c r="H1608" s="507"/>
    </row>
    <row r="1609" s="166" customFormat="1" ht="12.75">
      <c r="H1609" s="507"/>
    </row>
    <row r="1610" s="166" customFormat="1" ht="12.75">
      <c r="H1610" s="507"/>
    </row>
    <row r="1611" s="166" customFormat="1" ht="12.75">
      <c r="H1611" s="507"/>
    </row>
    <row r="1612" s="166" customFormat="1" ht="12.75">
      <c r="H1612" s="507"/>
    </row>
    <row r="1613" s="166" customFormat="1" ht="12.75">
      <c r="H1613" s="507"/>
    </row>
    <row r="1614" s="166" customFormat="1" ht="12.75">
      <c r="H1614" s="507"/>
    </row>
    <row r="1615" s="166" customFormat="1" ht="12.75">
      <c r="H1615" s="507"/>
    </row>
    <row r="1616" s="166" customFormat="1" ht="12.75">
      <c r="H1616" s="507"/>
    </row>
    <row r="1617" s="166" customFormat="1" ht="12.75">
      <c r="H1617" s="507"/>
    </row>
    <row r="1618" s="166" customFormat="1" ht="12.75">
      <c r="H1618" s="507"/>
    </row>
    <row r="1619" s="166" customFormat="1" ht="12.75">
      <c r="H1619" s="507"/>
    </row>
    <row r="1620" s="166" customFormat="1" ht="12.75">
      <c r="H1620" s="507"/>
    </row>
    <row r="1621" s="166" customFormat="1" ht="12.75">
      <c r="H1621" s="507"/>
    </row>
    <row r="1622" s="166" customFormat="1" ht="12.75">
      <c r="H1622" s="507"/>
    </row>
    <row r="1623" s="166" customFormat="1" ht="12.75">
      <c r="H1623" s="507"/>
    </row>
    <row r="1624" s="166" customFormat="1" ht="12.75">
      <c r="H1624" s="507"/>
    </row>
    <row r="1625" s="166" customFormat="1" ht="12.75">
      <c r="H1625" s="507"/>
    </row>
    <row r="1626" s="166" customFormat="1" ht="12.75">
      <c r="H1626" s="507"/>
    </row>
    <row r="1627" s="166" customFormat="1" ht="12.75">
      <c r="H1627" s="507"/>
    </row>
    <row r="1628" s="166" customFormat="1" ht="12.75">
      <c r="H1628" s="507"/>
    </row>
    <row r="1629" s="166" customFormat="1" ht="12.75">
      <c r="H1629" s="507"/>
    </row>
    <row r="1630" s="166" customFormat="1" ht="12.75">
      <c r="H1630" s="507"/>
    </row>
    <row r="1631" s="166" customFormat="1" ht="12.75">
      <c r="H1631" s="507"/>
    </row>
    <row r="1632" s="166" customFormat="1" ht="12.75">
      <c r="H1632" s="507"/>
    </row>
    <row r="1633" s="166" customFormat="1" ht="12.75">
      <c r="H1633" s="507"/>
    </row>
    <row r="1634" s="166" customFormat="1" ht="12.75">
      <c r="H1634" s="507"/>
    </row>
    <row r="1635" s="166" customFormat="1" ht="12.75">
      <c r="H1635" s="507"/>
    </row>
    <row r="1636" s="166" customFormat="1" ht="12.75">
      <c r="H1636" s="507"/>
    </row>
    <row r="1637" s="166" customFormat="1" ht="12.75">
      <c r="H1637" s="507"/>
    </row>
    <row r="1638" s="166" customFormat="1" ht="12.75">
      <c r="H1638" s="507"/>
    </row>
    <row r="1639" s="166" customFormat="1" ht="12.75">
      <c r="H1639" s="507"/>
    </row>
    <row r="1640" s="166" customFormat="1" ht="12.75">
      <c r="H1640" s="507"/>
    </row>
    <row r="1641" s="166" customFormat="1" ht="12.75">
      <c r="H1641" s="507"/>
    </row>
    <row r="1642" s="166" customFormat="1" ht="12.75">
      <c r="H1642" s="507"/>
    </row>
    <row r="1643" s="166" customFormat="1" ht="12.75">
      <c r="H1643" s="507"/>
    </row>
    <row r="1644" s="166" customFormat="1" ht="12.75">
      <c r="H1644" s="507"/>
    </row>
    <row r="1645" s="166" customFormat="1" ht="12.75">
      <c r="H1645" s="507"/>
    </row>
    <row r="1646" s="166" customFormat="1" ht="12.75">
      <c r="H1646" s="507"/>
    </row>
    <row r="1647" s="166" customFormat="1" ht="12.75">
      <c r="H1647" s="507"/>
    </row>
    <row r="1648" s="166" customFormat="1" ht="12.75">
      <c r="H1648" s="507"/>
    </row>
    <row r="1649" s="166" customFormat="1" ht="12.75">
      <c r="H1649" s="507"/>
    </row>
    <row r="1650" s="166" customFormat="1" ht="12.75">
      <c r="H1650" s="507"/>
    </row>
    <row r="1651" s="166" customFormat="1" ht="12.75">
      <c r="H1651" s="507"/>
    </row>
    <row r="1652" s="166" customFormat="1" ht="12.75">
      <c r="H1652" s="507"/>
    </row>
    <row r="1653" s="166" customFormat="1" ht="12.75">
      <c r="H1653" s="507"/>
    </row>
    <row r="1654" s="166" customFormat="1" ht="12.75">
      <c r="H1654" s="507"/>
    </row>
    <row r="1655" s="166" customFormat="1" ht="12.75">
      <c r="H1655" s="507"/>
    </row>
    <row r="1656" s="166" customFormat="1" ht="12.75">
      <c r="H1656" s="507"/>
    </row>
    <row r="1657" s="166" customFormat="1" ht="12.75">
      <c r="H1657" s="507"/>
    </row>
    <row r="1658" s="166" customFormat="1" ht="12.75">
      <c r="H1658" s="507"/>
    </row>
    <row r="1659" s="166" customFormat="1" ht="12.75">
      <c r="H1659" s="507"/>
    </row>
    <row r="1660" s="166" customFormat="1" ht="12.75">
      <c r="H1660" s="507"/>
    </row>
    <row r="1661" s="166" customFormat="1" ht="12.75">
      <c r="H1661" s="507"/>
    </row>
    <row r="1662" s="166" customFormat="1" ht="12.75">
      <c r="H1662" s="507"/>
    </row>
    <row r="1663" s="166" customFormat="1" ht="12.75">
      <c r="H1663" s="507"/>
    </row>
    <row r="1664" s="166" customFormat="1" ht="12.75">
      <c r="H1664" s="507"/>
    </row>
    <row r="1665" s="166" customFormat="1" ht="12.75">
      <c r="H1665" s="507"/>
    </row>
    <row r="1666" s="166" customFormat="1" ht="12.75">
      <c r="H1666" s="507"/>
    </row>
    <row r="1667" s="166" customFormat="1" ht="12.75">
      <c r="H1667" s="507"/>
    </row>
    <row r="1668" s="166" customFormat="1" ht="12.75">
      <c r="H1668" s="507"/>
    </row>
    <row r="1669" s="166" customFormat="1" ht="12.75">
      <c r="H1669" s="507"/>
    </row>
    <row r="1670" s="166" customFormat="1" ht="12.75">
      <c r="H1670" s="507"/>
    </row>
    <row r="1671" s="166" customFormat="1" ht="12.75">
      <c r="H1671" s="507"/>
    </row>
    <row r="1672" s="166" customFormat="1" ht="12.75">
      <c r="H1672" s="507"/>
    </row>
    <row r="1673" s="166" customFormat="1" ht="12.75">
      <c r="H1673" s="507"/>
    </row>
    <row r="1674" s="166" customFormat="1" ht="12.75">
      <c r="H1674" s="507"/>
    </row>
    <row r="1675" s="166" customFormat="1" ht="12.75">
      <c r="H1675" s="507"/>
    </row>
    <row r="1676" s="166" customFormat="1" ht="12.75">
      <c r="H1676" s="507"/>
    </row>
    <row r="1677" s="166" customFormat="1" ht="12.75">
      <c r="H1677" s="507"/>
    </row>
    <row r="1678" s="166" customFormat="1" ht="12.75">
      <c r="H1678" s="507"/>
    </row>
    <row r="1679" s="166" customFormat="1" ht="12.75">
      <c r="H1679" s="507"/>
    </row>
    <row r="1680" s="166" customFormat="1" ht="12.75">
      <c r="H1680" s="507"/>
    </row>
    <row r="1681" s="166" customFormat="1" ht="12.75">
      <c r="H1681" s="507"/>
    </row>
    <row r="1682" s="166" customFormat="1" ht="12.75">
      <c r="H1682" s="507"/>
    </row>
    <row r="1683" s="166" customFormat="1" ht="12.75">
      <c r="H1683" s="507"/>
    </row>
    <row r="1684" s="166" customFormat="1" ht="12.75">
      <c r="H1684" s="507"/>
    </row>
    <row r="1685" s="166" customFormat="1" ht="12.75">
      <c r="H1685" s="507"/>
    </row>
    <row r="1686" s="166" customFormat="1" ht="12.75">
      <c r="H1686" s="507"/>
    </row>
    <row r="1687" s="166" customFormat="1" ht="12.75">
      <c r="H1687" s="507"/>
    </row>
    <row r="1688" s="166" customFormat="1" ht="12.75">
      <c r="H1688" s="507"/>
    </row>
    <row r="1689" s="166" customFormat="1" ht="12.75">
      <c r="H1689" s="507"/>
    </row>
    <row r="1690" s="166" customFormat="1" ht="12.75">
      <c r="H1690" s="507"/>
    </row>
    <row r="1691" s="166" customFormat="1" ht="12.75">
      <c r="H1691" s="507"/>
    </row>
    <row r="1692" s="166" customFormat="1" ht="12.75">
      <c r="H1692" s="507"/>
    </row>
    <row r="1693" s="166" customFormat="1" ht="12.75">
      <c r="H1693" s="507"/>
    </row>
    <row r="1694" s="166" customFormat="1" ht="12.75">
      <c r="H1694" s="507"/>
    </row>
    <row r="1695" s="166" customFormat="1" ht="12.75">
      <c r="H1695" s="507"/>
    </row>
    <row r="1696" s="166" customFormat="1" ht="12.75">
      <c r="H1696" s="507"/>
    </row>
    <row r="1697" s="166" customFormat="1" ht="12.75">
      <c r="H1697" s="507"/>
    </row>
    <row r="1698" s="166" customFormat="1" ht="12.75">
      <c r="H1698" s="507"/>
    </row>
    <row r="1699" s="166" customFormat="1" ht="12.75">
      <c r="H1699" s="507"/>
    </row>
    <row r="1700" s="166" customFormat="1" ht="12.75">
      <c r="H1700" s="507"/>
    </row>
    <row r="1701" s="166" customFormat="1" ht="12.75">
      <c r="H1701" s="507"/>
    </row>
    <row r="1702" s="166" customFormat="1" ht="12.75">
      <c r="H1702" s="507"/>
    </row>
    <row r="1703" s="166" customFormat="1" ht="12.75">
      <c r="H1703" s="507"/>
    </row>
    <row r="1704" s="166" customFormat="1" ht="12.75">
      <c r="H1704" s="507"/>
    </row>
    <row r="1705" s="166" customFormat="1" ht="12.75">
      <c r="H1705" s="507"/>
    </row>
    <row r="1706" s="166" customFormat="1" ht="12.75">
      <c r="H1706" s="507"/>
    </row>
    <row r="1707" s="166" customFormat="1" ht="12.75">
      <c r="H1707" s="507"/>
    </row>
    <row r="1708" s="166" customFormat="1" ht="12.75">
      <c r="H1708" s="507"/>
    </row>
    <row r="1709" s="166" customFormat="1" ht="12.75">
      <c r="H1709" s="507"/>
    </row>
    <row r="1710" s="166" customFormat="1" ht="12.75">
      <c r="H1710" s="507"/>
    </row>
    <row r="1711" s="166" customFormat="1" ht="12.75">
      <c r="H1711" s="507"/>
    </row>
    <row r="1712" s="166" customFormat="1" ht="12.75">
      <c r="H1712" s="507"/>
    </row>
    <row r="1713" s="166" customFormat="1" ht="12.75">
      <c r="H1713" s="507"/>
    </row>
    <row r="1714" s="166" customFormat="1" ht="12.75">
      <c r="H1714" s="507"/>
    </row>
    <row r="1715" s="166" customFormat="1" ht="12.75">
      <c r="H1715" s="507"/>
    </row>
    <row r="1716" s="166" customFormat="1" ht="12.75">
      <c r="H1716" s="507"/>
    </row>
    <row r="1717" s="166" customFormat="1" ht="12.75">
      <c r="H1717" s="507"/>
    </row>
    <row r="1718" s="166" customFormat="1" ht="12.75">
      <c r="H1718" s="507"/>
    </row>
    <row r="1719" s="166" customFormat="1" ht="12.75">
      <c r="H1719" s="507"/>
    </row>
    <row r="1720" s="166" customFormat="1" ht="12.75">
      <c r="H1720" s="507"/>
    </row>
    <row r="1721" s="166" customFormat="1" ht="12.75">
      <c r="H1721" s="507"/>
    </row>
    <row r="1722" s="166" customFormat="1" ht="12.75">
      <c r="H1722" s="507"/>
    </row>
    <row r="1723" s="166" customFormat="1" ht="12.75">
      <c r="H1723" s="507"/>
    </row>
    <row r="1724" s="166" customFormat="1" ht="12.75">
      <c r="H1724" s="507"/>
    </row>
    <row r="1725" s="166" customFormat="1" ht="12.75">
      <c r="H1725" s="507"/>
    </row>
    <row r="1726" s="166" customFormat="1" ht="12.75">
      <c r="H1726" s="507"/>
    </row>
    <row r="1727" s="166" customFormat="1" ht="12.75">
      <c r="H1727" s="507"/>
    </row>
    <row r="1728" s="166" customFormat="1" ht="12.75">
      <c r="H1728" s="507"/>
    </row>
    <row r="1729" s="166" customFormat="1" ht="12.75">
      <c r="H1729" s="507"/>
    </row>
    <row r="1730" s="166" customFormat="1" ht="12.75">
      <c r="H1730" s="507"/>
    </row>
    <row r="1731" s="166" customFormat="1" ht="12.75">
      <c r="H1731" s="507"/>
    </row>
    <row r="1732" s="166" customFormat="1" ht="12.75">
      <c r="H1732" s="507"/>
    </row>
    <row r="1733" s="166" customFormat="1" ht="12.75">
      <c r="H1733" s="507"/>
    </row>
    <row r="1734" s="166" customFormat="1" ht="12.75">
      <c r="H1734" s="507"/>
    </row>
    <row r="1735" s="166" customFormat="1" ht="12.75">
      <c r="H1735" s="507"/>
    </row>
    <row r="1736" s="166" customFormat="1" ht="12.75">
      <c r="H1736" s="507"/>
    </row>
    <row r="1737" s="166" customFormat="1" ht="12.75">
      <c r="H1737" s="507"/>
    </row>
    <row r="1738" s="166" customFormat="1" ht="12.75">
      <c r="H1738" s="507"/>
    </row>
    <row r="1739" s="166" customFormat="1" ht="12.75">
      <c r="H1739" s="507"/>
    </row>
    <row r="1740" s="166" customFormat="1" ht="12.75">
      <c r="H1740" s="507"/>
    </row>
    <row r="1741" s="166" customFormat="1" ht="12.75">
      <c r="H1741" s="507"/>
    </row>
    <row r="1742" s="166" customFormat="1" ht="12.75">
      <c r="H1742" s="507"/>
    </row>
    <row r="1743" s="166" customFormat="1" ht="12.75">
      <c r="H1743" s="507"/>
    </row>
    <row r="1744" s="166" customFormat="1" ht="12.75">
      <c r="H1744" s="507"/>
    </row>
    <row r="1745" s="166" customFormat="1" ht="12.75">
      <c r="H1745" s="507"/>
    </row>
    <row r="1746" s="166" customFormat="1" ht="12.75">
      <c r="H1746" s="507"/>
    </row>
    <row r="1747" s="166" customFormat="1" ht="12.75">
      <c r="H1747" s="507"/>
    </row>
    <row r="1748" s="166" customFormat="1" ht="12.75">
      <c r="H1748" s="507"/>
    </row>
    <row r="1749" s="166" customFormat="1" ht="12.75">
      <c r="H1749" s="507"/>
    </row>
    <row r="1750" s="166" customFormat="1" ht="12.75">
      <c r="H1750" s="507"/>
    </row>
    <row r="1751" s="166" customFormat="1" ht="12.75">
      <c r="H1751" s="507"/>
    </row>
    <row r="1752" s="166" customFormat="1" ht="12.75">
      <c r="H1752" s="507"/>
    </row>
    <row r="1753" s="166" customFormat="1" ht="12.75">
      <c r="H1753" s="507"/>
    </row>
    <row r="1754" s="166" customFormat="1" ht="12.75">
      <c r="H1754" s="507"/>
    </row>
    <row r="1755" s="166" customFormat="1" ht="12.75">
      <c r="H1755" s="507"/>
    </row>
    <row r="1756" s="166" customFormat="1" ht="12.75">
      <c r="H1756" s="507"/>
    </row>
    <row r="1757" s="166" customFormat="1" ht="12.75">
      <c r="H1757" s="507"/>
    </row>
    <row r="1758" s="166" customFormat="1" ht="12.75">
      <c r="H1758" s="507"/>
    </row>
    <row r="1759" s="166" customFormat="1" ht="12.75">
      <c r="H1759" s="507"/>
    </row>
    <row r="1760" s="166" customFormat="1" ht="12.75">
      <c r="H1760" s="507"/>
    </row>
    <row r="1761" s="166" customFormat="1" ht="12.75">
      <c r="H1761" s="507"/>
    </row>
    <row r="1762" s="166" customFormat="1" ht="12.75">
      <c r="H1762" s="507"/>
    </row>
    <row r="1763" s="166" customFormat="1" ht="12.75">
      <c r="H1763" s="507"/>
    </row>
    <row r="1764" s="166" customFormat="1" ht="12.75">
      <c r="H1764" s="507"/>
    </row>
    <row r="1765" s="166" customFormat="1" ht="12.75">
      <c r="H1765" s="507"/>
    </row>
    <row r="1766" s="166" customFormat="1" ht="12.75">
      <c r="H1766" s="507"/>
    </row>
    <row r="1767" s="166" customFormat="1" ht="12.75">
      <c r="H1767" s="507"/>
    </row>
    <row r="1768" s="166" customFormat="1" ht="12.75">
      <c r="H1768" s="507"/>
    </row>
    <row r="1769" s="166" customFormat="1" ht="12.75">
      <c r="H1769" s="507"/>
    </row>
    <row r="1770" s="166" customFormat="1" ht="12.75">
      <c r="H1770" s="507"/>
    </row>
    <row r="1771" s="166" customFormat="1" ht="12.75">
      <c r="H1771" s="507"/>
    </row>
    <row r="1772" s="166" customFormat="1" ht="12.75">
      <c r="H1772" s="507"/>
    </row>
    <row r="1773" s="166" customFormat="1" ht="12.75">
      <c r="H1773" s="507"/>
    </row>
    <row r="1774" s="166" customFormat="1" ht="12.75">
      <c r="H1774" s="507"/>
    </row>
    <row r="1775" s="166" customFormat="1" ht="12.75">
      <c r="H1775" s="507"/>
    </row>
    <row r="1776" s="166" customFormat="1" ht="12.75">
      <c r="H1776" s="507"/>
    </row>
    <row r="1777" s="166" customFormat="1" ht="12.75">
      <c r="H1777" s="507"/>
    </row>
    <row r="1778" s="166" customFormat="1" ht="12.75">
      <c r="H1778" s="507"/>
    </row>
    <row r="1779" s="166" customFormat="1" ht="12.75">
      <c r="H1779" s="507"/>
    </row>
    <row r="1780" s="166" customFormat="1" ht="12.75">
      <c r="H1780" s="507"/>
    </row>
    <row r="1781" s="166" customFormat="1" ht="12.75">
      <c r="H1781" s="507"/>
    </row>
    <row r="1782" s="166" customFormat="1" ht="12.75">
      <c r="H1782" s="507"/>
    </row>
    <row r="1783" s="166" customFormat="1" ht="12.75">
      <c r="H1783" s="507"/>
    </row>
    <row r="1784" s="166" customFormat="1" ht="12.75">
      <c r="H1784" s="507"/>
    </row>
    <row r="1785" s="166" customFormat="1" ht="12.75">
      <c r="H1785" s="507"/>
    </row>
    <row r="1786" s="166" customFormat="1" ht="12.75">
      <c r="H1786" s="507"/>
    </row>
    <row r="1787" s="166" customFormat="1" ht="12.75">
      <c r="H1787" s="507"/>
    </row>
    <row r="1788" s="166" customFormat="1" ht="12.75">
      <c r="H1788" s="507"/>
    </row>
    <row r="1789" s="166" customFormat="1" ht="12.75">
      <c r="H1789" s="507"/>
    </row>
    <row r="1790" s="166" customFormat="1" ht="12.75">
      <c r="H1790" s="507"/>
    </row>
    <row r="1791" s="166" customFormat="1" ht="12.75">
      <c r="H1791" s="507"/>
    </row>
    <row r="1792" s="166" customFormat="1" ht="12.75">
      <c r="H1792" s="507"/>
    </row>
    <row r="1793" s="166" customFormat="1" ht="12.75">
      <c r="H1793" s="507"/>
    </row>
    <row r="1794" s="166" customFormat="1" ht="12.75">
      <c r="H1794" s="507"/>
    </row>
    <row r="1795" s="166" customFormat="1" ht="12.75">
      <c r="H1795" s="507"/>
    </row>
    <row r="1796" s="166" customFormat="1" ht="12.75">
      <c r="H1796" s="507"/>
    </row>
    <row r="1797" s="166" customFormat="1" ht="12.75">
      <c r="H1797" s="507"/>
    </row>
    <row r="1798" s="166" customFormat="1" ht="12.75">
      <c r="H1798" s="507"/>
    </row>
    <row r="1799" s="166" customFormat="1" ht="12.75">
      <c r="H1799" s="507"/>
    </row>
    <row r="1800" s="166" customFormat="1" ht="12.75">
      <c r="H1800" s="507"/>
    </row>
    <row r="1801" s="166" customFormat="1" ht="12.75">
      <c r="H1801" s="507"/>
    </row>
    <row r="1802" s="166" customFormat="1" ht="12.75">
      <c r="H1802" s="507"/>
    </row>
    <row r="1803" s="166" customFormat="1" ht="12.75">
      <c r="H1803" s="507"/>
    </row>
    <row r="1804" s="166" customFormat="1" ht="12.75">
      <c r="H1804" s="507"/>
    </row>
    <row r="1805" s="166" customFormat="1" ht="12.75">
      <c r="H1805" s="507"/>
    </row>
    <row r="1806" s="166" customFormat="1" ht="12.75">
      <c r="H1806" s="507"/>
    </row>
    <row r="1807" s="166" customFormat="1" ht="12.75">
      <c r="H1807" s="507"/>
    </row>
    <row r="1808" s="166" customFormat="1" ht="12.75">
      <c r="H1808" s="507"/>
    </row>
    <row r="1809" s="166" customFormat="1" ht="12.75">
      <c r="H1809" s="507"/>
    </row>
    <row r="1810" s="166" customFormat="1" ht="12.75">
      <c r="H1810" s="507"/>
    </row>
    <row r="1811" s="166" customFormat="1" ht="12.75">
      <c r="H1811" s="507"/>
    </row>
    <row r="1812" s="166" customFormat="1" ht="12.75">
      <c r="H1812" s="507"/>
    </row>
    <row r="1813" s="166" customFormat="1" ht="12.75">
      <c r="H1813" s="507"/>
    </row>
    <row r="1814" s="166" customFormat="1" ht="12.75">
      <c r="H1814" s="507"/>
    </row>
    <row r="1815" s="166" customFormat="1" ht="12.75">
      <c r="H1815" s="507"/>
    </row>
    <row r="1816" s="166" customFormat="1" ht="12.75">
      <c r="H1816" s="507"/>
    </row>
    <row r="1817" s="166" customFormat="1" ht="12.75">
      <c r="H1817" s="507"/>
    </row>
    <row r="1818" s="166" customFormat="1" ht="12.75">
      <c r="H1818" s="507"/>
    </row>
    <row r="1819" s="166" customFormat="1" ht="12.75">
      <c r="H1819" s="507"/>
    </row>
    <row r="1820" s="166" customFormat="1" ht="12.75">
      <c r="H1820" s="507"/>
    </row>
    <row r="1821" s="166" customFormat="1" ht="12.75">
      <c r="H1821" s="507"/>
    </row>
    <row r="1822" s="166" customFormat="1" ht="12.75">
      <c r="H1822" s="507"/>
    </row>
    <row r="1823" s="166" customFormat="1" ht="12.75">
      <c r="H1823" s="507"/>
    </row>
    <row r="1824" s="166" customFormat="1" ht="12.75">
      <c r="H1824" s="507"/>
    </row>
    <row r="1825" s="166" customFormat="1" ht="12.75">
      <c r="H1825" s="507"/>
    </row>
    <row r="1826" s="166" customFormat="1" ht="12.75">
      <c r="H1826" s="507"/>
    </row>
    <row r="1827" s="166" customFormat="1" ht="12.75">
      <c r="H1827" s="507"/>
    </row>
    <row r="1828" s="166" customFormat="1" ht="12.75">
      <c r="H1828" s="507"/>
    </row>
    <row r="1829" s="166" customFormat="1" ht="12.75">
      <c r="H1829" s="507"/>
    </row>
    <row r="1830" s="166" customFormat="1" ht="12.75">
      <c r="H1830" s="507"/>
    </row>
    <row r="1831" s="166" customFormat="1" ht="12.75">
      <c r="H1831" s="507"/>
    </row>
    <row r="1832" s="166" customFormat="1" ht="12.75">
      <c r="H1832" s="507"/>
    </row>
    <row r="1833" s="166" customFormat="1" ht="12.75">
      <c r="H1833" s="507"/>
    </row>
    <row r="1834" s="166" customFormat="1" ht="12.75">
      <c r="H1834" s="507"/>
    </row>
    <row r="1835" s="166" customFormat="1" ht="12.75">
      <c r="H1835" s="507"/>
    </row>
    <row r="1836" s="166" customFormat="1" ht="12.75">
      <c r="H1836" s="507"/>
    </row>
    <row r="1837" s="166" customFormat="1" ht="12.75">
      <c r="H1837" s="507"/>
    </row>
    <row r="1838" s="166" customFormat="1" ht="12.75">
      <c r="H1838" s="507"/>
    </row>
    <row r="1839" s="166" customFormat="1" ht="12.75">
      <c r="H1839" s="507"/>
    </row>
    <row r="1840" s="166" customFormat="1" ht="12.75">
      <c r="H1840" s="507"/>
    </row>
    <row r="1841" s="166" customFormat="1" ht="12.75">
      <c r="H1841" s="507"/>
    </row>
    <row r="1842" s="166" customFormat="1" ht="12.75">
      <c r="H1842" s="507"/>
    </row>
    <row r="1843" s="166" customFormat="1" ht="12.75">
      <c r="H1843" s="507"/>
    </row>
    <row r="1844" s="166" customFormat="1" ht="12.75">
      <c r="H1844" s="507"/>
    </row>
    <row r="1845" s="166" customFormat="1" ht="12.75">
      <c r="H1845" s="507"/>
    </row>
    <row r="1846" s="166" customFormat="1" ht="12.75">
      <c r="H1846" s="507"/>
    </row>
    <row r="1847" s="166" customFormat="1" ht="12.75">
      <c r="H1847" s="507"/>
    </row>
    <row r="1848" s="166" customFormat="1" ht="12.75">
      <c r="H1848" s="507"/>
    </row>
    <row r="1849" s="166" customFormat="1" ht="12.75">
      <c r="H1849" s="507"/>
    </row>
    <row r="1850" s="166" customFormat="1" ht="12.75">
      <c r="H1850" s="507"/>
    </row>
    <row r="1851" s="166" customFormat="1" ht="12.75">
      <c r="H1851" s="507"/>
    </row>
    <row r="1852" s="166" customFormat="1" ht="12.75">
      <c r="H1852" s="507"/>
    </row>
    <row r="1853" s="166" customFormat="1" ht="12.75">
      <c r="H1853" s="507"/>
    </row>
    <row r="1854" s="166" customFormat="1" ht="12.75">
      <c r="H1854" s="507"/>
    </row>
    <row r="1855" s="166" customFormat="1" ht="12.75">
      <c r="H1855" s="507"/>
    </row>
    <row r="1856" s="166" customFormat="1" ht="12.75">
      <c r="H1856" s="507"/>
    </row>
    <row r="1857" s="166" customFormat="1" ht="12.75">
      <c r="H1857" s="507"/>
    </row>
    <row r="1858" s="166" customFormat="1" ht="12.75">
      <c r="H1858" s="507"/>
    </row>
    <row r="1859" s="166" customFormat="1" ht="12.75">
      <c r="H1859" s="507"/>
    </row>
    <row r="1860" s="166" customFormat="1" ht="12.75">
      <c r="H1860" s="507"/>
    </row>
    <row r="1861" s="166" customFormat="1" ht="12.75">
      <c r="H1861" s="507"/>
    </row>
    <row r="1862" s="166" customFormat="1" ht="12.75">
      <c r="H1862" s="507"/>
    </row>
    <row r="1863" s="166" customFormat="1" ht="12.75">
      <c r="H1863" s="507"/>
    </row>
    <row r="1864" s="166" customFormat="1" ht="12.75">
      <c r="H1864" s="507"/>
    </row>
    <row r="1865" s="166" customFormat="1" ht="12.75">
      <c r="H1865" s="507"/>
    </row>
    <row r="1866" s="166" customFormat="1" ht="12.75">
      <c r="H1866" s="507"/>
    </row>
    <row r="1867" s="166" customFormat="1" ht="12.75">
      <c r="H1867" s="507"/>
    </row>
    <row r="1868" s="166" customFormat="1" ht="12.75">
      <c r="H1868" s="507"/>
    </row>
    <row r="1869" s="166" customFormat="1" ht="12.75">
      <c r="H1869" s="507"/>
    </row>
    <row r="1870" s="166" customFormat="1" ht="12.75">
      <c r="H1870" s="507"/>
    </row>
    <row r="1871" s="166" customFormat="1" ht="12.75">
      <c r="H1871" s="507"/>
    </row>
    <row r="1872" s="166" customFormat="1" ht="12.75">
      <c r="H1872" s="507"/>
    </row>
    <row r="1873" s="166" customFormat="1" ht="12.75">
      <c r="H1873" s="507"/>
    </row>
    <row r="1874" s="166" customFormat="1" ht="12.75">
      <c r="H1874" s="507"/>
    </row>
    <row r="1875" s="166" customFormat="1" ht="12.75">
      <c r="H1875" s="507"/>
    </row>
    <row r="1876" s="166" customFormat="1" ht="12.75">
      <c r="H1876" s="507"/>
    </row>
    <row r="1877" s="166" customFormat="1" ht="12.75">
      <c r="H1877" s="507"/>
    </row>
    <row r="1878" s="166" customFormat="1" ht="12.75">
      <c r="H1878" s="507"/>
    </row>
    <row r="1879" s="166" customFormat="1" ht="12.75">
      <c r="H1879" s="507"/>
    </row>
    <row r="1880" s="166" customFormat="1" ht="12.75">
      <c r="H1880" s="507"/>
    </row>
    <row r="1881" s="166" customFormat="1" ht="12.75">
      <c r="H1881" s="507"/>
    </row>
    <row r="1882" s="166" customFormat="1" ht="12.75">
      <c r="H1882" s="507"/>
    </row>
    <row r="1883" s="166" customFormat="1" ht="12.75">
      <c r="H1883" s="507"/>
    </row>
    <row r="1884" s="166" customFormat="1" ht="12.75">
      <c r="H1884" s="507"/>
    </row>
    <row r="1885" s="166" customFormat="1" ht="12.75">
      <c r="H1885" s="507"/>
    </row>
    <row r="1886" s="166" customFormat="1" ht="12.75">
      <c r="H1886" s="507"/>
    </row>
    <row r="1887" s="166" customFormat="1" ht="12.75">
      <c r="H1887" s="507"/>
    </row>
    <row r="1888" s="166" customFormat="1" ht="12.75">
      <c r="H1888" s="507"/>
    </row>
    <row r="1889" s="166" customFormat="1" ht="12.75">
      <c r="H1889" s="507"/>
    </row>
    <row r="1890" s="166" customFormat="1" ht="12.75">
      <c r="H1890" s="507"/>
    </row>
    <row r="1891" s="166" customFormat="1" ht="12.75">
      <c r="H1891" s="507"/>
    </row>
    <row r="1892" s="166" customFormat="1" ht="12.75">
      <c r="H1892" s="507"/>
    </row>
    <row r="1893" s="166" customFormat="1" ht="12.75">
      <c r="H1893" s="507"/>
    </row>
    <row r="1894" s="166" customFormat="1" ht="12.75">
      <c r="H1894" s="507"/>
    </row>
    <row r="1895" s="166" customFormat="1" ht="12.75">
      <c r="H1895" s="507"/>
    </row>
    <row r="1896" s="166" customFormat="1" ht="12.75">
      <c r="H1896" s="507"/>
    </row>
    <row r="1897" s="166" customFormat="1" ht="12.75">
      <c r="H1897" s="507"/>
    </row>
    <row r="1898" s="166" customFormat="1" ht="12.75">
      <c r="H1898" s="507"/>
    </row>
    <row r="1899" s="166" customFormat="1" ht="12.75">
      <c r="H1899" s="507"/>
    </row>
    <row r="1900" s="166" customFormat="1" ht="12.75">
      <c r="H1900" s="507"/>
    </row>
    <row r="1901" s="166" customFormat="1" ht="12.75">
      <c r="H1901" s="507"/>
    </row>
    <row r="1902" s="166" customFormat="1" ht="12.75">
      <c r="H1902" s="507"/>
    </row>
    <row r="1903" s="166" customFormat="1" ht="12.75">
      <c r="H1903" s="507"/>
    </row>
    <row r="1904" s="166" customFormat="1" ht="12.75">
      <c r="H1904" s="507"/>
    </row>
    <row r="1905" s="166" customFormat="1" ht="12.75">
      <c r="H1905" s="507"/>
    </row>
    <row r="1906" s="166" customFormat="1" ht="12.75">
      <c r="H1906" s="507"/>
    </row>
    <row r="1907" s="166" customFormat="1" ht="12.75">
      <c r="H1907" s="507"/>
    </row>
    <row r="1908" s="166" customFormat="1" ht="12.75">
      <c r="H1908" s="507"/>
    </row>
    <row r="1909" s="166" customFormat="1" ht="12.75">
      <c r="H1909" s="507"/>
    </row>
    <row r="1910" s="166" customFormat="1" ht="12.75">
      <c r="H1910" s="507"/>
    </row>
    <row r="1911" s="166" customFormat="1" ht="12.75">
      <c r="H1911" s="507"/>
    </row>
    <row r="1912" s="166" customFormat="1" ht="12.75">
      <c r="H1912" s="507"/>
    </row>
    <row r="1913" s="166" customFormat="1" ht="12.75">
      <c r="H1913" s="507"/>
    </row>
    <row r="1914" s="166" customFormat="1" ht="12.75">
      <c r="H1914" s="507"/>
    </row>
    <row r="1915" s="166" customFormat="1" ht="12.75">
      <c r="H1915" s="507"/>
    </row>
    <row r="1916" s="166" customFormat="1" ht="12.75">
      <c r="H1916" s="507"/>
    </row>
    <row r="1917" s="166" customFormat="1" ht="12.75">
      <c r="H1917" s="507"/>
    </row>
    <row r="1918" s="166" customFormat="1" ht="12.75">
      <c r="H1918" s="507"/>
    </row>
    <row r="1919" s="166" customFormat="1" ht="12.75">
      <c r="H1919" s="507"/>
    </row>
    <row r="1920" s="166" customFormat="1" ht="12.75">
      <c r="H1920" s="507"/>
    </row>
    <row r="1921" s="166" customFormat="1" ht="12.75">
      <c r="H1921" s="507"/>
    </row>
    <row r="1922" s="166" customFormat="1" ht="12.75">
      <c r="H1922" s="507"/>
    </row>
    <row r="1923" s="166" customFormat="1" ht="12.75">
      <c r="H1923" s="507"/>
    </row>
    <row r="1924" s="166" customFormat="1" ht="12.75">
      <c r="H1924" s="507"/>
    </row>
    <row r="1925" s="166" customFormat="1" ht="12.75">
      <c r="H1925" s="507"/>
    </row>
    <row r="1926" s="166" customFormat="1" ht="12.75">
      <c r="H1926" s="507"/>
    </row>
    <row r="1927" s="166" customFormat="1" ht="12.75">
      <c r="H1927" s="507"/>
    </row>
    <row r="1928" s="166" customFormat="1" ht="12.75">
      <c r="H1928" s="507"/>
    </row>
    <row r="1929" s="166" customFormat="1" ht="12.75">
      <c r="H1929" s="507"/>
    </row>
    <row r="1930" s="166" customFormat="1" ht="12.75">
      <c r="H1930" s="507"/>
    </row>
    <row r="1931" s="166" customFormat="1" ht="12.75">
      <c r="H1931" s="507"/>
    </row>
    <row r="1932" s="166" customFormat="1" ht="12.75">
      <c r="H1932" s="507"/>
    </row>
    <row r="1933" s="166" customFormat="1" ht="12.75">
      <c r="H1933" s="507"/>
    </row>
    <row r="1934" s="166" customFormat="1" ht="12.75">
      <c r="H1934" s="507"/>
    </row>
    <row r="1935" s="166" customFormat="1" ht="12.75">
      <c r="H1935" s="507"/>
    </row>
    <row r="1936" s="166" customFormat="1" ht="12.75">
      <c r="H1936" s="507"/>
    </row>
    <row r="1937" s="166" customFormat="1" ht="12.75">
      <c r="H1937" s="507"/>
    </row>
    <row r="1938" s="166" customFormat="1" ht="12.75">
      <c r="H1938" s="507"/>
    </row>
    <row r="1939" s="166" customFormat="1" ht="12.75">
      <c r="H1939" s="507"/>
    </row>
    <row r="1940" s="166" customFormat="1" ht="12.75">
      <c r="H1940" s="507"/>
    </row>
    <row r="1941" s="166" customFormat="1" ht="12.75">
      <c r="H1941" s="507"/>
    </row>
    <row r="1942" s="166" customFormat="1" ht="12.75">
      <c r="H1942" s="507"/>
    </row>
    <row r="1943" s="166" customFormat="1" ht="12.75">
      <c r="H1943" s="507"/>
    </row>
    <row r="1944" s="166" customFormat="1" ht="12.75">
      <c r="H1944" s="507"/>
    </row>
    <row r="1945" s="166" customFormat="1" ht="12.75">
      <c r="H1945" s="507"/>
    </row>
    <row r="1946" s="166" customFormat="1" ht="12.75">
      <c r="H1946" s="507"/>
    </row>
    <row r="1947" s="166" customFormat="1" ht="12.75">
      <c r="H1947" s="507"/>
    </row>
    <row r="1948" s="166" customFormat="1" ht="12.75">
      <c r="H1948" s="507"/>
    </row>
    <row r="1949" s="166" customFormat="1" ht="12.75">
      <c r="H1949" s="507"/>
    </row>
    <row r="1950" s="166" customFormat="1" ht="12.75">
      <c r="H1950" s="507"/>
    </row>
    <row r="1951" s="166" customFormat="1" ht="12.75">
      <c r="H1951" s="507"/>
    </row>
    <row r="1952" s="166" customFormat="1" ht="12.75">
      <c r="H1952" s="507"/>
    </row>
    <row r="1953" s="166" customFormat="1" ht="12.75">
      <c r="H1953" s="507"/>
    </row>
    <row r="1954" s="166" customFormat="1" ht="12.75">
      <c r="H1954" s="507"/>
    </row>
    <row r="1955" s="166" customFormat="1" ht="12.75">
      <c r="H1955" s="507"/>
    </row>
    <row r="1956" s="166" customFormat="1" ht="12.75">
      <c r="H1956" s="507"/>
    </row>
    <row r="1957" s="166" customFormat="1" ht="12.75">
      <c r="H1957" s="507"/>
    </row>
    <row r="1958" s="166" customFormat="1" ht="12.75">
      <c r="H1958" s="507"/>
    </row>
    <row r="1959" s="166" customFormat="1" ht="12.75">
      <c r="H1959" s="507"/>
    </row>
    <row r="1960" s="166" customFormat="1" ht="12.75">
      <c r="H1960" s="507"/>
    </row>
    <row r="1961" s="166" customFormat="1" ht="12.75">
      <c r="H1961" s="507"/>
    </row>
    <row r="1962" s="166" customFormat="1" ht="12.75">
      <c r="H1962" s="507"/>
    </row>
    <row r="1963" s="166" customFormat="1" ht="12.75">
      <c r="H1963" s="507"/>
    </row>
    <row r="1964" s="166" customFormat="1" ht="12.75">
      <c r="H1964" s="507"/>
    </row>
    <row r="1965" s="166" customFormat="1" ht="12.75">
      <c r="H1965" s="507"/>
    </row>
    <row r="1966" s="166" customFormat="1" ht="12.75">
      <c r="H1966" s="507"/>
    </row>
    <row r="1967" s="166" customFormat="1" ht="12.75">
      <c r="H1967" s="507"/>
    </row>
    <row r="1968" s="166" customFormat="1" ht="12.75">
      <c r="H1968" s="507"/>
    </row>
    <row r="1969" s="166" customFormat="1" ht="12.75">
      <c r="H1969" s="507"/>
    </row>
    <row r="1970" s="166" customFormat="1" ht="12.75">
      <c r="H1970" s="507"/>
    </row>
    <row r="1971" s="166" customFormat="1" ht="12.75">
      <c r="H1971" s="507"/>
    </row>
    <row r="1972" s="166" customFormat="1" ht="12.75">
      <c r="H1972" s="507"/>
    </row>
    <row r="1973" s="166" customFormat="1" ht="12.75">
      <c r="H1973" s="507"/>
    </row>
    <row r="1974" s="166" customFormat="1" ht="12.75">
      <c r="H1974" s="507"/>
    </row>
    <row r="1975" s="166" customFormat="1" ht="12.75">
      <c r="H1975" s="507"/>
    </row>
    <row r="1976" s="166" customFormat="1" ht="12.75">
      <c r="H1976" s="507"/>
    </row>
    <row r="1977" s="166" customFormat="1" ht="12.75">
      <c r="H1977" s="507"/>
    </row>
    <row r="1978" s="166" customFormat="1" ht="12.75">
      <c r="H1978" s="507"/>
    </row>
    <row r="1979" s="166" customFormat="1" ht="12.75">
      <c r="H1979" s="507"/>
    </row>
    <row r="1980" s="166" customFormat="1" ht="12.75">
      <c r="H1980" s="507"/>
    </row>
    <row r="1981" s="166" customFormat="1" ht="12.75">
      <c r="H1981" s="507"/>
    </row>
    <row r="1982" s="166" customFormat="1" ht="12.75">
      <c r="H1982" s="507"/>
    </row>
    <row r="1983" s="166" customFormat="1" ht="12.75">
      <c r="H1983" s="507"/>
    </row>
    <row r="1984" s="166" customFormat="1" ht="12.75">
      <c r="H1984" s="507"/>
    </row>
    <row r="1985" s="166" customFormat="1" ht="12.75">
      <c r="H1985" s="507"/>
    </row>
    <row r="1986" s="166" customFormat="1" ht="12.75">
      <c r="H1986" s="507"/>
    </row>
    <row r="1987" s="166" customFormat="1" ht="12.75">
      <c r="H1987" s="507"/>
    </row>
    <row r="1988" s="166" customFormat="1" ht="12.75">
      <c r="H1988" s="507"/>
    </row>
    <row r="1989" s="166" customFormat="1" ht="12.75">
      <c r="H1989" s="507"/>
    </row>
    <row r="1990" s="166" customFormat="1" ht="12.75">
      <c r="H1990" s="507"/>
    </row>
    <row r="1991" s="166" customFormat="1" ht="12.75">
      <c r="H1991" s="507"/>
    </row>
    <row r="1992" s="166" customFormat="1" ht="12.75">
      <c r="H1992" s="507"/>
    </row>
    <row r="1993" s="166" customFormat="1" ht="12.75">
      <c r="H1993" s="507"/>
    </row>
    <row r="1994" s="166" customFormat="1" ht="12.75">
      <c r="H1994" s="507"/>
    </row>
    <row r="1995" s="166" customFormat="1" ht="12.75">
      <c r="H1995" s="507"/>
    </row>
    <row r="1996" s="166" customFormat="1" ht="12.75">
      <c r="H1996" s="507"/>
    </row>
    <row r="1997" s="166" customFormat="1" ht="12.75">
      <c r="H1997" s="507"/>
    </row>
    <row r="1998" s="166" customFormat="1" ht="12.75">
      <c r="H1998" s="507"/>
    </row>
    <row r="1999" s="166" customFormat="1" ht="12.75">
      <c r="H1999" s="507"/>
    </row>
    <row r="2000" s="166" customFormat="1" ht="12.75">
      <c r="H2000" s="507"/>
    </row>
    <row r="2001" s="166" customFormat="1" ht="12.75">
      <c r="H2001" s="507"/>
    </row>
    <row r="2002" s="166" customFormat="1" ht="12.75">
      <c r="H2002" s="507"/>
    </row>
    <row r="2003" s="166" customFormat="1" ht="12.75">
      <c r="H2003" s="507"/>
    </row>
    <row r="2004" s="166" customFormat="1" ht="12.75">
      <c r="H2004" s="507"/>
    </row>
    <row r="2005" s="166" customFormat="1" ht="12.75">
      <c r="H2005" s="507"/>
    </row>
    <row r="2006" s="166" customFormat="1" ht="12.75">
      <c r="H2006" s="507"/>
    </row>
    <row r="2007" s="166" customFormat="1" ht="12.75">
      <c r="H2007" s="507"/>
    </row>
    <row r="2008" s="166" customFormat="1" ht="12.75">
      <c r="H2008" s="507"/>
    </row>
    <row r="2009" s="166" customFormat="1" ht="12.75">
      <c r="H2009" s="507"/>
    </row>
    <row r="2010" s="166" customFormat="1" ht="12.75">
      <c r="H2010" s="507"/>
    </row>
    <row r="2011" s="166" customFormat="1" ht="12.75">
      <c r="H2011" s="507"/>
    </row>
    <row r="2012" s="166" customFormat="1" ht="12.75">
      <c r="H2012" s="507"/>
    </row>
    <row r="2013" s="166" customFormat="1" ht="12.75">
      <c r="H2013" s="507"/>
    </row>
    <row r="2014" s="166" customFormat="1" ht="12.75">
      <c r="H2014" s="507"/>
    </row>
    <row r="2015" s="166" customFormat="1" ht="12.75">
      <c r="H2015" s="507"/>
    </row>
    <row r="2016" s="166" customFormat="1" ht="12.75">
      <c r="H2016" s="507"/>
    </row>
    <row r="2017" s="166" customFormat="1" ht="12.75">
      <c r="H2017" s="507"/>
    </row>
    <row r="2018" s="166" customFormat="1" ht="12.75">
      <c r="H2018" s="507"/>
    </row>
    <row r="2019" s="166" customFormat="1" ht="12.75">
      <c r="H2019" s="507"/>
    </row>
    <row r="2020" s="166" customFormat="1" ht="12.75">
      <c r="H2020" s="507"/>
    </row>
    <row r="2021" s="166" customFormat="1" ht="12.75">
      <c r="H2021" s="507"/>
    </row>
    <row r="2022" s="166" customFormat="1" ht="12.75">
      <c r="H2022" s="507"/>
    </row>
    <row r="2023" s="166" customFormat="1" ht="12.75">
      <c r="H2023" s="507"/>
    </row>
    <row r="2024" s="166" customFormat="1" ht="12.75">
      <c r="H2024" s="507"/>
    </row>
    <row r="2025" s="166" customFormat="1" ht="12.75">
      <c r="H2025" s="507"/>
    </row>
    <row r="2026" s="166" customFormat="1" ht="12.75">
      <c r="H2026" s="507"/>
    </row>
    <row r="2027" s="166" customFormat="1" ht="12.75">
      <c r="H2027" s="507"/>
    </row>
    <row r="2028" s="166" customFormat="1" ht="12.75">
      <c r="H2028" s="507"/>
    </row>
    <row r="2029" s="166" customFormat="1" ht="12.75">
      <c r="H2029" s="507"/>
    </row>
    <row r="2030" s="166" customFormat="1" ht="12.75">
      <c r="H2030" s="507"/>
    </row>
    <row r="2031" s="166" customFormat="1" ht="12.75">
      <c r="H2031" s="507"/>
    </row>
    <row r="2032" s="166" customFormat="1" ht="12.75">
      <c r="H2032" s="507"/>
    </row>
    <row r="2033" s="166" customFormat="1" ht="12.75">
      <c r="H2033" s="507"/>
    </row>
    <row r="2034" s="166" customFormat="1" ht="12.75">
      <c r="H2034" s="507"/>
    </row>
    <row r="2035" s="166" customFormat="1" ht="12.75">
      <c r="H2035" s="507"/>
    </row>
    <row r="2036" s="166" customFormat="1" ht="12.75">
      <c r="H2036" s="507"/>
    </row>
    <row r="2037" s="166" customFormat="1" ht="12.75">
      <c r="H2037" s="507"/>
    </row>
    <row r="2038" s="166" customFormat="1" ht="12.75">
      <c r="H2038" s="507"/>
    </row>
    <row r="2039" s="166" customFormat="1" ht="12.75">
      <c r="H2039" s="507"/>
    </row>
    <row r="2040" s="166" customFormat="1" ht="12.75">
      <c r="H2040" s="507"/>
    </row>
    <row r="2041" s="166" customFormat="1" ht="12.75">
      <c r="H2041" s="507"/>
    </row>
    <row r="2042" s="166" customFormat="1" ht="12.75">
      <c r="H2042" s="507"/>
    </row>
    <row r="2043" s="166" customFormat="1" ht="12.75">
      <c r="H2043" s="507"/>
    </row>
    <row r="2044" s="166" customFormat="1" ht="12.75">
      <c r="H2044" s="507"/>
    </row>
    <row r="2045" s="166" customFormat="1" ht="12.75">
      <c r="H2045" s="507"/>
    </row>
    <row r="2046" s="166" customFormat="1" ht="12.75">
      <c r="H2046" s="507"/>
    </row>
    <row r="2047" s="166" customFormat="1" ht="12.75">
      <c r="H2047" s="507"/>
    </row>
    <row r="2048" s="166" customFormat="1" ht="12.75">
      <c r="H2048" s="507"/>
    </row>
    <row r="2049" s="166" customFormat="1" ht="12.75">
      <c r="H2049" s="507"/>
    </row>
    <row r="2050" s="166" customFormat="1" ht="12.75">
      <c r="H2050" s="507"/>
    </row>
    <row r="2051" s="166" customFormat="1" ht="12.75">
      <c r="H2051" s="507"/>
    </row>
    <row r="2052" s="166" customFormat="1" ht="12.75">
      <c r="H2052" s="507"/>
    </row>
    <row r="2053" s="166" customFormat="1" ht="12.75">
      <c r="H2053" s="507"/>
    </row>
    <row r="2054" s="166" customFormat="1" ht="12.75">
      <c r="H2054" s="507"/>
    </row>
    <row r="2055" s="166" customFormat="1" ht="12.75">
      <c r="H2055" s="507"/>
    </row>
    <row r="2056" s="166" customFormat="1" ht="12.75">
      <c r="H2056" s="507"/>
    </row>
    <row r="2057" s="166" customFormat="1" ht="12.75">
      <c r="H2057" s="507"/>
    </row>
    <row r="2058" s="166" customFormat="1" ht="12.75">
      <c r="H2058" s="507"/>
    </row>
    <row r="2059" s="166" customFormat="1" ht="12.75">
      <c r="H2059" s="507"/>
    </row>
    <row r="2060" s="166" customFormat="1" ht="12.75">
      <c r="H2060" s="507"/>
    </row>
    <row r="2061" s="166" customFormat="1" ht="12.75">
      <c r="H2061" s="507"/>
    </row>
    <row r="2062" s="166" customFormat="1" ht="12.75">
      <c r="H2062" s="507"/>
    </row>
    <row r="2063" s="166" customFormat="1" ht="12.75">
      <c r="H2063" s="507"/>
    </row>
    <row r="2064" s="166" customFormat="1" ht="12.75">
      <c r="H2064" s="507"/>
    </row>
    <row r="2065" s="166" customFormat="1" ht="12.75">
      <c r="H2065" s="507"/>
    </row>
    <row r="2066" s="166" customFormat="1" ht="12.75">
      <c r="H2066" s="507"/>
    </row>
    <row r="2067" s="166" customFormat="1" ht="12.75">
      <c r="H2067" s="507"/>
    </row>
    <row r="2068" s="166" customFormat="1" ht="12.75">
      <c r="H2068" s="507"/>
    </row>
    <row r="2069" s="166" customFormat="1" ht="12.75">
      <c r="H2069" s="507"/>
    </row>
    <row r="2070" s="166" customFormat="1" ht="12.75">
      <c r="H2070" s="507"/>
    </row>
    <row r="2071" s="166" customFormat="1" ht="12.75">
      <c r="H2071" s="507"/>
    </row>
    <row r="2072" s="166" customFormat="1" ht="12.75">
      <c r="H2072" s="507"/>
    </row>
    <row r="2073" s="166" customFormat="1" ht="12.75">
      <c r="H2073" s="507"/>
    </row>
    <row r="2074" s="166" customFormat="1" ht="12.75">
      <c r="H2074" s="507"/>
    </row>
    <row r="2075" s="166" customFormat="1" ht="12.75">
      <c r="H2075" s="507"/>
    </row>
    <row r="2076" s="166" customFormat="1" ht="12.75">
      <c r="H2076" s="507"/>
    </row>
    <row r="2077" s="166" customFormat="1" ht="12.75">
      <c r="H2077" s="507"/>
    </row>
    <row r="2078" s="166" customFormat="1" ht="12.75">
      <c r="H2078" s="507"/>
    </row>
    <row r="2079" s="166" customFormat="1" ht="12.75">
      <c r="H2079" s="507"/>
    </row>
    <row r="2080" s="166" customFormat="1" ht="12.75">
      <c r="H2080" s="507"/>
    </row>
    <row r="2081" s="166" customFormat="1" ht="12.75">
      <c r="H2081" s="507"/>
    </row>
    <row r="2082" s="166" customFormat="1" ht="12.75">
      <c r="H2082" s="507"/>
    </row>
    <row r="2083" s="166" customFormat="1" ht="12.75">
      <c r="H2083" s="507"/>
    </row>
    <row r="2084" s="166" customFormat="1" ht="12.75">
      <c r="H2084" s="507"/>
    </row>
    <row r="2085" s="166" customFormat="1" ht="12.75">
      <c r="H2085" s="507"/>
    </row>
    <row r="2086" s="166" customFormat="1" ht="12.75">
      <c r="H2086" s="507"/>
    </row>
    <row r="2087" s="166" customFormat="1" ht="12.75">
      <c r="H2087" s="507"/>
    </row>
    <row r="2088" s="166" customFormat="1" ht="12.75">
      <c r="H2088" s="507"/>
    </row>
    <row r="2089" s="166" customFormat="1" ht="12.75">
      <c r="H2089" s="507"/>
    </row>
    <row r="2090" s="166" customFormat="1" ht="12.75">
      <c r="H2090" s="507"/>
    </row>
    <row r="2091" s="166" customFormat="1" ht="12.75">
      <c r="H2091" s="507"/>
    </row>
    <row r="2092" s="166" customFormat="1" ht="12.75">
      <c r="H2092" s="507"/>
    </row>
    <row r="2093" s="166" customFormat="1" ht="12.75">
      <c r="H2093" s="507"/>
    </row>
    <row r="2094" s="166" customFormat="1" ht="12.75">
      <c r="H2094" s="507"/>
    </row>
    <row r="2095" s="166" customFormat="1" ht="12.75">
      <c r="H2095" s="507"/>
    </row>
    <row r="2096" s="166" customFormat="1" ht="12.75">
      <c r="H2096" s="507"/>
    </row>
    <row r="2097" s="166" customFormat="1" ht="12.75">
      <c r="H2097" s="507"/>
    </row>
    <row r="2098" s="166" customFormat="1" ht="12.75">
      <c r="H2098" s="507"/>
    </row>
    <row r="2099" s="166" customFormat="1" ht="12.75">
      <c r="H2099" s="507"/>
    </row>
    <row r="2100" s="166" customFormat="1" ht="12.75">
      <c r="H2100" s="507"/>
    </row>
    <row r="2101" s="166" customFormat="1" ht="12.75">
      <c r="H2101" s="507"/>
    </row>
    <row r="2102" s="166" customFormat="1" ht="12.75">
      <c r="H2102" s="507"/>
    </row>
    <row r="2103" s="166" customFormat="1" ht="12.75">
      <c r="H2103" s="507"/>
    </row>
    <row r="2104" s="166" customFormat="1" ht="12.75">
      <c r="H2104" s="507"/>
    </row>
    <row r="2105" s="166" customFormat="1" ht="12.75">
      <c r="H2105" s="507"/>
    </row>
    <row r="2106" s="166" customFormat="1" ht="12.75">
      <c r="H2106" s="507"/>
    </row>
    <row r="2107" s="166" customFormat="1" ht="12.75">
      <c r="H2107" s="507"/>
    </row>
    <row r="2108" s="166" customFormat="1" ht="12.75">
      <c r="H2108" s="507"/>
    </row>
    <row r="2109" s="166" customFormat="1" ht="12.75">
      <c r="H2109" s="507"/>
    </row>
    <row r="2110" s="166" customFormat="1" ht="12.75">
      <c r="H2110" s="507"/>
    </row>
    <row r="2111" s="166" customFormat="1" ht="12.75">
      <c r="H2111" s="507"/>
    </row>
    <row r="2112" s="166" customFormat="1" ht="12.75">
      <c r="H2112" s="507"/>
    </row>
    <row r="2113" s="166" customFormat="1" ht="12.75">
      <c r="H2113" s="507"/>
    </row>
    <row r="2114" s="166" customFormat="1" ht="12.75">
      <c r="H2114" s="507"/>
    </row>
    <row r="2115" s="166" customFormat="1" ht="12.75">
      <c r="H2115" s="507"/>
    </row>
    <row r="2116" s="166" customFormat="1" ht="12.75">
      <c r="H2116" s="507"/>
    </row>
    <row r="2117" s="166" customFormat="1" ht="12.75">
      <c r="H2117" s="507"/>
    </row>
    <row r="2118" s="166" customFormat="1" ht="12.75">
      <c r="H2118" s="507"/>
    </row>
    <row r="2119" s="166" customFormat="1" ht="12.75">
      <c r="H2119" s="507"/>
    </row>
    <row r="2120" s="166" customFormat="1" ht="12.75">
      <c r="H2120" s="507"/>
    </row>
    <row r="2121" s="166" customFormat="1" ht="12.75">
      <c r="H2121" s="507"/>
    </row>
    <row r="2122" s="166" customFormat="1" ht="12.75">
      <c r="H2122" s="507"/>
    </row>
    <row r="2123" s="166" customFormat="1" ht="12.75">
      <c r="H2123" s="507"/>
    </row>
    <row r="2124" s="166" customFormat="1" ht="12.75">
      <c r="H2124" s="507"/>
    </row>
    <row r="2125" s="166" customFormat="1" ht="12.75">
      <c r="H2125" s="507"/>
    </row>
    <row r="2126" s="166" customFormat="1" ht="12.75">
      <c r="H2126" s="507"/>
    </row>
    <row r="2127" s="166" customFormat="1" ht="12.75">
      <c r="H2127" s="507"/>
    </row>
    <row r="2128" s="166" customFormat="1" ht="12.75">
      <c r="H2128" s="507"/>
    </row>
    <row r="2129" s="166" customFormat="1" ht="12.75">
      <c r="H2129" s="507"/>
    </row>
    <row r="2130" s="166" customFormat="1" ht="12.75">
      <c r="H2130" s="507"/>
    </row>
    <row r="2131" s="166" customFormat="1" ht="12.75">
      <c r="H2131" s="507"/>
    </row>
    <row r="2132" s="166" customFormat="1" ht="12.75">
      <c r="H2132" s="507"/>
    </row>
    <row r="2133" s="166" customFormat="1" ht="12.75">
      <c r="H2133" s="507"/>
    </row>
    <row r="2134" s="166" customFormat="1" ht="12.75">
      <c r="H2134" s="507"/>
    </row>
    <row r="2135" s="166" customFormat="1" ht="12.75">
      <c r="H2135" s="507"/>
    </row>
    <row r="2136" s="166" customFormat="1" ht="12.75">
      <c r="H2136" s="507"/>
    </row>
    <row r="2137" s="166" customFormat="1" ht="12.75">
      <c r="H2137" s="507"/>
    </row>
    <row r="2138" s="166" customFormat="1" ht="12.75">
      <c r="H2138" s="507"/>
    </row>
    <row r="2139" s="166" customFormat="1" ht="12.75">
      <c r="H2139" s="507"/>
    </row>
    <row r="2140" s="166" customFormat="1" ht="12.75">
      <c r="H2140" s="507"/>
    </row>
    <row r="2141" s="166" customFormat="1" ht="12.75">
      <c r="H2141" s="507"/>
    </row>
    <row r="2142" s="166" customFormat="1" ht="12.75">
      <c r="H2142" s="507"/>
    </row>
    <row r="2143" s="166" customFormat="1" ht="12.75">
      <c r="H2143" s="507"/>
    </row>
    <row r="2144" s="166" customFormat="1" ht="12.75">
      <c r="H2144" s="507"/>
    </row>
    <row r="2145" s="166" customFormat="1" ht="12.75">
      <c r="H2145" s="507"/>
    </row>
    <row r="2146" s="166" customFormat="1" ht="12.75">
      <c r="H2146" s="507"/>
    </row>
    <row r="2147" s="166" customFormat="1" ht="12.75">
      <c r="H2147" s="507"/>
    </row>
    <row r="2148" s="166" customFormat="1" ht="12.75">
      <c r="H2148" s="507"/>
    </row>
    <row r="2149" s="166" customFormat="1" ht="12.75">
      <c r="H2149" s="507"/>
    </row>
    <row r="2150" s="166" customFormat="1" ht="12.75">
      <c r="H2150" s="507"/>
    </row>
    <row r="2151" s="166" customFormat="1" ht="12.75">
      <c r="H2151" s="507"/>
    </row>
    <row r="2152" s="166" customFormat="1" ht="12.75">
      <c r="H2152" s="507"/>
    </row>
    <row r="2153" s="166" customFormat="1" ht="12.75">
      <c r="H2153" s="507"/>
    </row>
    <row r="2154" s="166" customFormat="1" ht="12.75">
      <c r="H2154" s="507"/>
    </row>
    <row r="2155" s="166" customFormat="1" ht="12.75">
      <c r="H2155" s="507"/>
    </row>
    <row r="2156" s="166" customFormat="1" ht="12.75">
      <c r="H2156" s="507"/>
    </row>
    <row r="2157" s="166" customFormat="1" ht="12.75">
      <c r="H2157" s="507"/>
    </row>
    <row r="2158" s="166" customFormat="1" ht="12.75">
      <c r="H2158" s="507"/>
    </row>
    <row r="2159" s="166" customFormat="1" ht="12.75">
      <c r="H2159" s="507"/>
    </row>
    <row r="2160" s="166" customFormat="1" ht="12.75">
      <c r="H2160" s="507"/>
    </row>
    <row r="2161" s="166" customFormat="1" ht="12.75">
      <c r="H2161" s="507"/>
    </row>
    <row r="2162" s="166" customFormat="1" ht="12.75">
      <c r="H2162" s="507"/>
    </row>
    <row r="2163" s="166" customFormat="1" ht="12.75">
      <c r="H2163" s="507"/>
    </row>
    <row r="2164" s="166" customFormat="1" ht="12.75">
      <c r="H2164" s="507"/>
    </row>
    <row r="2165" s="166" customFormat="1" ht="12.75">
      <c r="H2165" s="507"/>
    </row>
    <row r="2166" s="166" customFormat="1" ht="12.75">
      <c r="H2166" s="507"/>
    </row>
    <row r="2167" s="166" customFormat="1" ht="12.75">
      <c r="H2167" s="507"/>
    </row>
    <row r="2168" s="166" customFormat="1" ht="12.75">
      <c r="H2168" s="507"/>
    </row>
    <row r="2169" s="166" customFormat="1" ht="12.75">
      <c r="H2169" s="507"/>
    </row>
    <row r="2170" s="166" customFormat="1" ht="12.75">
      <c r="H2170" s="507"/>
    </row>
    <row r="2171" s="166" customFormat="1" ht="12.75">
      <c r="H2171" s="507"/>
    </row>
    <row r="2172" s="166" customFormat="1" ht="12.75">
      <c r="H2172" s="507"/>
    </row>
    <row r="2173" s="166" customFormat="1" ht="12.75">
      <c r="H2173" s="507"/>
    </row>
    <row r="2174" s="166" customFormat="1" ht="12.75">
      <c r="H2174" s="507"/>
    </row>
    <row r="2175" s="166" customFormat="1" ht="12.75">
      <c r="H2175" s="507"/>
    </row>
    <row r="2176" s="166" customFormat="1" ht="12.75">
      <c r="H2176" s="507"/>
    </row>
    <row r="2177" s="166" customFormat="1" ht="12.75">
      <c r="H2177" s="507"/>
    </row>
    <row r="2178" s="166" customFormat="1" ht="12.75">
      <c r="H2178" s="507"/>
    </row>
    <row r="2179" s="166" customFormat="1" ht="12.75">
      <c r="H2179" s="507"/>
    </row>
    <row r="2180" s="166" customFormat="1" ht="12.75">
      <c r="H2180" s="507"/>
    </row>
    <row r="2181" s="166" customFormat="1" ht="12.75">
      <c r="H2181" s="507"/>
    </row>
    <row r="2182" s="166" customFormat="1" ht="12.75">
      <c r="H2182" s="507"/>
    </row>
    <row r="2183" s="166" customFormat="1" ht="12.75">
      <c r="H2183" s="507"/>
    </row>
    <row r="2184" s="166" customFormat="1" ht="12.75">
      <c r="H2184" s="507"/>
    </row>
    <row r="2185" s="166" customFormat="1" ht="12.75">
      <c r="H2185" s="507"/>
    </row>
    <row r="2186" s="166" customFormat="1" ht="12.75">
      <c r="H2186" s="507"/>
    </row>
    <row r="2187" s="166" customFormat="1" ht="12.75">
      <c r="H2187" s="507"/>
    </row>
    <row r="2188" s="166" customFormat="1" ht="12.75">
      <c r="H2188" s="507"/>
    </row>
    <row r="2189" s="166" customFormat="1" ht="12.75">
      <c r="H2189" s="507"/>
    </row>
    <row r="2190" s="166" customFormat="1" ht="12.75">
      <c r="H2190" s="507"/>
    </row>
    <row r="2191" s="166" customFormat="1" ht="12.75">
      <c r="H2191" s="507"/>
    </row>
    <row r="2192" s="166" customFormat="1" ht="12.75">
      <c r="H2192" s="507"/>
    </row>
    <row r="2193" s="166" customFormat="1" ht="12.75">
      <c r="H2193" s="507"/>
    </row>
    <row r="2194" s="166" customFormat="1" ht="12.75">
      <c r="H2194" s="507"/>
    </row>
    <row r="2195" s="166" customFormat="1" ht="12.75">
      <c r="H2195" s="507"/>
    </row>
    <row r="2196" s="166" customFormat="1" ht="12.75">
      <c r="H2196" s="507"/>
    </row>
    <row r="2197" s="166" customFormat="1" ht="12.75">
      <c r="H2197" s="507"/>
    </row>
    <row r="2198" s="166" customFormat="1" ht="12.75">
      <c r="H2198" s="507"/>
    </row>
    <row r="2199" s="166" customFormat="1" ht="12.75">
      <c r="H2199" s="507"/>
    </row>
    <row r="2200" s="166" customFormat="1" ht="12.75">
      <c r="H2200" s="507"/>
    </row>
    <row r="2201" s="166" customFormat="1" ht="12.75">
      <c r="H2201" s="507"/>
    </row>
    <row r="2202" s="166" customFormat="1" ht="12.75">
      <c r="H2202" s="507"/>
    </row>
    <row r="2203" s="166" customFormat="1" ht="12.75">
      <c r="H2203" s="507"/>
    </row>
    <row r="2204" s="166" customFormat="1" ht="12.75">
      <c r="H2204" s="507"/>
    </row>
    <row r="2205" s="166" customFormat="1" ht="12.75">
      <c r="H2205" s="507"/>
    </row>
    <row r="2206" s="166" customFormat="1" ht="12.75">
      <c r="H2206" s="507"/>
    </row>
    <row r="2207" s="166" customFormat="1" ht="12.75">
      <c r="H2207" s="507"/>
    </row>
    <row r="2208" s="166" customFormat="1" ht="12.75">
      <c r="H2208" s="507"/>
    </row>
    <row r="2209" s="166" customFormat="1" ht="12.75">
      <c r="H2209" s="507"/>
    </row>
    <row r="2210" s="166" customFormat="1" ht="12.75">
      <c r="H2210" s="507"/>
    </row>
    <row r="2211" s="166" customFormat="1" ht="12.75">
      <c r="H2211" s="507"/>
    </row>
    <row r="2212" s="166" customFormat="1" ht="12.75">
      <c r="H2212" s="507"/>
    </row>
    <row r="2213" s="166" customFormat="1" ht="12.75">
      <c r="H2213" s="507"/>
    </row>
    <row r="2214" s="166" customFormat="1" ht="12.75">
      <c r="H2214" s="507"/>
    </row>
    <row r="2215" s="166" customFormat="1" ht="12.75">
      <c r="H2215" s="507"/>
    </row>
    <row r="2216" s="166" customFormat="1" ht="12.75">
      <c r="H2216" s="507"/>
    </row>
    <row r="2217" s="166" customFormat="1" ht="12.75">
      <c r="H2217" s="507"/>
    </row>
    <row r="2218" s="166" customFormat="1" ht="12.75">
      <c r="H2218" s="507"/>
    </row>
    <row r="2219" s="166" customFormat="1" ht="12.75">
      <c r="H2219" s="507"/>
    </row>
    <row r="2220" s="166" customFormat="1" ht="12.75">
      <c r="H2220" s="507"/>
    </row>
    <row r="2221" s="166" customFormat="1" ht="12.75">
      <c r="H2221" s="507"/>
    </row>
    <row r="2222" s="166" customFormat="1" ht="12.75">
      <c r="H2222" s="507"/>
    </row>
    <row r="2223" s="166" customFormat="1" ht="12.75">
      <c r="H2223" s="507"/>
    </row>
    <row r="2224" s="166" customFormat="1" ht="12.75">
      <c r="H2224" s="507"/>
    </row>
    <row r="2225" s="166" customFormat="1" ht="12.75">
      <c r="H2225" s="507"/>
    </row>
    <row r="2226" s="166" customFormat="1" ht="12.75">
      <c r="H2226" s="507"/>
    </row>
    <row r="2227" s="166" customFormat="1" ht="12.75">
      <c r="H2227" s="507"/>
    </row>
    <row r="2228" s="166" customFormat="1" ht="12.75">
      <c r="H2228" s="507"/>
    </row>
    <row r="2229" s="166" customFormat="1" ht="12.75">
      <c r="H2229" s="507"/>
    </row>
    <row r="2230" s="166" customFormat="1" ht="12.75">
      <c r="H2230" s="507"/>
    </row>
    <row r="2231" s="166" customFormat="1" ht="12.75">
      <c r="H2231" s="507"/>
    </row>
    <row r="2232" s="166" customFormat="1" ht="12.75">
      <c r="H2232" s="507"/>
    </row>
    <row r="2233" s="166" customFormat="1" ht="12.75">
      <c r="H2233" s="507"/>
    </row>
    <row r="2234" s="166" customFormat="1" ht="12.75">
      <c r="H2234" s="507"/>
    </row>
    <row r="2235" s="166" customFormat="1" ht="12.75">
      <c r="H2235" s="507"/>
    </row>
    <row r="2236" s="166" customFormat="1" ht="12.75">
      <c r="H2236" s="507"/>
    </row>
    <row r="2237" s="166" customFormat="1" ht="12.75">
      <c r="H2237" s="507"/>
    </row>
    <row r="2238" s="166" customFormat="1" ht="12.75">
      <c r="H2238" s="507"/>
    </row>
    <row r="2239" s="166" customFormat="1" ht="12.75">
      <c r="H2239" s="507"/>
    </row>
    <row r="2240" s="166" customFormat="1" ht="12.75">
      <c r="H2240" s="507"/>
    </row>
    <row r="2241" s="166" customFormat="1" ht="12.75">
      <c r="H2241" s="507"/>
    </row>
    <row r="2242" s="166" customFormat="1" ht="12.75">
      <c r="H2242" s="507"/>
    </row>
    <row r="2243" s="166" customFormat="1" ht="12.75">
      <c r="H2243" s="507"/>
    </row>
    <row r="2244" s="166" customFormat="1" ht="12.75">
      <c r="H2244" s="507"/>
    </row>
    <row r="2245" s="166" customFormat="1" ht="12.75">
      <c r="H2245" s="507"/>
    </row>
    <row r="2246" s="166" customFormat="1" ht="12.75">
      <c r="H2246" s="507"/>
    </row>
    <row r="2247" s="166" customFormat="1" ht="12.75">
      <c r="H2247" s="507"/>
    </row>
    <row r="2248" s="166" customFormat="1" ht="12.75">
      <c r="H2248" s="507"/>
    </row>
    <row r="2249" s="166" customFormat="1" ht="12.75">
      <c r="H2249" s="507"/>
    </row>
    <row r="2250" s="166" customFormat="1" ht="12.75">
      <c r="H2250" s="507"/>
    </row>
    <row r="2251" s="166" customFormat="1" ht="12.75">
      <c r="H2251" s="507"/>
    </row>
    <row r="2252" s="166" customFormat="1" ht="12.75">
      <c r="H2252" s="507"/>
    </row>
    <row r="2253" s="166" customFormat="1" ht="12.75">
      <c r="H2253" s="507"/>
    </row>
    <row r="2254" s="166" customFormat="1" ht="12.75">
      <c r="H2254" s="507"/>
    </row>
    <row r="2255" s="166" customFormat="1" ht="12.75">
      <c r="H2255" s="507"/>
    </row>
    <row r="2256" s="166" customFormat="1" ht="12.75">
      <c r="H2256" s="507"/>
    </row>
    <row r="2257" s="166" customFormat="1" ht="12.75">
      <c r="H2257" s="507"/>
    </row>
    <row r="2258" s="166" customFormat="1" ht="12.75">
      <c r="H2258" s="507"/>
    </row>
    <row r="2259" s="166" customFormat="1" ht="12.75">
      <c r="H2259" s="507"/>
    </row>
    <row r="2260" s="166" customFormat="1" ht="12.75">
      <c r="H2260" s="507"/>
    </row>
    <row r="2261" s="166" customFormat="1" ht="12.75">
      <c r="H2261" s="507"/>
    </row>
    <row r="2262" s="166" customFormat="1" ht="12.75">
      <c r="H2262" s="507"/>
    </row>
    <row r="2263" s="166" customFormat="1" ht="12.75">
      <c r="H2263" s="507"/>
    </row>
    <row r="2264" s="166" customFormat="1" ht="12.75">
      <c r="H2264" s="507"/>
    </row>
    <row r="2265" s="166" customFormat="1" ht="12.75">
      <c r="H2265" s="507"/>
    </row>
    <row r="2266" s="166" customFormat="1" ht="12.75">
      <c r="H2266" s="507"/>
    </row>
    <row r="2267" s="166" customFormat="1" ht="12.75">
      <c r="H2267" s="507"/>
    </row>
    <row r="2268" s="166" customFormat="1" ht="12.75">
      <c r="H2268" s="507"/>
    </row>
    <row r="2269" s="166" customFormat="1" ht="12.75">
      <c r="H2269" s="507"/>
    </row>
    <row r="2270" s="166" customFormat="1" ht="12.75">
      <c r="H2270" s="507"/>
    </row>
    <row r="2271" s="166" customFormat="1" ht="12.75">
      <c r="H2271" s="507"/>
    </row>
    <row r="2272" s="166" customFormat="1" ht="12.75">
      <c r="H2272" s="507"/>
    </row>
    <row r="2273" s="166" customFormat="1" ht="12.75">
      <c r="H2273" s="507"/>
    </row>
    <row r="2274" s="166" customFormat="1" ht="12.75">
      <c r="H2274" s="507"/>
    </row>
    <row r="2275" s="166" customFormat="1" ht="12.75">
      <c r="H2275" s="507"/>
    </row>
    <row r="2276" s="166" customFormat="1" ht="12.75">
      <c r="H2276" s="507"/>
    </row>
    <row r="2277" s="166" customFormat="1" ht="12.75">
      <c r="H2277" s="507"/>
    </row>
    <row r="2278" s="166" customFormat="1" ht="12.75">
      <c r="H2278" s="507"/>
    </row>
    <row r="2279" s="166" customFormat="1" ht="12.75">
      <c r="H2279" s="507"/>
    </row>
    <row r="2280" s="166" customFormat="1" ht="12.75">
      <c r="H2280" s="507"/>
    </row>
    <row r="2281" s="166" customFormat="1" ht="12.75">
      <c r="H2281" s="507"/>
    </row>
    <row r="2282" s="166" customFormat="1" ht="12.75">
      <c r="H2282" s="507"/>
    </row>
    <row r="2283" s="166" customFormat="1" ht="12.75">
      <c r="H2283" s="507"/>
    </row>
    <row r="2284" s="166" customFormat="1" ht="12.75">
      <c r="H2284" s="507"/>
    </row>
    <row r="2285" s="166" customFormat="1" ht="12.75">
      <c r="H2285" s="507"/>
    </row>
    <row r="2286" s="166" customFormat="1" ht="12.75">
      <c r="H2286" s="507"/>
    </row>
    <row r="2287" s="166" customFormat="1" ht="12.75">
      <c r="H2287" s="507"/>
    </row>
    <row r="2288" s="166" customFormat="1" ht="12.75">
      <c r="H2288" s="507"/>
    </row>
    <row r="2289" s="166" customFormat="1" ht="12.75">
      <c r="H2289" s="507"/>
    </row>
    <row r="2290" s="166" customFormat="1" ht="12.75">
      <c r="H2290" s="507"/>
    </row>
    <row r="2291" s="166" customFormat="1" ht="12.75">
      <c r="H2291" s="507"/>
    </row>
    <row r="2292" s="166" customFormat="1" ht="12.75">
      <c r="H2292" s="507"/>
    </row>
    <row r="2293" s="166" customFormat="1" ht="12.75">
      <c r="H2293" s="507"/>
    </row>
    <row r="2294" s="166" customFormat="1" ht="12.75">
      <c r="H2294" s="507"/>
    </row>
    <row r="2295" s="166" customFormat="1" ht="12.75">
      <c r="H2295" s="507"/>
    </row>
    <row r="2296" s="166" customFormat="1" ht="12.75">
      <c r="H2296" s="507"/>
    </row>
    <row r="2297" s="166" customFormat="1" ht="12.75">
      <c r="H2297" s="507"/>
    </row>
    <row r="2298" s="166" customFormat="1" ht="12.75">
      <c r="H2298" s="507"/>
    </row>
    <row r="2299" s="166" customFormat="1" ht="12.75">
      <c r="H2299" s="507"/>
    </row>
    <row r="2300" s="166" customFormat="1" ht="12.75">
      <c r="H2300" s="507"/>
    </row>
    <row r="2301" s="166" customFormat="1" ht="12.75">
      <c r="H2301" s="507"/>
    </row>
    <row r="2302" s="166" customFormat="1" ht="12.75">
      <c r="H2302" s="507"/>
    </row>
    <row r="2303" s="166" customFormat="1" ht="12.75">
      <c r="H2303" s="507"/>
    </row>
    <row r="2304" s="166" customFormat="1" ht="12.75">
      <c r="H2304" s="507"/>
    </row>
    <row r="2305" s="166" customFormat="1" ht="12.75">
      <c r="H2305" s="507"/>
    </row>
    <row r="2306" s="166" customFormat="1" ht="12.75">
      <c r="H2306" s="507"/>
    </row>
    <row r="2307" s="166" customFormat="1" ht="12.75">
      <c r="H2307" s="507"/>
    </row>
    <row r="2308" s="166" customFormat="1" ht="12.75">
      <c r="H2308" s="507"/>
    </row>
    <row r="2309" s="166" customFormat="1" ht="12.75">
      <c r="H2309" s="507"/>
    </row>
    <row r="2310" s="166" customFormat="1" ht="12.75">
      <c r="H2310" s="507"/>
    </row>
    <row r="2311" s="166" customFormat="1" ht="12.75">
      <c r="H2311" s="507"/>
    </row>
    <row r="2312" s="166" customFormat="1" ht="12.75">
      <c r="H2312" s="507"/>
    </row>
    <row r="2313" s="166" customFormat="1" ht="12.75">
      <c r="H2313" s="507"/>
    </row>
    <row r="2314" s="166" customFormat="1" ht="12.75">
      <c r="H2314" s="507"/>
    </row>
    <row r="2315" s="166" customFormat="1" ht="12.75">
      <c r="H2315" s="507"/>
    </row>
    <row r="2316" s="166" customFormat="1" ht="12.75">
      <c r="H2316" s="507"/>
    </row>
    <row r="2317" s="166" customFormat="1" ht="12.75">
      <c r="H2317" s="507"/>
    </row>
    <row r="2318" s="166" customFormat="1" ht="12.75">
      <c r="H2318" s="507"/>
    </row>
    <row r="2319" s="166" customFormat="1" ht="12.75">
      <c r="H2319" s="507"/>
    </row>
    <row r="2320" s="166" customFormat="1" ht="12.75">
      <c r="H2320" s="507"/>
    </row>
    <row r="2321" s="166" customFormat="1" ht="12.75">
      <c r="H2321" s="507"/>
    </row>
    <row r="2322" s="166" customFormat="1" ht="12.75">
      <c r="H2322" s="507"/>
    </row>
    <row r="2323" s="166" customFormat="1" ht="12.75">
      <c r="H2323" s="507"/>
    </row>
    <row r="2324" s="166" customFormat="1" ht="12.75">
      <c r="H2324" s="507"/>
    </row>
    <row r="2325" s="166" customFormat="1" ht="12.75">
      <c r="H2325" s="507"/>
    </row>
    <row r="2326" s="166" customFormat="1" ht="12.75">
      <c r="H2326" s="507"/>
    </row>
    <row r="2327" s="166" customFormat="1" ht="12.75">
      <c r="H2327" s="507"/>
    </row>
    <row r="2328" s="166" customFormat="1" ht="12.75">
      <c r="H2328" s="507"/>
    </row>
    <row r="2329" s="166" customFormat="1" ht="12.75">
      <c r="H2329" s="507"/>
    </row>
    <row r="2330" s="166" customFormat="1" ht="12.75">
      <c r="H2330" s="507"/>
    </row>
    <row r="2331" s="166" customFormat="1" ht="12.75">
      <c r="H2331" s="507"/>
    </row>
    <row r="2332" s="166" customFormat="1" ht="12.75">
      <c r="H2332" s="507"/>
    </row>
    <row r="2333" s="166" customFormat="1" ht="12.75">
      <c r="H2333" s="507"/>
    </row>
    <row r="2334" s="166" customFormat="1" ht="12.75">
      <c r="H2334" s="507"/>
    </row>
    <row r="2335" s="166" customFormat="1" ht="12.75">
      <c r="H2335" s="507"/>
    </row>
    <row r="2336" s="166" customFormat="1" ht="12.75">
      <c r="H2336" s="507"/>
    </row>
    <row r="2337" s="166" customFormat="1" ht="12.75">
      <c r="H2337" s="507"/>
    </row>
    <row r="2338" s="166" customFormat="1" ht="12.75">
      <c r="H2338" s="507"/>
    </row>
    <row r="2339" s="166" customFormat="1" ht="12.75">
      <c r="H2339" s="507"/>
    </row>
    <row r="2340" s="166" customFormat="1" ht="12.75">
      <c r="H2340" s="507"/>
    </row>
    <row r="2341" s="166" customFormat="1" ht="12.75">
      <c r="H2341" s="507"/>
    </row>
    <row r="2342" s="166" customFormat="1" ht="12.75">
      <c r="H2342" s="507"/>
    </row>
    <row r="2343" s="166" customFormat="1" ht="12.75">
      <c r="H2343" s="507"/>
    </row>
    <row r="2344" s="166" customFormat="1" ht="12.75">
      <c r="H2344" s="507"/>
    </row>
    <row r="2345" s="166" customFormat="1" ht="12.75">
      <c r="H2345" s="507"/>
    </row>
    <row r="2346" s="166" customFormat="1" ht="12.75">
      <c r="H2346" s="507"/>
    </row>
    <row r="2347" s="166" customFormat="1" ht="12.75">
      <c r="H2347" s="507"/>
    </row>
    <row r="2348" s="166" customFormat="1" ht="12.75">
      <c r="H2348" s="507"/>
    </row>
    <row r="2349" s="166" customFormat="1" ht="12.75">
      <c r="H2349" s="507"/>
    </row>
    <row r="2350" s="166" customFormat="1" ht="12.75">
      <c r="H2350" s="507"/>
    </row>
    <row r="2351" s="166" customFormat="1" ht="12.75">
      <c r="H2351" s="507"/>
    </row>
    <row r="2352" s="166" customFormat="1" ht="12.75">
      <c r="H2352" s="507"/>
    </row>
    <row r="2353" s="166" customFormat="1" ht="12.75">
      <c r="H2353" s="507"/>
    </row>
    <row r="2354" s="166" customFormat="1" ht="12.75">
      <c r="H2354" s="507"/>
    </row>
    <row r="2355" s="166" customFormat="1" ht="12.75">
      <c r="H2355" s="507"/>
    </row>
    <row r="2356" s="166" customFormat="1" ht="12.75">
      <c r="H2356" s="507"/>
    </row>
    <row r="2357" s="166" customFormat="1" ht="12.75">
      <c r="H2357" s="507"/>
    </row>
    <row r="2358" s="166" customFormat="1" ht="12.75">
      <c r="H2358" s="507"/>
    </row>
    <row r="2359" s="166" customFormat="1" ht="12.75">
      <c r="H2359" s="507"/>
    </row>
    <row r="2360" s="166" customFormat="1" ht="12.75">
      <c r="H2360" s="507"/>
    </row>
    <row r="2361" s="166" customFormat="1" ht="12.75">
      <c r="H2361" s="507"/>
    </row>
    <row r="2362" s="166" customFormat="1" ht="12.75">
      <c r="H2362" s="507"/>
    </row>
    <row r="2363" s="166" customFormat="1" ht="12.75">
      <c r="H2363" s="507"/>
    </row>
    <row r="2364" s="166" customFormat="1" ht="12.75">
      <c r="H2364" s="507"/>
    </row>
    <row r="2365" s="166" customFormat="1" ht="12.75">
      <c r="H2365" s="507"/>
    </row>
    <row r="2366" s="166" customFormat="1" ht="12.75">
      <c r="H2366" s="507"/>
    </row>
    <row r="2367" s="166" customFormat="1" ht="12.75">
      <c r="H2367" s="507"/>
    </row>
    <row r="2368" s="166" customFormat="1" ht="12.75">
      <c r="H2368" s="507"/>
    </row>
    <row r="2369" s="166" customFormat="1" ht="12.75">
      <c r="H2369" s="507"/>
    </row>
    <row r="2370" s="166" customFormat="1" ht="12.75">
      <c r="H2370" s="507"/>
    </row>
    <row r="2371" s="166" customFormat="1" ht="12.75">
      <c r="H2371" s="507"/>
    </row>
    <row r="2372" s="166" customFormat="1" ht="12.75">
      <c r="H2372" s="507"/>
    </row>
    <row r="2373" s="166" customFormat="1" ht="12.75">
      <c r="H2373" s="507"/>
    </row>
    <row r="2374" s="166" customFormat="1" ht="12.75">
      <c r="H2374" s="507"/>
    </row>
    <row r="2375" s="166" customFormat="1" ht="12.75">
      <c r="H2375" s="507"/>
    </row>
    <row r="2376" s="166" customFormat="1" ht="12.75">
      <c r="H2376" s="507"/>
    </row>
    <row r="2377" s="166" customFormat="1" ht="12.75">
      <c r="H2377" s="507"/>
    </row>
    <row r="2378" s="166" customFormat="1" ht="12.75">
      <c r="H2378" s="507"/>
    </row>
    <row r="2379" s="166" customFormat="1" ht="12.75">
      <c r="H2379" s="507"/>
    </row>
    <row r="2380" s="166" customFormat="1" ht="12.75">
      <c r="H2380" s="507"/>
    </row>
    <row r="2381" s="166" customFormat="1" ht="12.75">
      <c r="H2381" s="507"/>
    </row>
    <row r="2382" s="166" customFormat="1" ht="12.75">
      <c r="H2382" s="507"/>
    </row>
    <row r="2383" s="166" customFormat="1" ht="12.75">
      <c r="H2383" s="507"/>
    </row>
    <row r="2384" s="166" customFormat="1" ht="12.75">
      <c r="H2384" s="507"/>
    </row>
    <row r="2385" s="166" customFormat="1" ht="12.75">
      <c r="H2385" s="507"/>
    </row>
    <row r="2386" s="166" customFormat="1" ht="12.75">
      <c r="H2386" s="507"/>
    </row>
    <row r="2387" s="166" customFormat="1" ht="12.75">
      <c r="H2387" s="507"/>
    </row>
    <row r="2388" s="166" customFormat="1" ht="12.75">
      <c r="H2388" s="507"/>
    </row>
    <row r="2389" s="166" customFormat="1" ht="12.75">
      <c r="H2389" s="507"/>
    </row>
    <row r="2390" s="166" customFormat="1" ht="12.75">
      <c r="H2390" s="507"/>
    </row>
    <row r="2391" s="166" customFormat="1" ht="12.75">
      <c r="H2391" s="507"/>
    </row>
    <row r="2392" s="166" customFormat="1" ht="12.75">
      <c r="H2392" s="507"/>
    </row>
    <row r="2393" s="166" customFormat="1" ht="12.75">
      <c r="H2393" s="507"/>
    </row>
    <row r="2394" s="166" customFormat="1" ht="12.75">
      <c r="H2394" s="507"/>
    </row>
    <row r="2395" s="166" customFormat="1" ht="12.75">
      <c r="H2395" s="507"/>
    </row>
    <row r="2396" s="166" customFormat="1" ht="12.75">
      <c r="H2396" s="507"/>
    </row>
    <row r="2397" s="166" customFormat="1" ht="12.75">
      <c r="H2397" s="507"/>
    </row>
    <row r="2398" s="166" customFormat="1" ht="12.75">
      <c r="H2398" s="507"/>
    </row>
    <row r="2399" s="166" customFormat="1" ht="12.75">
      <c r="H2399" s="507"/>
    </row>
    <row r="2400" s="166" customFormat="1" ht="12.75">
      <c r="H2400" s="507"/>
    </row>
    <row r="2401" s="166" customFormat="1" ht="12.75">
      <c r="H2401" s="507"/>
    </row>
    <row r="2402" s="166" customFormat="1" ht="12.75">
      <c r="H2402" s="507"/>
    </row>
    <row r="2403" s="166" customFormat="1" ht="12.75">
      <c r="H2403" s="507"/>
    </row>
    <row r="2404" s="166" customFormat="1" ht="12.75">
      <c r="H2404" s="507"/>
    </row>
    <row r="2405" s="166" customFormat="1" ht="12.75">
      <c r="H2405" s="507"/>
    </row>
    <row r="2406" s="166" customFormat="1" ht="12.75">
      <c r="H2406" s="507"/>
    </row>
    <row r="2407" s="166" customFormat="1" ht="12.75">
      <c r="H2407" s="507"/>
    </row>
    <row r="2408" s="166" customFormat="1" ht="12.75">
      <c r="H2408" s="507"/>
    </row>
    <row r="2409" s="166" customFormat="1" ht="12.75">
      <c r="H2409" s="507"/>
    </row>
    <row r="2410" s="166" customFormat="1" ht="12.75">
      <c r="H2410" s="507"/>
    </row>
    <row r="2411" s="166" customFormat="1" ht="12.75">
      <c r="H2411" s="507"/>
    </row>
    <row r="2412" s="166" customFormat="1" ht="12.75">
      <c r="H2412" s="507"/>
    </row>
    <row r="2413" s="166" customFormat="1" ht="12.75">
      <c r="H2413" s="507"/>
    </row>
    <row r="2414" s="166" customFormat="1" ht="12.75">
      <c r="H2414" s="507"/>
    </row>
    <row r="2415" s="166" customFormat="1" ht="12.75">
      <c r="H2415" s="507"/>
    </row>
    <row r="2416" s="166" customFormat="1" ht="12.75">
      <c r="H2416" s="507"/>
    </row>
    <row r="2417" s="166" customFormat="1" ht="12.75">
      <c r="H2417" s="507"/>
    </row>
    <row r="2418" s="166" customFormat="1" ht="12.75">
      <c r="H2418" s="507"/>
    </row>
    <row r="2419" s="166" customFormat="1" ht="12.75">
      <c r="H2419" s="507"/>
    </row>
    <row r="2420" s="166" customFormat="1" ht="12.75">
      <c r="H2420" s="507"/>
    </row>
    <row r="2421" s="166" customFormat="1" ht="12.75">
      <c r="H2421" s="507"/>
    </row>
    <row r="2422" s="166" customFormat="1" ht="12.75">
      <c r="H2422" s="507"/>
    </row>
    <row r="2423" s="166" customFormat="1" ht="12.75">
      <c r="H2423" s="507"/>
    </row>
    <row r="2424" s="166" customFormat="1" ht="12.75">
      <c r="H2424" s="507"/>
    </row>
    <row r="2425" s="166" customFormat="1" ht="12.75">
      <c r="H2425" s="507"/>
    </row>
    <row r="2426" s="166" customFormat="1" ht="12.75">
      <c r="H2426" s="507"/>
    </row>
    <row r="2427" s="166" customFormat="1" ht="12.75">
      <c r="H2427" s="507"/>
    </row>
    <row r="2428" s="166" customFormat="1" ht="12.75">
      <c r="H2428" s="507"/>
    </row>
    <row r="2429" s="166" customFormat="1" ht="12.75">
      <c r="H2429" s="507"/>
    </row>
    <row r="2430" s="166" customFormat="1" ht="12.75">
      <c r="H2430" s="507"/>
    </row>
    <row r="2431" s="166" customFormat="1" ht="12.75">
      <c r="H2431" s="507"/>
    </row>
    <row r="2432" s="166" customFormat="1" ht="12.75">
      <c r="H2432" s="507"/>
    </row>
    <row r="2433" s="166" customFormat="1" ht="12.75">
      <c r="H2433" s="507"/>
    </row>
    <row r="2434" s="166" customFormat="1" ht="12.75">
      <c r="H2434" s="507"/>
    </row>
    <row r="2435" s="166" customFormat="1" ht="12.75">
      <c r="H2435" s="507"/>
    </row>
    <row r="2436" s="166" customFormat="1" ht="12.75">
      <c r="H2436" s="507"/>
    </row>
    <row r="2437" s="166" customFormat="1" ht="12.75">
      <c r="H2437" s="507"/>
    </row>
    <row r="2438" s="166" customFormat="1" ht="12.75">
      <c r="H2438" s="507"/>
    </row>
    <row r="2439" s="166" customFormat="1" ht="12.75">
      <c r="H2439" s="507"/>
    </row>
    <row r="2440" s="166" customFormat="1" ht="12.75">
      <c r="H2440" s="507"/>
    </row>
    <row r="2441" s="166" customFormat="1" ht="12.75">
      <c r="H2441" s="507"/>
    </row>
    <row r="2442" s="166" customFormat="1" ht="12.75">
      <c r="H2442" s="507"/>
    </row>
    <row r="2443" s="166" customFormat="1" ht="12.75">
      <c r="H2443" s="507"/>
    </row>
    <row r="2444" s="166" customFormat="1" ht="12.75">
      <c r="H2444" s="507"/>
    </row>
    <row r="2445" s="166" customFormat="1" ht="12.75">
      <c r="H2445" s="507"/>
    </row>
    <row r="2446" s="166" customFormat="1" ht="12.75">
      <c r="H2446" s="507"/>
    </row>
    <row r="2447" s="166" customFormat="1" ht="12.75">
      <c r="H2447" s="507"/>
    </row>
    <row r="2448" s="166" customFormat="1" ht="12.75">
      <c r="H2448" s="507"/>
    </row>
    <row r="2449" s="166" customFormat="1" ht="12.75">
      <c r="H2449" s="507"/>
    </row>
    <row r="2450" s="166" customFormat="1" ht="12.75">
      <c r="H2450" s="507"/>
    </row>
    <row r="2451" s="166" customFormat="1" ht="12.75">
      <c r="H2451" s="507"/>
    </row>
    <row r="2452" s="166" customFormat="1" ht="12.75">
      <c r="H2452" s="507"/>
    </row>
    <row r="2453" s="166" customFormat="1" ht="12.75">
      <c r="H2453" s="507"/>
    </row>
    <row r="2454" s="166" customFormat="1" ht="12.75">
      <c r="H2454" s="507"/>
    </row>
    <row r="2455" s="166" customFormat="1" ht="12.75">
      <c r="H2455" s="507"/>
    </row>
    <row r="2456" s="166" customFormat="1" ht="12.75">
      <c r="H2456" s="507"/>
    </row>
    <row r="2457" s="166" customFormat="1" ht="12.75">
      <c r="H2457" s="507"/>
    </row>
    <row r="2458" s="166" customFormat="1" ht="12.75">
      <c r="H2458" s="507"/>
    </row>
    <row r="2459" s="166" customFormat="1" ht="12.75">
      <c r="H2459" s="507"/>
    </row>
    <row r="2460" s="166" customFormat="1" ht="12.75">
      <c r="H2460" s="507"/>
    </row>
    <row r="2461" s="166" customFormat="1" ht="12.75">
      <c r="H2461" s="507"/>
    </row>
    <row r="2462" s="166" customFormat="1" ht="12.75">
      <c r="H2462" s="507"/>
    </row>
    <row r="2463" s="166" customFormat="1" ht="12.75">
      <c r="H2463" s="507"/>
    </row>
    <row r="2464" s="166" customFormat="1" ht="12.75">
      <c r="H2464" s="507"/>
    </row>
    <row r="2465" s="166" customFormat="1" ht="12.75">
      <c r="H2465" s="507"/>
    </row>
    <row r="2466" s="166" customFormat="1" ht="12.75">
      <c r="H2466" s="507"/>
    </row>
    <row r="2467" s="166" customFormat="1" ht="12.75">
      <c r="H2467" s="507"/>
    </row>
    <row r="2468" s="166" customFormat="1" ht="12.75">
      <c r="H2468" s="507"/>
    </row>
    <row r="2469" s="166" customFormat="1" ht="12.75">
      <c r="H2469" s="507"/>
    </row>
    <row r="2470" s="166" customFormat="1" ht="12.75">
      <c r="H2470" s="507"/>
    </row>
    <row r="2471" s="166" customFormat="1" ht="12.75">
      <c r="H2471" s="507"/>
    </row>
    <row r="2472" s="166" customFormat="1" ht="12.75">
      <c r="H2472" s="507"/>
    </row>
    <row r="2473" s="166" customFormat="1" ht="12.75">
      <c r="H2473" s="507"/>
    </row>
    <row r="2474" s="166" customFormat="1" ht="12.75">
      <c r="H2474" s="507"/>
    </row>
    <row r="2475" s="166" customFormat="1" ht="12.75">
      <c r="H2475" s="507"/>
    </row>
    <row r="2476" s="166" customFormat="1" ht="12.75">
      <c r="H2476" s="507"/>
    </row>
    <row r="2477" s="166" customFormat="1" ht="12.75">
      <c r="H2477" s="507"/>
    </row>
    <row r="2478" s="166" customFormat="1" ht="12.75">
      <c r="H2478" s="507"/>
    </row>
    <row r="2479" s="166" customFormat="1" ht="12.75">
      <c r="H2479" s="507"/>
    </row>
    <row r="2480" s="166" customFormat="1" ht="12.75">
      <c r="H2480" s="507"/>
    </row>
    <row r="2481" s="166" customFormat="1" ht="12.75">
      <c r="H2481" s="507"/>
    </row>
    <row r="2482" s="166" customFormat="1" ht="12.75">
      <c r="H2482" s="507"/>
    </row>
    <row r="2483" s="166" customFormat="1" ht="12.75">
      <c r="H2483" s="507"/>
    </row>
    <row r="2484" s="166" customFormat="1" ht="12.75">
      <c r="H2484" s="507"/>
    </row>
    <row r="2485" s="166" customFormat="1" ht="12.75">
      <c r="H2485" s="507"/>
    </row>
    <row r="2486" s="166" customFormat="1" ht="12.75">
      <c r="H2486" s="507"/>
    </row>
    <row r="2487" s="166" customFormat="1" ht="12.75">
      <c r="H2487" s="507"/>
    </row>
    <row r="2488" s="166" customFormat="1" ht="12.75">
      <c r="H2488" s="507"/>
    </row>
    <row r="2489" s="166" customFormat="1" ht="12.75">
      <c r="H2489" s="507"/>
    </row>
    <row r="2490" s="166" customFormat="1" ht="12.75">
      <c r="H2490" s="507"/>
    </row>
    <row r="2491" s="166" customFormat="1" ht="12.75">
      <c r="H2491" s="507"/>
    </row>
    <row r="2492" s="166" customFormat="1" ht="12.75">
      <c r="H2492" s="507"/>
    </row>
    <row r="2493" s="166" customFormat="1" ht="12.75">
      <c r="H2493" s="507"/>
    </row>
    <row r="2494" s="166" customFormat="1" ht="12.75">
      <c r="H2494" s="507"/>
    </row>
    <row r="2495" s="166" customFormat="1" ht="12.75">
      <c r="H2495" s="507"/>
    </row>
    <row r="2496" s="166" customFormat="1" ht="12.75">
      <c r="H2496" s="507"/>
    </row>
    <row r="2497" s="166" customFormat="1" ht="12.75">
      <c r="H2497" s="507"/>
    </row>
    <row r="2498" s="166" customFormat="1" ht="12.75">
      <c r="H2498" s="507"/>
    </row>
    <row r="2499" s="166" customFormat="1" ht="12.75">
      <c r="H2499" s="507"/>
    </row>
    <row r="2500" s="166" customFormat="1" ht="12.75">
      <c r="H2500" s="507"/>
    </row>
    <row r="2501" s="166" customFormat="1" ht="12.75">
      <c r="H2501" s="507"/>
    </row>
    <row r="2502" s="166" customFormat="1" ht="12.75">
      <c r="H2502" s="507"/>
    </row>
    <row r="2503" s="166" customFormat="1" ht="12.75">
      <c r="H2503" s="507"/>
    </row>
    <row r="2504" s="166" customFormat="1" ht="12.75">
      <c r="H2504" s="507"/>
    </row>
    <row r="2505" s="166" customFormat="1" ht="12.75">
      <c r="H2505" s="507"/>
    </row>
    <row r="2506" s="166" customFormat="1" ht="12.75">
      <c r="H2506" s="507"/>
    </row>
    <row r="2507" s="166" customFormat="1" ht="12.75">
      <c r="H2507" s="507"/>
    </row>
    <row r="2508" s="166" customFormat="1" ht="12.75">
      <c r="H2508" s="507"/>
    </row>
    <row r="2509" s="166" customFormat="1" ht="12.75">
      <c r="H2509" s="507"/>
    </row>
    <row r="2510" s="166" customFormat="1" ht="12.75">
      <c r="H2510" s="507"/>
    </row>
    <row r="2511" s="166" customFormat="1" ht="12.75">
      <c r="H2511" s="507"/>
    </row>
    <row r="2512" s="166" customFormat="1" ht="12.75">
      <c r="H2512" s="507"/>
    </row>
    <row r="2513" s="166" customFormat="1" ht="12.75">
      <c r="H2513" s="507"/>
    </row>
    <row r="2514" s="166" customFormat="1" ht="12.75">
      <c r="H2514" s="507"/>
    </row>
    <row r="2515" s="166" customFormat="1" ht="12.75">
      <c r="H2515" s="507"/>
    </row>
    <row r="2516" s="166" customFormat="1" ht="12.75">
      <c r="H2516" s="507"/>
    </row>
    <row r="2517" s="166" customFormat="1" ht="12.75">
      <c r="H2517" s="507"/>
    </row>
    <row r="2518" s="166" customFormat="1" ht="12.75">
      <c r="H2518" s="507"/>
    </row>
    <row r="2519" s="166" customFormat="1" ht="12.75">
      <c r="H2519" s="507"/>
    </row>
    <row r="2520" s="166" customFormat="1" ht="12.75">
      <c r="H2520" s="507"/>
    </row>
    <row r="2521" s="166" customFormat="1" ht="12.75">
      <c r="H2521" s="507"/>
    </row>
    <row r="2522" s="166" customFormat="1" ht="12.75">
      <c r="H2522" s="507"/>
    </row>
    <row r="2523" s="166" customFormat="1" ht="12.75">
      <c r="H2523" s="507"/>
    </row>
    <row r="2524" s="166" customFormat="1" ht="12.75">
      <c r="H2524" s="507"/>
    </row>
    <row r="2525" s="166" customFormat="1" ht="12.75">
      <c r="H2525" s="507"/>
    </row>
    <row r="2526" s="166" customFormat="1" ht="12.75">
      <c r="H2526" s="507"/>
    </row>
    <row r="2527" s="166" customFormat="1" ht="12.75">
      <c r="H2527" s="507"/>
    </row>
    <row r="2528" s="166" customFormat="1" ht="12.75">
      <c r="H2528" s="507"/>
    </row>
    <row r="2529" s="166" customFormat="1" ht="12.75">
      <c r="H2529" s="507"/>
    </row>
    <row r="2530" s="166" customFormat="1" ht="12.75">
      <c r="H2530" s="507"/>
    </row>
    <row r="2531" s="166" customFormat="1" ht="12.75">
      <c r="H2531" s="507"/>
    </row>
    <row r="2532" s="166" customFormat="1" ht="12.75">
      <c r="H2532" s="507"/>
    </row>
    <row r="2533" s="166" customFormat="1" ht="12.75">
      <c r="H2533" s="507"/>
    </row>
    <row r="2534" s="166" customFormat="1" ht="12.75">
      <c r="H2534" s="507"/>
    </row>
    <row r="2535" s="166" customFormat="1" ht="12.75">
      <c r="H2535" s="507"/>
    </row>
    <row r="2536" s="166" customFormat="1" ht="12.75">
      <c r="H2536" s="507"/>
    </row>
    <row r="2537" s="166" customFormat="1" ht="12.75">
      <c r="H2537" s="507"/>
    </row>
    <row r="2538" s="166" customFormat="1" ht="12.75">
      <c r="H2538" s="507"/>
    </row>
    <row r="2539" s="166" customFormat="1" ht="12.75">
      <c r="H2539" s="507"/>
    </row>
    <row r="2540" s="166" customFormat="1" ht="12.75">
      <c r="H2540" s="507"/>
    </row>
    <row r="2541" s="166" customFormat="1" ht="12.75">
      <c r="H2541" s="507"/>
    </row>
    <row r="2542" s="166" customFormat="1" ht="12.75">
      <c r="H2542" s="507"/>
    </row>
    <row r="2543" s="166" customFormat="1" ht="12.75">
      <c r="H2543" s="507"/>
    </row>
    <row r="2544" s="166" customFormat="1" ht="12.75">
      <c r="H2544" s="507"/>
    </row>
    <row r="2545" s="166" customFormat="1" ht="12.75">
      <c r="H2545" s="507"/>
    </row>
    <row r="2546" s="166" customFormat="1" ht="12.75">
      <c r="H2546" s="507"/>
    </row>
    <row r="2547" s="166" customFormat="1" ht="12.75">
      <c r="H2547" s="507"/>
    </row>
    <row r="2548" s="166" customFormat="1" ht="12.75">
      <c r="H2548" s="507"/>
    </row>
    <row r="2549" s="166" customFormat="1" ht="12.75">
      <c r="H2549" s="507"/>
    </row>
    <row r="2550" s="166" customFormat="1" ht="12.75">
      <c r="H2550" s="507"/>
    </row>
    <row r="2551" s="166" customFormat="1" ht="12.75">
      <c r="H2551" s="507"/>
    </row>
    <row r="2552" s="166" customFormat="1" ht="12.75">
      <c r="H2552" s="507"/>
    </row>
    <row r="2553" s="166" customFormat="1" ht="12.75">
      <c r="H2553" s="507"/>
    </row>
    <row r="2554" s="166" customFormat="1" ht="12.75">
      <c r="H2554" s="507"/>
    </row>
    <row r="2555" s="166" customFormat="1" ht="12.75">
      <c r="H2555" s="507"/>
    </row>
    <row r="2556" s="166" customFormat="1" ht="12.75">
      <c r="H2556" s="507"/>
    </row>
    <row r="2557" s="166" customFormat="1" ht="12.75">
      <c r="H2557" s="507"/>
    </row>
    <row r="2558" s="166" customFormat="1" ht="12.75">
      <c r="H2558" s="507"/>
    </row>
    <row r="2559" s="166" customFormat="1" ht="12.75">
      <c r="H2559" s="507"/>
    </row>
    <row r="2560" s="166" customFormat="1" ht="12.75">
      <c r="H2560" s="507"/>
    </row>
    <row r="2561" s="166" customFormat="1" ht="12.75">
      <c r="H2561" s="507"/>
    </row>
  </sheetData>
  <mergeCells count="24">
    <mergeCell ref="D121:G121"/>
    <mergeCell ref="D110:G110"/>
    <mergeCell ref="A111:C111"/>
    <mergeCell ref="D111:G111"/>
    <mergeCell ref="A105:C105"/>
    <mergeCell ref="A106:B106"/>
    <mergeCell ref="A109:C109"/>
    <mergeCell ref="D109:G109"/>
    <mergeCell ref="A101:C101"/>
    <mergeCell ref="D101:G101"/>
    <mergeCell ref="A103:C103"/>
    <mergeCell ref="D103:G103"/>
    <mergeCell ref="A96:B96"/>
    <mergeCell ref="A97:B97"/>
    <mergeCell ref="A98:B98"/>
    <mergeCell ref="A99:B99"/>
    <mergeCell ref="A82:B82"/>
    <mergeCell ref="A84:G84"/>
    <mergeCell ref="A94:B94"/>
    <mergeCell ref="A95:B95"/>
    <mergeCell ref="A1:I1"/>
    <mergeCell ref="A3:G3"/>
    <mergeCell ref="A40:G40"/>
    <mergeCell ref="A73:G73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8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I70"/>
  <sheetViews>
    <sheetView workbookViewId="0" topLeftCell="A1">
      <selection activeCell="G21" sqref="G21"/>
    </sheetView>
  </sheetViews>
  <sheetFormatPr defaultColWidth="9.00390625" defaultRowHeight="12.75"/>
  <cols>
    <col min="2" max="2" width="35.625" style="0" customWidth="1"/>
    <col min="3" max="3" width="10.75390625" style="0" customWidth="1"/>
    <col min="4" max="4" width="10.875" style="0" customWidth="1"/>
    <col min="5" max="5" width="35.00390625" style="0" customWidth="1"/>
    <col min="6" max="6" width="18.25390625" style="0" customWidth="1"/>
    <col min="8" max="8" width="13.875" style="0" bestFit="1" customWidth="1"/>
  </cols>
  <sheetData>
    <row r="1" spans="1:9" ht="18">
      <c r="A1" s="202" t="s">
        <v>217</v>
      </c>
      <c r="C1" s="202"/>
      <c r="D1" s="202"/>
      <c r="E1" s="202"/>
      <c r="F1" s="202"/>
      <c r="I1" s="2"/>
    </row>
    <row r="2" spans="2:9" ht="15" customHeight="1">
      <c r="B2" s="202"/>
      <c r="C2" s="202"/>
      <c r="D2" s="202"/>
      <c r="E2" s="202"/>
      <c r="F2" s="202"/>
      <c r="I2" s="2"/>
    </row>
    <row r="3" spans="1:8" ht="16.5" customHeight="1">
      <c r="A3" s="1" t="s">
        <v>78</v>
      </c>
      <c r="E3" s="301">
        <v>269012060.46</v>
      </c>
      <c r="F3" s="2" t="s">
        <v>338</v>
      </c>
      <c r="H3" s="156"/>
    </row>
    <row r="4" spans="2:8" ht="15" customHeight="1">
      <c r="B4" s="1"/>
      <c r="E4" s="156"/>
      <c r="H4" s="156"/>
    </row>
    <row r="5" spans="1:7" ht="15.75">
      <c r="A5" s="1" t="s">
        <v>1</v>
      </c>
      <c r="C5" s="1"/>
      <c r="G5" s="334"/>
    </row>
    <row r="6" spans="1:6" ht="25.5">
      <c r="A6" s="731"/>
      <c r="B6" s="730"/>
      <c r="C6" s="52" t="s">
        <v>368</v>
      </c>
      <c r="D6" s="6" t="s">
        <v>369</v>
      </c>
      <c r="E6" s="5" t="s">
        <v>275</v>
      </c>
      <c r="F6" s="51" t="s">
        <v>370</v>
      </c>
    </row>
    <row r="7" spans="1:6" ht="16.5" customHeight="1">
      <c r="A7" s="725" t="s">
        <v>2</v>
      </c>
      <c r="B7" s="726"/>
      <c r="C7" s="487">
        <v>0</v>
      </c>
      <c r="D7" s="487">
        <v>0</v>
      </c>
      <c r="E7" s="487">
        <v>400000000</v>
      </c>
      <c r="F7" s="486" t="s">
        <v>516</v>
      </c>
    </row>
    <row r="8" spans="1:7" ht="16.5" customHeight="1">
      <c r="A8" s="725" t="s">
        <v>0</v>
      </c>
      <c r="B8" s="726"/>
      <c r="C8" s="487">
        <v>0</v>
      </c>
      <c r="D8" s="487">
        <v>0</v>
      </c>
      <c r="E8" s="487">
        <v>42240000</v>
      </c>
      <c r="F8" s="486" t="s">
        <v>516</v>
      </c>
      <c r="G8" s="125"/>
    </row>
    <row r="9" spans="1:6" ht="15" customHeight="1">
      <c r="A9" s="729" t="s">
        <v>535</v>
      </c>
      <c r="B9" s="730"/>
      <c r="C9" s="9">
        <v>0</v>
      </c>
      <c r="D9" s="9">
        <v>0</v>
      </c>
      <c r="E9" s="9">
        <f>SUM(E7:E8)</f>
        <v>442240000</v>
      </c>
      <c r="F9" s="27" t="s">
        <v>516</v>
      </c>
    </row>
    <row r="10" spans="2:6" ht="15" customHeight="1">
      <c r="B10" s="259"/>
      <c r="C10" s="260"/>
      <c r="D10" s="260"/>
      <c r="E10" s="260"/>
      <c r="F10" s="305"/>
    </row>
    <row r="11" spans="1:6" ht="15.75" customHeight="1">
      <c r="A11" s="1" t="s">
        <v>3</v>
      </c>
      <c r="B11" s="1"/>
      <c r="C11" s="260"/>
      <c r="D11" s="260"/>
      <c r="E11" s="635">
        <f>E3+E9</f>
        <v>711252060.46</v>
      </c>
      <c r="F11" s="636" t="s">
        <v>338</v>
      </c>
    </row>
    <row r="12" spans="2:6" ht="12.75" customHeight="1">
      <c r="B12" s="259"/>
      <c r="C12" s="260"/>
      <c r="D12" s="260"/>
      <c r="E12" s="260"/>
      <c r="F12" s="305"/>
    </row>
    <row r="13" ht="15.75">
      <c r="A13" s="1" t="s">
        <v>237</v>
      </c>
    </row>
    <row r="14" spans="1:6" ht="24" customHeight="1">
      <c r="A14" s="729"/>
      <c r="B14" s="729"/>
      <c r="C14" s="52" t="s">
        <v>368</v>
      </c>
      <c r="D14" s="6" t="s">
        <v>369</v>
      </c>
      <c r="E14" s="244" t="s">
        <v>275</v>
      </c>
      <c r="F14" s="51" t="s">
        <v>370</v>
      </c>
    </row>
    <row r="15" spans="1:8" ht="16.5" customHeight="1">
      <c r="A15" s="727" t="s">
        <v>240</v>
      </c>
      <c r="B15" s="728"/>
      <c r="C15" s="335">
        <v>0</v>
      </c>
      <c r="D15" s="335">
        <v>0</v>
      </c>
      <c r="E15" s="326">
        <v>15394308</v>
      </c>
      <c r="F15" s="180" t="s">
        <v>516</v>
      </c>
      <c r="H15" s="361"/>
    </row>
    <row r="16" spans="1:8" ht="20.25" customHeight="1">
      <c r="A16" s="745" t="s">
        <v>735</v>
      </c>
      <c r="B16" s="726"/>
      <c r="C16" s="335">
        <v>0</v>
      </c>
      <c r="D16" s="335">
        <v>0</v>
      </c>
      <c r="E16" s="326">
        <v>17280000</v>
      </c>
      <c r="F16" s="180" t="s">
        <v>516</v>
      </c>
      <c r="H16" s="361"/>
    </row>
    <row r="17" spans="1:6" ht="15.75" customHeight="1">
      <c r="A17" s="729" t="s">
        <v>536</v>
      </c>
      <c r="B17" s="730"/>
      <c r="C17" s="9">
        <v>0</v>
      </c>
      <c r="D17" s="293">
        <v>0</v>
      </c>
      <c r="E17" s="9">
        <f>SUM(E15:E16)</f>
        <v>32674308</v>
      </c>
      <c r="F17" s="10" t="s">
        <v>516</v>
      </c>
    </row>
    <row r="18" spans="1:6" ht="15.75" customHeight="1">
      <c r="A18" s="637"/>
      <c r="B18" s="496"/>
      <c r="C18" s="260"/>
      <c r="D18" s="352"/>
      <c r="E18" s="260"/>
      <c r="F18" s="261"/>
    </row>
    <row r="19" spans="1:6" ht="15.75" customHeight="1">
      <c r="A19" s="1" t="s">
        <v>744</v>
      </c>
      <c r="B19" s="1"/>
      <c r="C19" s="260"/>
      <c r="D19" s="352"/>
      <c r="E19" s="635">
        <v>678577752</v>
      </c>
      <c r="F19" s="636" t="s">
        <v>338</v>
      </c>
    </row>
    <row r="20" spans="5:6" ht="15" customHeight="1">
      <c r="E20" s="635"/>
      <c r="F20" s="636"/>
    </row>
    <row r="21" spans="1:5" ht="13.5" customHeight="1">
      <c r="A21" s="453" t="s">
        <v>272</v>
      </c>
      <c r="E21" s="304"/>
    </row>
    <row r="22" spans="1:6" ht="14.25" customHeight="1">
      <c r="A22" s="447" t="s">
        <v>206</v>
      </c>
      <c r="E22" s="329"/>
      <c r="F22" s="328"/>
    </row>
    <row r="23" ht="15">
      <c r="A23" s="302" t="s">
        <v>207</v>
      </c>
    </row>
    <row r="24" spans="1:6" ht="16.5" customHeight="1">
      <c r="A24" s="738" t="s">
        <v>208</v>
      </c>
      <c r="B24" s="664"/>
      <c r="C24" s="664"/>
      <c r="D24" s="664"/>
      <c r="E24" s="739"/>
      <c r="F24" s="503"/>
    </row>
    <row r="25" spans="1:6" ht="20.25" customHeight="1">
      <c r="A25" s="33" t="s">
        <v>252</v>
      </c>
      <c r="B25" s="730" t="s">
        <v>253</v>
      </c>
      <c r="C25" s="730"/>
      <c r="D25" s="730"/>
      <c r="E25" s="730"/>
      <c r="F25" s="456" t="s">
        <v>232</v>
      </c>
    </row>
    <row r="26" spans="1:6" ht="18.75" customHeight="1">
      <c r="A26" s="500" t="s">
        <v>259</v>
      </c>
      <c r="B26" s="736" t="s">
        <v>728</v>
      </c>
      <c r="C26" s="737"/>
      <c r="D26" s="737"/>
      <c r="E26" s="726"/>
      <c r="F26" s="457">
        <v>36429000</v>
      </c>
    </row>
    <row r="27" spans="1:6" ht="18.75" customHeight="1">
      <c r="A27" s="500" t="s">
        <v>254</v>
      </c>
      <c r="B27" s="736" t="s">
        <v>457</v>
      </c>
      <c r="C27" s="737"/>
      <c r="D27" s="737"/>
      <c r="E27" s="726"/>
      <c r="F27" s="457">
        <v>7000000</v>
      </c>
    </row>
    <row r="28" spans="1:6" ht="18.75" customHeight="1">
      <c r="A28" s="500" t="s">
        <v>255</v>
      </c>
      <c r="B28" s="736" t="s">
        <v>226</v>
      </c>
      <c r="C28" s="737"/>
      <c r="D28" s="737"/>
      <c r="E28" s="726"/>
      <c r="F28" s="457">
        <v>2070000</v>
      </c>
    </row>
    <row r="29" spans="1:6" ht="18.75" customHeight="1">
      <c r="A29" s="500" t="s">
        <v>256</v>
      </c>
      <c r="B29" s="736" t="s">
        <v>233</v>
      </c>
      <c r="C29" s="737"/>
      <c r="D29" s="737"/>
      <c r="E29" s="726"/>
      <c r="F29" s="457">
        <v>1960000</v>
      </c>
    </row>
    <row r="30" spans="1:6" ht="18.75" customHeight="1">
      <c r="A30" s="500" t="s">
        <v>257</v>
      </c>
      <c r="B30" s="736" t="s">
        <v>228</v>
      </c>
      <c r="C30" s="737"/>
      <c r="D30" s="737"/>
      <c r="E30" s="726"/>
      <c r="F30" s="457">
        <v>6641000</v>
      </c>
    </row>
    <row r="31" spans="1:6" ht="18.75" customHeight="1">
      <c r="A31" s="500" t="s">
        <v>722</v>
      </c>
      <c r="B31" s="736" t="s">
        <v>227</v>
      </c>
      <c r="C31" s="737"/>
      <c r="D31" s="737"/>
      <c r="E31" s="726"/>
      <c r="F31" s="457">
        <v>1635000</v>
      </c>
    </row>
    <row r="32" spans="1:6" ht="18.75" customHeight="1">
      <c r="A32" s="500" t="s">
        <v>258</v>
      </c>
      <c r="B32" s="736" t="s">
        <v>729</v>
      </c>
      <c r="C32" s="737"/>
      <c r="D32" s="737"/>
      <c r="E32" s="726"/>
      <c r="F32" s="457">
        <v>1982000</v>
      </c>
    </row>
    <row r="33" spans="1:6" ht="18.75" customHeight="1">
      <c r="A33" s="500" t="s">
        <v>260</v>
      </c>
      <c r="B33" s="735" t="s">
        <v>456</v>
      </c>
      <c r="C33" s="735"/>
      <c r="D33" s="735"/>
      <c r="E33" s="735"/>
      <c r="F33" s="457">
        <v>20000000</v>
      </c>
    </row>
    <row r="34" spans="1:6" ht="18.75" customHeight="1">
      <c r="A34" s="500" t="s">
        <v>725</v>
      </c>
      <c r="B34" s="732" t="s">
        <v>6</v>
      </c>
      <c r="C34" s="733"/>
      <c r="D34" s="733"/>
      <c r="E34" s="734"/>
      <c r="F34" s="457">
        <v>50000000</v>
      </c>
    </row>
    <row r="35" spans="1:6" ht="18.75" customHeight="1">
      <c r="A35" s="500" t="s">
        <v>720</v>
      </c>
      <c r="B35" s="732" t="s">
        <v>7</v>
      </c>
      <c r="C35" s="733"/>
      <c r="D35" s="733"/>
      <c r="E35" s="734"/>
      <c r="F35" s="457">
        <v>500000</v>
      </c>
    </row>
    <row r="36" spans="1:6" ht="18.75" customHeight="1">
      <c r="A36" s="500" t="s">
        <v>721</v>
      </c>
      <c r="B36" s="732" t="s">
        <v>8</v>
      </c>
      <c r="C36" s="733"/>
      <c r="D36" s="733"/>
      <c r="E36" s="734"/>
      <c r="F36" s="457">
        <v>1000000</v>
      </c>
    </row>
    <row r="37" spans="1:6" ht="18.75" customHeight="1">
      <c r="A37" s="500" t="s">
        <v>263</v>
      </c>
      <c r="B37" s="735" t="s">
        <v>221</v>
      </c>
      <c r="C37" s="735"/>
      <c r="D37" s="735"/>
      <c r="E37" s="735"/>
      <c r="F37" s="457">
        <v>2654000</v>
      </c>
    </row>
    <row r="38" spans="1:6" ht="18.75" customHeight="1">
      <c r="A38" s="500" t="s">
        <v>264</v>
      </c>
      <c r="B38" s="735" t="s">
        <v>64</v>
      </c>
      <c r="C38" s="735"/>
      <c r="D38" s="735"/>
      <c r="E38" s="735"/>
      <c r="F38" s="457">
        <v>9800000</v>
      </c>
    </row>
    <row r="39" spans="1:6" ht="18.75" customHeight="1">
      <c r="A39" s="500" t="s">
        <v>265</v>
      </c>
      <c r="B39" s="736" t="s">
        <v>224</v>
      </c>
      <c r="C39" s="737"/>
      <c r="D39" s="737"/>
      <c r="E39" s="726"/>
      <c r="F39" s="457">
        <v>44242000</v>
      </c>
    </row>
    <row r="40" spans="1:6" ht="18.75" customHeight="1">
      <c r="A40" s="500" t="s">
        <v>266</v>
      </c>
      <c r="B40" s="732" t="s">
        <v>222</v>
      </c>
      <c r="C40" s="733"/>
      <c r="D40" s="733"/>
      <c r="E40" s="734"/>
      <c r="F40" s="457">
        <v>41427000</v>
      </c>
    </row>
    <row r="41" spans="1:6" ht="18.75" customHeight="1">
      <c r="A41" s="500" t="s">
        <v>267</v>
      </c>
      <c r="B41" s="736" t="s">
        <v>223</v>
      </c>
      <c r="C41" s="737"/>
      <c r="D41" s="737"/>
      <c r="E41" s="726"/>
      <c r="F41" s="457">
        <v>1000000</v>
      </c>
    </row>
    <row r="42" spans="1:6" ht="18.75" customHeight="1">
      <c r="A42" s="500" t="s">
        <v>268</v>
      </c>
      <c r="B42" s="736" t="s">
        <v>242</v>
      </c>
      <c r="C42" s="737"/>
      <c r="D42" s="737"/>
      <c r="E42" s="726"/>
      <c r="F42" s="457">
        <v>29850000</v>
      </c>
    </row>
    <row r="43" spans="1:6" ht="18.75" customHeight="1">
      <c r="A43" s="500" t="s">
        <v>269</v>
      </c>
      <c r="B43" s="736" t="s">
        <v>243</v>
      </c>
      <c r="C43" s="737"/>
      <c r="D43" s="737"/>
      <c r="E43" s="726"/>
      <c r="F43" s="457">
        <v>1411000</v>
      </c>
    </row>
    <row r="44" spans="1:6" ht="18.75" customHeight="1">
      <c r="A44" s="500" t="s">
        <v>723</v>
      </c>
      <c r="B44" s="736" t="s">
        <v>455</v>
      </c>
      <c r="C44" s="737"/>
      <c r="D44" s="737"/>
      <c r="E44" s="726"/>
      <c r="F44" s="457">
        <v>4200000</v>
      </c>
    </row>
    <row r="45" spans="1:6" ht="18.75" customHeight="1">
      <c r="A45" s="500" t="s">
        <v>724</v>
      </c>
      <c r="B45" s="736" t="s">
        <v>9</v>
      </c>
      <c r="C45" s="737"/>
      <c r="D45" s="737"/>
      <c r="E45" s="726"/>
      <c r="F45" s="457">
        <v>449000</v>
      </c>
    </row>
    <row r="46" spans="1:6" ht="18.75" customHeight="1">
      <c r="A46" s="741" t="s">
        <v>249</v>
      </c>
      <c r="B46" s="742"/>
      <c r="C46" s="742"/>
      <c r="D46" s="742"/>
      <c r="E46" s="743"/>
      <c r="F46" s="458">
        <f>SUM(F26:F45)</f>
        <v>264250000</v>
      </c>
    </row>
    <row r="47" ht="8.25" customHeight="1"/>
    <row r="48" spans="1:6" ht="18.75" customHeight="1">
      <c r="A48" s="740" t="s">
        <v>209</v>
      </c>
      <c r="B48" s="730"/>
      <c r="C48" s="730"/>
      <c r="D48" s="730"/>
      <c r="E48" s="730"/>
      <c r="F48" s="456" t="s">
        <v>232</v>
      </c>
    </row>
    <row r="49" spans="1:6" ht="18.75" customHeight="1">
      <c r="A49" s="735" t="s">
        <v>10</v>
      </c>
      <c r="B49" s="730" t="s">
        <v>10</v>
      </c>
      <c r="C49" s="730"/>
      <c r="D49" s="730"/>
      <c r="E49" s="730"/>
      <c r="F49" s="457">
        <v>4370000</v>
      </c>
    </row>
    <row r="50" spans="1:6" ht="18.75" customHeight="1">
      <c r="A50" s="735" t="s">
        <v>11</v>
      </c>
      <c r="B50" s="730" t="s">
        <v>11</v>
      </c>
      <c r="C50" s="730"/>
      <c r="D50" s="730"/>
      <c r="E50" s="730"/>
      <c r="F50" s="457">
        <v>6000000</v>
      </c>
    </row>
    <row r="51" spans="1:6" ht="18.75" customHeight="1">
      <c r="A51" s="740" t="s">
        <v>251</v>
      </c>
      <c r="B51" s="730"/>
      <c r="C51" s="730"/>
      <c r="D51" s="730"/>
      <c r="E51" s="730"/>
      <c r="F51" s="458">
        <f>SUM(F49:F50)</f>
        <v>10370000</v>
      </c>
    </row>
    <row r="52" spans="2:6" ht="8.25" customHeight="1">
      <c r="B52" s="455"/>
      <c r="C52" s="448"/>
      <c r="D52" s="448"/>
      <c r="E52" s="448"/>
      <c r="F52" s="451"/>
    </row>
    <row r="53" spans="1:6" ht="15.75" customHeight="1">
      <c r="A53" s="746" t="s">
        <v>250</v>
      </c>
      <c r="B53" s="730"/>
      <c r="C53" s="730"/>
      <c r="D53" s="730"/>
      <c r="E53" s="730"/>
      <c r="F53" s="458">
        <f>F46+F51</f>
        <v>274620000</v>
      </c>
    </row>
    <row r="54" spans="2:6" ht="12" customHeight="1">
      <c r="B54" s="455"/>
      <c r="C54" s="448"/>
      <c r="D54" s="448"/>
      <c r="E54" s="448"/>
      <c r="F54" s="451"/>
    </row>
    <row r="55" spans="1:6" ht="18.75" customHeight="1">
      <c r="A55" s="747" t="s">
        <v>676</v>
      </c>
      <c r="B55" s="748"/>
      <c r="C55" s="748"/>
      <c r="D55" s="748"/>
      <c r="E55" s="749"/>
      <c r="F55" s="504">
        <f>E19-F53</f>
        <v>403957752</v>
      </c>
    </row>
    <row r="56" spans="2:6" ht="18.75" customHeight="1">
      <c r="B56" s="494"/>
      <c r="C56" s="129"/>
      <c r="D56" s="129"/>
      <c r="E56" s="495"/>
      <c r="F56" s="496"/>
    </row>
    <row r="57" spans="1:6" ht="15" customHeight="1">
      <c r="A57" s="452" t="s">
        <v>734</v>
      </c>
      <c r="E57" s="329"/>
      <c r="F57" s="449"/>
    </row>
    <row r="58" spans="1:6" ht="15" customHeight="1">
      <c r="A58" s="740" t="s">
        <v>182</v>
      </c>
      <c r="B58" s="730"/>
      <c r="C58" s="730"/>
      <c r="D58" s="730"/>
      <c r="E58" s="730"/>
      <c r="F58" s="456" t="s">
        <v>232</v>
      </c>
    </row>
    <row r="59" spans="1:6" ht="26.25" customHeight="1">
      <c r="A59" s="735" t="s">
        <v>229</v>
      </c>
      <c r="B59" s="730"/>
      <c r="C59" s="730"/>
      <c r="D59" s="730"/>
      <c r="E59" s="730"/>
      <c r="F59" s="476">
        <v>85000000</v>
      </c>
    </row>
    <row r="60" spans="1:6" ht="18.75" customHeight="1">
      <c r="A60" s="730" t="s">
        <v>230</v>
      </c>
      <c r="B60" s="730"/>
      <c r="C60" s="730"/>
      <c r="D60" s="730"/>
      <c r="E60" s="730"/>
      <c r="F60" s="476">
        <v>90000000</v>
      </c>
    </row>
    <row r="61" spans="1:6" ht="18.75" customHeight="1">
      <c r="A61" s="740" t="s">
        <v>181</v>
      </c>
      <c r="B61" s="730"/>
      <c r="C61" s="730"/>
      <c r="D61" s="730"/>
      <c r="E61" s="730"/>
      <c r="F61" s="458">
        <f>SUM(F59:F60)</f>
        <v>175000000</v>
      </c>
    </row>
    <row r="62" spans="2:6" ht="18.75" customHeight="1">
      <c r="B62" s="502"/>
      <c r="C62" s="502"/>
      <c r="D62" s="502"/>
      <c r="E62" s="502"/>
      <c r="F62" s="492"/>
    </row>
    <row r="63" spans="1:6" ht="18.75" customHeight="1">
      <c r="A63" s="740" t="s">
        <v>180</v>
      </c>
      <c r="B63" s="730"/>
      <c r="C63" s="730"/>
      <c r="D63" s="730"/>
      <c r="E63" s="730"/>
      <c r="F63" s="456" t="s">
        <v>232</v>
      </c>
    </row>
    <row r="64" spans="1:6" ht="18.75" customHeight="1">
      <c r="A64" s="730" t="s">
        <v>231</v>
      </c>
      <c r="B64" s="730"/>
      <c r="C64" s="730"/>
      <c r="D64" s="730"/>
      <c r="E64" s="730"/>
      <c r="F64" s="459">
        <v>7705000</v>
      </c>
    </row>
    <row r="65" spans="1:6" ht="18.75" customHeight="1">
      <c r="A65" s="744" t="s">
        <v>239</v>
      </c>
      <c r="B65" s="730"/>
      <c r="C65" s="730"/>
      <c r="D65" s="730"/>
      <c r="E65" s="730"/>
      <c r="F65" s="459">
        <v>1059000</v>
      </c>
    </row>
    <row r="66" spans="1:6" ht="18.75" customHeight="1">
      <c r="A66" s="744" t="s">
        <v>151</v>
      </c>
      <c r="B66" s="730"/>
      <c r="C66" s="730"/>
      <c r="D66" s="730"/>
      <c r="E66" s="730"/>
      <c r="F66" s="476">
        <v>910000</v>
      </c>
    </row>
    <row r="67" spans="1:6" ht="18.75" customHeight="1">
      <c r="A67" s="740" t="s">
        <v>179</v>
      </c>
      <c r="B67" s="730"/>
      <c r="C67" s="730"/>
      <c r="D67" s="730"/>
      <c r="E67" s="730"/>
      <c r="F67" s="458">
        <f>SUM(F64:F66)</f>
        <v>9674000</v>
      </c>
    </row>
    <row r="68" spans="2:6" ht="12" customHeight="1">
      <c r="B68" s="378"/>
      <c r="C68" s="378"/>
      <c r="D68" s="378"/>
      <c r="E68" s="378"/>
      <c r="F68" s="449"/>
    </row>
    <row r="69" spans="2:6" ht="18.75" customHeight="1">
      <c r="B69" s="378"/>
      <c r="C69" s="378"/>
      <c r="D69" s="378"/>
      <c r="E69" s="378"/>
      <c r="F69" s="493"/>
    </row>
    <row r="70" spans="2:6" ht="18.75" customHeight="1">
      <c r="B70" s="378"/>
      <c r="C70" s="378"/>
      <c r="D70" s="378"/>
      <c r="E70" s="378"/>
      <c r="F70" s="449"/>
    </row>
  </sheetData>
  <mergeCells count="46">
    <mergeCell ref="A16:B16"/>
    <mergeCell ref="A60:E60"/>
    <mergeCell ref="A66:E66"/>
    <mergeCell ref="A58:E58"/>
    <mergeCell ref="A59:E59"/>
    <mergeCell ref="A51:E51"/>
    <mergeCell ref="A53:E53"/>
    <mergeCell ref="A55:E55"/>
    <mergeCell ref="B38:E38"/>
    <mergeCell ref="B31:E31"/>
    <mergeCell ref="B32:E32"/>
    <mergeCell ref="A67:E67"/>
    <mergeCell ref="A61:E61"/>
    <mergeCell ref="A63:E63"/>
    <mergeCell ref="A64:E64"/>
    <mergeCell ref="A65:E65"/>
    <mergeCell ref="A49:E49"/>
    <mergeCell ref="A50:E50"/>
    <mergeCell ref="B43:E43"/>
    <mergeCell ref="B44:E44"/>
    <mergeCell ref="A48:E48"/>
    <mergeCell ref="B41:E41"/>
    <mergeCell ref="B45:E45"/>
    <mergeCell ref="A46:E46"/>
    <mergeCell ref="B42:E42"/>
    <mergeCell ref="A24:E24"/>
    <mergeCell ref="B25:E25"/>
    <mergeCell ref="B30:E30"/>
    <mergeCell ref="B28:E28"/>
    <mergeCell ref="B29:E29"/>
    <mergeCell ref="B26:E26"/>
    <mergeCell ref="B27:E27"/>
    <mergeCell ref="A7:B7"/>
    <mergeCell ref="A6:B6"/>
    <mergeCell ref="B40:E40"/>
    <mergeCell ref="B33:E33"/>
    <mergeCell ref="B34:E34"/>
    <mergeCell ref="B35:E35"/>
    <mergeCell ref="B36:E36"/>
    <mergeCell ref="B37:E37"/>
    <mergeCell ref="B39:E39"/>
    <mergeCell ref="A17:B17"/>
    <mergeCell ref="A8:B8"/>
    <mergeCell ref="A15:B15"/>
    <mergeCell ref="A9:B9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2007-03-30T06:25:59Z</cp:lastPrinted>
  <dcterms:created xsi:type="dcterms:W3CDTF">1997-01-24T11:07:25Z</dcterms:created>
  <dcterms:modified xsi:type="dcterms:W3CDTF">2007-03-30T06:26:19Z</dcterms:modified>
  <cp:category/>
  <cp:version/>
  <cp:contentType/>
  <cp:contentStatus/>
</cp:coreProperties>
</file>