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0" windowWidth="14940" windowHeight="11640" firstSheet="1" activeTab="1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počet obyvatel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pokorny.j</author>
  </authors>
  <commentList>
    <comment ref="C2" authorId="0">
      <text>
        <r>
          <rPr>
            <b/>
            <sz val="8"/>
            <rFont val="Tahoma"/>
            <family val="0"/>
          </rPr>
          <t>pokorny.j: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<sst xmlns="http://schemas.openxmlformats.org/spreadsheetml/2006/main" count="694" uniqueCount="258">
  <si>
    <t>mravnostní</t>
  </si>
  <si>
    <t>ostatní</t>
  </si>
  <si>
    <t>zbývající</t>
  </si>
  <si>
    <t>kraj</t>
  </si>
  <si>
    <t>TČ</t>
  </si>
  <si>
    <t xml:space="preserve">celková </t>
  </si>
  <si>
    <t>násilná</t>
  </si>
  <si>
    <t>majetková</t>
  </si>
  <si>
    <t>hospodář.</t>
  </si>
  <si>
    <t>vojenská</t>
  </si>
  <si>
    <t>Jihlava</t>
  </si>
  <si>
    <t>Třebíč</t>
  </si>
  <si>
    <t>Žďár n.S.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</si>
  <si>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</si>
  <si>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</si>
  <si>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</si>
  <si>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</si>
  <si>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</si>
  <si>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</si>
  <si>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</si>
  <si>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</si>
  <si>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</si>
  <si>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</si>
  <si>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</si>
  <si>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</si>
  <si>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</si>
  <si>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</si>
  <si>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</si>
  <si>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Zjištěno případů v roce</t>
  </si>
  <si>
    <t>Násilné činy celkem</t>
  </si>
  <si>
    <t>z toho: vraždy</t>
  </si>
  <si>
    <t xml:space="preserve">           loupeže</t>
  </si>
  <si>
    <t xml:space="preserve">           úmyslné ublížení na zdraví</t>
  </si>
  <si>
    <t xml:space="preserve">           ostatní</t>
  </si>
  <si>
    <t>Mravnostní činy celkem</t>
  </si>
  <si>
    <t>z toho: znásilnění</t>
  </si>
  <si>
    <t xml:space="preserve">           pohlavní zneužívání ostatní</t>
  </si>
  <si>
    <t>z toho: do obchodů</t>
  </si>
  <si>
    <t xml:space="preserve">           do škol</t>
  </si>
  <si>
    <t xml:space="preserve">           do bytů</t>
  </si>
  <si>
    <t xml:space="preserve">           do vík.chat soukromých osob</t>
  </si>
  <si>
    <t xml:space="preserve">           do rodinných domků</t>
  </si>
  <si>
    <t xml:space="preserve">z toho: kapesní </t>
  </si>
  <si>
    <t xml:space="preserve">           motor.vozidel dvoustopých</t>
  </si>
  <si>
    <t xml:space="preserve">           věcí z automobilů</t>
  </si>
  <si>
    <t xml:space="preserve">           jízdních kol</t>
  </si>
  <si>
    <t xml:space="preserve">           v bytech</t>
  </si>
  <si>
    <t>Majetkové činy celkem</t>
  </si>
  <si>
    <t>Ostatní činy celkem</t>
  </si>
  <si>
    <t>z toho: výtržnictví</t>
  </si>
  <si>
    <t xml:space="preserve">           sprejerství</t>
  </si>
  <si>
    <t xml:space="preserve">           ned.výr.psych.látek a jedů</t>
  </si>
  <si>
    <t xml:space="preserve">           požáry</t>
  </si>
  <si>
    <t xml:space="preserve">           nedovolené ozbrojování</t>
  </si>
  <si>
    <t>Hospodářské činy celkem</t>
  </si>
  <si>
    <t>Rok</t>
  </si>
  <si>
    <t>Usmrceno</t>
  </si>
  <si>
    <t xml:space="preserve">Těžce </t>
  </si>
  <si>
    <t>zraněno</t>
  </si>
  <si>
    <t xml:space="preserve">Lehce </t>
  </si>
  <si>
    <t xml:space="preserve">Škody </t>
  </si>
  <si>
    <t>v tis.Kč</t>
  </si>
  <si>
    <t>Kraj</t>
  </si>
  <si>
    <t>Lehce</t>
  </si>
  <si>
    <t>Škoda</t>
  </si>
  <si>
    <t>v tis. Kč</t>
  </si>
  <si>
    <t>celkem</t>
  </si>
  <si>
    <r>
      <t xml:space="preserve">           do </t>
    </r>
    <r>
      <rPr>
        <sz val="10"/>
        <rFont val="Arial CE"/>
        <family val="2"/>
      </rPr>
      <t>ostatních objektů</t>
    </r>
    <r>
      <rPr>
        <sz val="10"/>
        <color indexed="48"/>
        <rFont val="Arial CE"/>
        <family val="2"/>
      </rPr>
      <t xml:space="preserve"> </t>
    </r>
  </si>
  <si>
    <r>
      <t xml:space="preserve">           </t>
    </r>
    <r>
      <rPr>
        <sz val="10"/>
        <rFont val="Arial CE"/>
        <family val="2"/>
      </rPr>
      <t>ostatní</t>
    </r>
  </si>
  <si>
    <t>Vojenské činy celkem</t>
  </si>
  <si>
    <t>škoda</t>
  </si>
  <si>
    <t>Trestné činy</t>
  </si>
  <si>
    <t>Násilné</t>
  </si>
  <si>
    <t>počet</t>
  </si>
  <si>
    <t>obyv.</t>
  </si>
  <si>
    <t>Mravnostní</t>
  </si>
  <si>
    <t>Majetkové</t>
  </si>
  <si>
    <t>Ostatní</t>
  </si>
  <si>
    <t>Hospodářské</t>
  </si>
  <si>
    <t>Vojenské</t>
  </si>
  <si>
    <t>Celkem</t>
  </si>
  <si>
    <t>Zbývající</t>
  </si>
  <si>
    <t>R</t>
  </si>
  <si>
    <t>M</t>
  </si>
  <si>
    <t>Druh</t>
  </si>
  <si>
    <t>Těžce</t>
  </si>
  <si>
    <t>komunik.</t>
  </si>
  <si>
    <t>dálnice</t>
  </si>
  <si>
    <t>Alkohol</t>
  </si>
  <si>
    <t>Počet</t>
  </si>
  <si>
    <t>nehod</t>
  </si>
  <si>
    <t xml:space="preserve">Počet </t>
  </si>
  <si>
    <t>Středočeský</t>
  </si>
  <si>
    <t>obyvatel</t>
  </si>
  <si>
    <t>H. Brod</t>
  </si>
  <si>
    <t>kraj celkem</t>
  </si>
  <si>
    <t>/</t>
  </si>
  <si>
    <t>okres</t>
  </si>
  <si>
    <t>z toho krádeže vloupáním celkem</t>
  </si>
  <si>
    <r>
      <t xml:space="preserve">           </t>
    </r>
    <r>
      <rPr>
        <sz val="10"/>
        <color indexed="8"/>
        <rFont val="Arial CE"/>
        <family val="2"/>
      </rPr>
      <t>do kult.obj. kraje a obcí</t>
    </r>
  </si>
  <si>
    <t>z toho krádeže prosté celkem</t>
  </si>
  <si>
    <t>z toho podvod</t>
  </si>
  <si>
    <t>z toho poškozování cizí věci</t>
  </si>
  <si>
    <t xml:space="preserve">ostatní </t>
  </si>
  <si>
    <r>
      <t xml:space="preserve">          </t>
    </r>
    <r>
      <rPr>
        <sz val="10"/>
        <color indexed="8"/>
        <rFont val="Arial CE"/>
        <family val="2"/>
      </rPr>
      <t xml:space="preserve"> do objektů obecních úřadů</t>
    </r>
  </si>
  <si>
    <t>z toho: dopravní nehody silniční-nedbal.</t>
  </si>
  <si>
    <t>Zbývající činy celkem</t>
  </si>
  <si>
    <t xml:space="preserve">           ostatní zbývající činy</t>
  </si>
  <si>
    <t>a) H. Brod</t>
  </si>
  <si>
    <t>b) Jihlava</t>
  </si>
  <si>
    <t>c) Pelhřimov</t>
  </si>
  <si>
    <t>d) Třebíč</t>
  </si>
  <si>
    <t>e) Žďár n.S.</t>
  </si>
  <si>
    <t xml:space="preserve">z toho: vyřešeno </t>
  </si>
  <si>
    <t>Zadržené hledané osoby</t>
  </si>
  <si>
    <t>Odchyceno zvířat</t>
  </si>
  <si>
    <t>Druhy činností</t>
  </si>
  <si>
    <t>Počet přestupků v dopravě</t>
  </si>
  <si>
    <t xml:space="preserve">           postoupeno spr.orgánu</t>
  </si>
  <si>
    <t>Počet přestupků ostatních</t>
  </si>
  <si>
    <t>Celkem řešeno přestupků</t>
  </si>
  <si>
    <t>Zjištěné TČ předané policii</t>
  </si>
  <si>
    <t>Zadržení podezřelých z  TČ</t>
  </si>
  <si>
    <t>Přijatá oznámení</t>
  </si>
  <si>
    <t>Obec</t>
  </si>
  <si>
    <t>Počet zaměstnanců</t>
  </si>
  <si>
    <t>prev.krim.</t>
  </si>
  <si>
    <t>strážníků</t>
  </si>
  <si>
    <t>H.Brod</t>
  </si>
  <si>
    <t>V.Meziříčí</t>
  </si>
  <si>
    <t>Nové Město n.M.</t>
  </si>
  <si>
    <t>Chotěboř</t>
  </si>
  <si>
    <t>Světlá n.S</t>
  </si>
  <si>
    <t>Okres</t>
  </si>
  <si>
    <t xml:space="preserve">Činnost </t>
  </si>
  <si>
    <t>vstup do</t>
  </si>
  <si>
    <t>přípravné řízení</t>
  </si>
  <si>
    <t>vykonávací řízení</t>
  </si>
  <si>
    <t>Druh činnosti</t>
  </si>
  <si>
    <t>přestupky v dopravě</t>
  </si>
  <si>
    <t>z toho: řešeno blokově</t>
  </si>
  <si>
    <t>přestupky ostatní</t>
  </si>
  <si>
    <t>z toho : řešeno blokově</t>
  </si>
  <si>
    <t xml:space="preserve">            postoupeno SO</t>
  </si>
  <si>
    <t xml:space="preserve">           postoupeno SO</t>
  </si>
  <si>
    <t>celkem uloženo pokut v Kč</t>
  </si>
  <si>
    <t>Moravskoslezský kraj</t>
  </si>
  <si>
    <t>Hlavní město Praha</t>
  </si>
  <si>
    <t>Jihomoravský kraj</t>
  </si>
  <si>
    <t>Středočeský kraj</t>
  </si>
  <si>
    <t>Ústecký kraj</t>
  </si>
  <si>
    <t>Olomoucký kraj</t>
  </si>
  <si>
    <t>Jihočeský kraj</t>
  </si>
  <si>
    <t>Zlínský kraj</t>
  </si>
  <si>
    <t>Plzeňský kraj</t>
  </si>
  <si>
    <t>Královéhradecký kraj</t>
  </si>
  <si>
    <t>Pardubický kraj</t>
  </si>
  <si>
    <t>Liberecký kraj</t>
  </si>
  <si>
    <t>Karlovarský kraj</t>
  </si>
  <si>
    <t xml:space="preserve">Počet obyvatel </t>
  </si>
  <si>
    <t>okres H.Brod</t>
  </si>
  <si>
    <t>okres Jihlava</t>
  </si>
  <si>
    <t>okres Pelhřimov</t>
  </si>
  <si>
    <t>okres Třebíč</t>
  </si>
  <si>
    <t>okres  Žďár n.S.</t>
  </si>
  <si>
    <t>Karlovský kraj</t>
  </si>
  <si>
    <t>kraj Praha</t>
  </si>
  <si>
    <t>kraj Vysočina</t>
  </si>
  <si>
    <t>Počet policistů</t>
  </si>
  <si>
    <t>Počet policistů na 1000 obyvatel</t>
  </si>
  <si>
    <t>Počet tr.činů na 1 policistu</t>
  </si>
  <si>
    <t>Počet obyvatel (2005)</t>
  </si>
  <si>
    <t>Počet zjištěných tr.činů (2005)</t>
  </si>
  <si>
    <t>OŘ PČR Havlíčkův Brod</t>
  </si>
  <si>
    <t>OŘ PČR Jihlava</t>
  </si>
  <si>
    <t>OŘ PČR Pelhřimov</t>
  </si>
  <si>
    <t>OŘ PČR Třebíč</t>
  </si>
  <si>
    <t>OŘ PČR Žďár n.S.</t>
  </si>
  <si>
    <t>1. tř</t>
  </si>
  <si>
    <t>2. tř.</t>
  </si>
  <si>
    <t>3. tř.</t>
  </si>
  <si>
    <t>Tab. č. 12 - činnost PČR v kraji od roku 2001 na úseku přestupků</t>
  </si>
  <si>
    <t>Žďár n. S.</t>
  </si>
  <si>
    <t>Vysvětlivky:</t>
  </si>
  <si>
    <t>Tab. č. 9 - nehodovost v kraji  od roku 2001</t>
  </si>
  <si>
    <t xml:space="preserve">Tab. č. 10(a-e) - nehodovost v kraji od roku 2001 dle okresů </t>
  </si>
  <si>
    <t xml:space="preserve">Tab. č. 11 - nehodovost v kraji za rok 2005 dle komunikací </t>
  </si>
  <si>
    <t>Havlíčkův Brod</t>
  </si>
  <si>
    <t>Žďár nad Sázavou</t>
  </si>
  <si>
    <t xml:space="preserve">  R o k</t>
  </si>
  <si>
    <t>index</t>
  </si>
  <si>
    <t>2005/2001</t>
  </si>
  <si>
    <t>na 10tis.obyv.</t>
  </si>
  <si>
    <t>Tabulka č. 1 - celková trestná činnost v ČR dle krajů od roku 2001</t>
  </si>
  <si>
    <t>kraj-okres</t>
  </si>
  <si>
    <t>H. Brod       2001</t>
  </si>
  <si>
    <t>Jihlava         2001</t>
  </si>
  <si>
    <t>Pelhřimov    2001</t>
  </si>
  <si>
    <t>Třebíč         2001</t>
  </si>
  <si>
    <t>Žďár n.S.     2001</t>
  </si>
  <si>
    <t>Žďár n. Sáz.</t>
  </si>
  <si>
    <t>Ž</t>
  </si>
  <si>
    <t>C</t>
  </si>
  <si>
    <t xml:space="preserve">trestná </t>
  </si>
  <si>
    <t>činnost</t>
  </si>
  <si>
    <t>0-14</t>
  </si>
  <si>
    <t>15-17</t>
  </si>
  <si>
    <t>hospod.</t>
  </si>
  <si>
    <t>trestná</t>
  </si>
  <si>
    <t>S</t>
  </si>
  <si>
    <t xml:space="preserve">kraj </t>
  </si>
  <si>
    <t xml:space="preserve">vojenská </t>
  </si>
  <si>
    <t>do 15</t>
  </si>
  <si>
    <t>16-18</t>
  </si>
  <si>
    <t>19-60</t>
  </si>
  <si>
    <t>nad 60</t>
  </si>
  <si>
    <t>Ž - žena</t>
  </si>
  <si>
    <t>M - muž</t>
  </si>
  <si>
    <t>S - skupina</t>
  </si>
  <si>
    <t>C - celkem</t>
  </si>
  <si>
    <t>Tabulka č. 2 - celková trestná činnost v ČR dle druhů v roce 2005</t>
  </si>
  <si>
    <t xml:space="preserve">Tabulka č. 3 - celková trestná činnost v kraji a okresech od roku 2001 </t>
  </si>
  <si>
    <t>Tabulka č. 5 - trestná činnost v okresech od roku 2001 dle druhů</t>
  </si>
  <si>
    <t>Tabulka č. 6 - trestná činnost v okresech od roku 2001 (vybrané trestné činy)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</si>
  <si>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</si>
  <si>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</si>
  <si>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</si>
  <si>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</si>
  <si>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</si>
  <si>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</si>
  <si>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 xml:space="preserve"> /</t>
  </si>
  <si>
    <t>*</t>
  </si>
  <si>
    <t>Pozn.: * nebylo evidováno</t>
  </si>
  <si>
    <r>
      <t>Rozloha km</t>
    </r>
    <r>
      <rPr>
        <vertAlign val="superscript"/>
        <sz val="9"/>
        <rFont val="Arial CE"/>
        <family val="2"/>
      </rPr>
      <t>2</t>
    </r>
  </si>
  <si>
    <t>18 a více</t>
  </si>
  <si>
    <t>Vysvětlivky: Ž - pachatelů žen, M - pachatelů mužů, C - pachatelů celkem, R - pachatelů recidivistů</t>
  </si>
  <si>
    <t>Tabulka č. 8b - oběti trestných činů v kraji Vysočina dle druhů trestné činnosti od roku 2001</t>
  </si>
  <si>
    <r>
      <t>km</t>
    </r>
    <r>
      <rPr>
        <vertAlign val="superscript"/>
        <sz val="9"/>
        <rFont val="Arial CE"/>
        <family val="2"/>
      </rPr>
      <t xml:space="preserve">2 </t>
    </r>
    <r>
      <rPr>
        <sz val="9"/>
        <rFont val="Arial CE"/>
        <family val="0"/>
      </rPr>
      <t>na 1 policistu</t>
    </r>
  </si>
  <si>
    <t>Tabulka č. 8c - oběti trestných činů v kraji Vysočina dle věku od roku 2001</t>
  </si>
  <si>
    <t>9. Příloha</t>
  </si>
  <si>
    <t>Tabulka č. 4 - trestná činnost v kraji od roku 2001 dle druhů</t>
  </si>
  <si>
    <t>Tabulka č. 8a - přehled o obětech TČ v ČR, kraji a okresech kraje Vysočina od roku 2001</t>
  </si>
  <si>
    <t>Tabulka č. 7a - pachatelé TČ v ČR, kraji a okresech kraje Vysočina od roku 2001</t>
  </si>
  <si>
    <t xml:space="preserve">Tabulka č. 7b - věková struktura pachatelů TČ v ČR, kraji a okresech kraje Vysočina od roku 2001 </t>
  </si>
  <si>
    <t>Tab. č. 13a - činnost obecních policií v kraji od roku 2001</t>
  </si>
  <si>
    <t>Tabulka č. 7d - věková struktura pachatelů TČ v kraji Vysočina od roku 2001 podle druhů trestné činnosti</t>
  </si>
  <si>
    <t xml:space="preserve">Tabulka č. 7c - pachatelé TČ v kraji Vysočina od roku 2001 podle druhů trestné činnosti </t>
  </si>
  <si>
    <t>uloženo blokových pokut v Kč</t>
  </si>
  <si>
    <t>škoda (tis.)</t>
  </si>
  <si>
    <t>obyv./1 str.</t>
  </si>
  <si>
    <t>Tab. č. 13b - přehled o obecních policiích v kraji v roce 2005</t>
  </si>
  <si>
    <t>Tab. č. 14 - přehled o činnosti středisek PMS v kraji Vysočina od roku 2001</t>
  </si>
  <si>
    <t>na 10tis.</t>
  </si>
  <si>
    <t>trestné činy</t>
  </si>
  <si>
    <t>Počet obyvatel</t>
  </si>
  <si>
    <t>Druh trestné činnosti</t>
  </si>
  <si>
    <t>Trestná činnost celkem</t>
  </si>
  <si>
    <t>Tab. č. 15 - přehled o počtu policistů v krajích a okresech kraje Vysočina v roce 2005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</si>
</sst>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</numFmts>
  <fonts count="18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Alignment="1">
      <alignment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0" borderId="17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3" fontId="0" fillId="0" borderId="0" xfId="16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wrapText="1"/>
    </xf>
    <xf numFmtId="175" fontId="12" fillId="0" borderId="0" xfId="0" applyNumberFormat="1" applyFont="1" applyFill="1" applyBorder="1" applyAlignment="1">
      <alignment horizontal="right"/>
    </xf>
    <xf numFmtId="17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4" fontId="13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Fill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174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17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 wrapText="1"/>
    </xf>
    <xf numFmtId="3" fontId="0" fillId="0" borderId="24" xfId="0" applyNumberFormat="1" applyBorder="1" applyAlignment="1">
      <alignment horizontal="center" wrapText="1"/>
    </xf>
    <xf numFmtId="3" fontId="0" fillId="0" borderId="25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4" xfId="0" applyBorder="1" applyAlignment="1">
      <alignment/>
    </xf>
    <xf numFmtId="174" fontId="0" fillId="0" borderId="2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4" fontId="0" fillId="0" borderId="25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174" fontId="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174" fontId="13" fillId="0" borderId="2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3" fillId="0" borderId="8" xfId="0" applyNumberFormat="1" applyFont="1" applyBorder="1" applyAlignment="1">
      <alignment horizontal="center"/>
    </xf>
    <xf numFmtId="174" fontId="13" fillId="0" borderId="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1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0" borderId="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57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56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59" xfId="0" applyBorder="1" applyAlignment="1">
      <alignment horizontal="center"/>
    </xf>
    <xf numFmtId="0" fontId="0" fillId="0" borderId="5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0" borderId="66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3" fontId="0" fillId="0" borderId="52" xfId="0" applyNumberFormat="1" applyFont="1" applyFill="1" applyBorder="1" applyAlignment="1">
      <alignment horizontal="center"/>
    </xf>
    <xf numFmtId="174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5" fontId="0" fillId="0" borderId="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175" fontId="0" fillId="0" borderId="9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 wrapText="1"/>
    </xf>
    <xf numFmtId="175" fontId="0" fillId="0" borderId="9" xfId="0" applyNumberFormat="1" applyFont="1" applyBorder="1" applyAlignment="1">
      <alignment horizontal="center"/>
    </xf>
    <xf numFmtId="0" fontId="6" fillId="0" borderId="65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6" fillId="0" borderId="4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2" fontId="0" fillId="0" borderId="25" xfId="0" applyNumberForma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2" fontId="0" fillId="0" borderId="23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74" fontId="0" fillId="0" borderId="60" xfId="0" applyNumberFormat="1" applyBorder="1" applyAlignment="1">
      <alignment horizontal="center"/>
    </xf>
    <xf numFmtId="0" fontId="0" fillId="0" borderId="68" xfId="0" applyFont="1" applyFill="1" applyBorder="1" applyAlignment="1">
      <alignment/>
    </xf>
    <xf numFmtId="3" fontId="0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74" fontId="0" fillId="0" borderId="5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4" fontId="0" fillId="0" borderId="5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2" fillId="0" borderId="74" xfId="0" applyFont="1" applyBorder="1" applyAlignment="1">
      <alignment/>
    </xf>
    <xf numFmtId="0" fontId="0" fillId="0" borderId="75" xfId="0" applyBorder="1" applyAlignment="1">
      <alignment/>
    </xf>
    <xf numFmtId="0" fontId="0" fillId="0" borderId="6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46" xfId="0" applyBorder="1" applyAlignment="1">
      <alignment/>
    </xf>
    <xf numFmtId="0" fontId="0" fillId="0" borderId="76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Q42" sqref="Q42"/>
    </sheetView>
  </sheetViews>
  <sheetFormatPr defaultColWidth="9.00390625" defaultRowHeight="12.75"/>
  <cols>
    <col min="1" max="1" width="15.125" style="0" customWidth="1"/>
    <col min="2" max="2" width="7.75390625" style="0" customWidth="1"/>
    <col min="3" max="4" width="11.75390625" style="0" customWidth="1"/>
    <col min="5" max="5" width="7.75390625" style="0" customWidth="1"/>
    <col min="6" max="6" width="11.375" style="0" customWidth="1"/>
    <col min="7" max="7" width="9.00390625" style="0" customWidth="1"/>
    <col min="8" max="8" width="7.75390625" style="0" customWidth="1"/>
    <col min="9" max="9" width="11.75390625" style="0" customWidth="1"/>
    <col min="10" max="10" width="9.00390625" style="0" customWidth="1"/>
    <col min="11" max="11" width="7.75390625" style="0" customWidth="1"/>
    <col min="12" max="12" width="11.75390625" style="0" customWidth="1"/>
    <col min="13" max="13" width="9.00390625" style="0" customWidth="1"/>
    <col min="14" max="14" width="8.00390625" style="0" customWidth="1"/>
    <col min="15" max="15" width="12.25390625" style="0" customWidth="1"/>
    <col min="16" max="16" width="11.75390625" style="0" customWidth="1"/>
  </cols>
  <sheetData>
    <row r="1" ht="15">
      <c r="A1" s="6" t="s">
        <v>239</v>
      </c>
    </row>
    <row r="3" spans="1:6" ht="13.5" thickBot="1">
      <c r="A3" s="3" t="s">
        <v>193</v>
      </c>
      <c r="B3" s="3"/>
      <c r="C3" s="3"/>
      <c r="D3" s="3"/>
      <c r="E3" s="3"/>
      <c r="F3" s="3"/>
    </row>
    <row r="4" spans="1:16" ht="12.75">
      <c r="A4" s="327" t="s">
        <v>3</v>
      </c>
      <c r="B4" s="319">
        <v>2001</v>
      </c>
      <c r="C4" s="318"/>
      <c r="D4" s="320"/>
      <c r="E4" s="318">
        <v>2002</v>
      </c>
      <c r="F4" s="318"/>
      <c r="G4" s="318"/>
      <c r="H4" s="319">
        <v>2003</v>
      </c>
      <c r="I4" s="318"/>
      <c r="J4" s="320"/>
      <c r="K4" s="318">
        <v>2004</v>
      </c>
      <c r="L4" s="318"/>
      <c r="M4" s="318"/>
      <c r="N4" s="319">
        <v>2005</v>
      </c>
      <c r="O4" s="318"/>
      <c r="P4" s="320"/>
    </row>
    <row r="5" spans="1:16" ht="12.75">
      <c r="A5" s="328"/>
      <c r="B5" s="331" t="s">
        <v>253</v>
      </c>
      <c r="C5" s="332"/>
      <c r="D5" s="333"/>
      <c r="E5" s="332" t="s">
        <v>253</v>
      </c>
      <c r="F5" s="332"/>
      <c r="G5" s="332"/>
      <c r="H5" s="331" t="s">
        <v>253</v>
      </c>
      <c r="I5" s="332"/>
      <c r="J5" s="333"/>
      <c r="K5" s="332" t="s">
        <v>253</v>
      </c>
      <c r="L5" s="332"/>
      <c r="M5" s="332"/>
      <c r="N5" s="331" t="s">
        <v>253</v>
      </c>
      <c r="O5" s="332"/>
      <c r="P5" s="333"/>
    </row>
    <row r="6" spans="1:16" ht="13.5" thickBot="1">
      <c r="A6" s="329"/>
      <c r="B6" s="176" t="s">
        <v>66</v>
      </c>
      <c r="C6" s="11" t="s">
        <v>192</v>
      </c>
      <c r="D6" s="177" t="s">
        <v>248</v>
      </c>
      <c r="E6" s="171" t="s">
        <v>66</v>
      </c>
      <c r="F6" s="11" t="s">
        <v>192</v>
      </c>
      <c r="G6" s="181" t="s">
        <v>248</v>
      </c>
      <c r="H6" s="176" t="s">
        <v>66</v>
      </c>
      <c r="I6" s="11" t="s">
        <v>192</v>
      </c>
      <c r="J6" s="159" t="s">
        <v>248</v>
      </c>
      <c r="K6" s="171" t="s">
        <v>66</v>
      </c>
      <c r="L6" s="11" t="s">
        <v>192</v>
      </c>
      <c r="M6" s="181" t="s">
        <v>248</v>
      </c>
      <c r="N6" s="176" t="s">
        <v>66</v>
      </c>
      <c r="O6" s="11" t="s">
        <v>192</v>
      </c>
      <c r="P6" s="159" t="s">
        <v>248</v>
      </c>
    </row>
    <row r="7" spans="1:16" ht="12.75">
      <c r="A7" s="29" t="s">
        <v>14</v>
      </c>
      <c r="B7" s="152">
        <v>99966</v>
      </c>
      <c r="C7" s="62">
        <f>B7*10000/'počet obyvatel'!B3</f>
        <v>861.6882075788842</v>
      </c>
      <c r="D7" s="178">
        <v>35862686</v>
      </c>
      <c r="E7" s="173">
        <v>102873</v>
      </c>
      <c r="F7" s="63">
        <f>E7*10000/'počet obyvatel'!C3</f>
        <v>885.3570500319294</v>
      </c>
      <c r="G7" s="104">
        <v>12925463</v>
      </c>
      <c r="H7" s="185">
        <v>99119</v>
      </c>
      <c r="I7" s="166">
        <f>H7*10000/'počet obyvatel'!D3</f>
        <v>850.3827704809876</v>
      </c>
      <c r="J7" s="186">
        <v>20747311</v>
      </c>
      <c r="K7" s="106">
        <v>97302</v>
      </c>
      <c r="L7" s="63">
        <f>K7*10000/'počet obyvatel'!E3</f>
        <v>831.2353543697905</v>
      </c>
      <c r="M7" s="4">
        <v>27830639</v>
      </c>
      <c r="N7" s="152">
        <v>95731</v>
      </c>
      <c r="O7" s="63">
        <f>N7*10000/'počet obyvatel'!F3</f>
        <v>810.1742537723953</v>
      </c>
      <c r="P7" s="73">
        <v>27721153</v>
      </c>
    </row>
    <row r="8" spans="1:16" ht="12.75">
      <c r="A8" s="29" t="s">
        <v>92</v>
      </c>
      <c r="B8" s="90">
        <v>41125</v>
      </c>
      <c r="C8" s="19">
        <f>B8*10000/'počet obyvatel'!B4</f>
        <v>365.90324495009037</v>
      </c>
      <c r="D8" s="179">
        <v>1700176</v>
      </c>
      <c r="E8" s="174">
        <v>42149</v>
      </c>
      <c r="F8" s="59">
        <f>E8*10000/'počet obyvatel'!C4</f>
        <v>373.4382115650755</v>
      </c>
      <c r="G8" s="164">
        <v>3611111</v>
      </c>
      <c r="H8" s="187">
        <v>38567</v>
      </c>
      <c r="I8" s="167">
        <f>H8*10000/'počet obyvatel'!D4</f>
        <v>339.55951558159705</v>
      </c>
      <c r="J8" s="98">
        <v>2385760</v>
      </c>
      <c r="K8" s="85">
        <v>37776</v>
      </c>
      <c r="L8" s="59">
        <f>K8*10000/'počet obyvatel'!E4</f>
        <v>330.1892976921887</v>
      </c>
      <c r="M8" s="164">
        <v>2404730</v>
      </c>
      <c r="N8" s="90">
        <v>37208</v>
      </c>
      <c r="O8" s="59">
        <f>N8*10000/'počet obyvatel'!F4</f>
        <v>321.28264376034014</v>
      </c>
      <c r="P8" s="71">
        <v>4686903</v>
      </c>
    </row>
    <row r="9" spans="1:16" ht="12.75">
      <c r="A9" s="29" t="s">
        <v>15</v>
      </c>
      <c r="B9" s="90">
        <v>16990</v>
      </c>
      <c r="C9" s="19">
        <f>B9*10000/'počet obyvatel'!B5</f>
        <v>272.0280257714132</v>
      </c>
      <c r="D9" s="179">
        <v>709599</v>
      </c>
      <c r="E9" s="174">
        <v>16266</v>
      </c>
      <c r="F9" s="59">
        <f>E9*10000/'počet obyvatel'!C5</f>
        <v>260.2156145366239</v>
      </c>
      <c r="G9" s="164">
        <v>1814991</v>
      </c>
      <c r="H9" s="187">
        <v>15773</v>
      </c>
      <c r="I9" s="167">
        <f>H9*10000/'počet obyvatel'!D5</f>
        <v>252.1497391857608</v>
      </c>
      <c r="J9" s="98">
        <v>785123</v>
      </c>
      <c r="K9" s="85">
        <v>16396</v>
      </c>
      <c r="L9" s="59">
        <f>K9*10000/'počet obyvatel'!E5</f>
        <v>262.0374868949293</v>
      </c>
      <c r="M9" s="164">
        <v>711098</v>
      </c>
      <c r="N9" s="90">
        <v>16850</v>
      </c>
      <c r="O9" s="59">
        <f>N9*10000/'počet obyvatel'!F5</f>
        <v>268.41211534234094</v>
      </c>
      <c r="P9" s="71">
        <v>714722</v>
      </c>
    </row>
    <row r="10" spans="1:16" ht="12.75">
      <c r="A10" s="29" t="s">
        <v>16</v>
      </c>
      <c r="B10" s="90">
        <v>15510</v>
      </c>
      <c r="C10" s="19">
        <f>B10*10000/'počet obyvatel'!B6</f>
        <v>282.2052401746725</v>
      </c>
      <c r="D10" s="179">
        <v>1238709</v>
      </c>
      <c r="E10" s="174">
        <v>16006</v>
      </c>
      <c r="F10" s="59">
        <f>E10*10000/'počet obyvatel'!C6</f>
        <v>291.34979085286164</v>
      </c>
      <c r="G10" s="164">
        <v>1134730</v>
      </c>
      <c r="H10" s="187">
        <v>16160</v>
      </c>
      <c r="I10" s="167">
        <f>H10*10000/'počet obyvatel'!D6</f>
        <v>293.7578279371693</v>
      </c>
      <c r="J10" s="98">
        <v>610255</v>
      </c>
      <c r="K10" s="85">
        <v>16815</v>
      </c>
      <c r="L10" s="59">
        <f>K10*10000/'počet obyvatel'!E6</f>
        <v>305.93976179819435</v>
      </c>
      <c r="M10" s="164">
        <v>556784</v>
      </c>
      <c r="N10" s="90">
        <v>15236</v>
      </c>
      <c r="O10" s="59">
        <f>N10*10000/'počet obyvatel'!F6</f>
        <v>276.2507071263834</v>
      </c>
      <c r="P10" s="71">
        <v>527665</v>
      </c>
    </row>
    <row r="11" spans="1:16" ht="12.75">
      <c r="A11" s="26" t="s">
        <v>17</v>
      </c>
      <c r="B11" s="90">
        <v>10243</v>
      </c>
      <c r="C11" s="19">
        <f>B11*10000/'počet obyvatel'!B7</f>
        <v>337.2580783236861</v>
      </c>
      <c r="D11" s="179">
        <v>384375</v>
      </c>
      <c r="E11" s="174">
        <v>11135</v>
      </c>
      <c r="F11" s="59">
        <f>E11*10000/'počet obyvatel'!C7</f>
        <v>366.0180132798633</v>
      </c>
      <c r="G11" s="164">
        <v>584242</v>
      </c>
      <c r="H11" s="187">
        <v>10591</v>
      </c>
      <c r="I11" s="167">
        <f>H11*10000/'počet obyvatel'!D7</f>
        <v>348.1030340280494</v>
      </c>
      <c r="J11" s="98">
        <v>374528</v>
      </c>
      <c r="K11" s="85">
        <v>10349</v>
      </c>
      <c r="L11" s="59">
        <f>K11*10000/'počet obyvatel'!E7</f>
        <v>339.77044400961296</v>
      </c>
      <c r="M11" s="164">
        <v>434833</v>
      </c>
      <c r="N11" s="90">
        <v>10107</v>
      </c>
      <c r="O11" s="59">
        <f>N11*10000/'počet obyvatel'!F7</f>
        <v>332.16771725484267</v>
      </c>
      <c r="P11" s="71">
        <v>359631</v>
      </c>
    </row>
    <row r="12" spans="1:16" ht="12.75">
      <c r="A12" s="55" t="s">
        <v>18</v>
      </c>
      <c r="B12" s="90">
        <v>29495</v>
      </c>
      <c r="C12" s="19">
        <f>B12*10000/'počet obyvatel'!B8</f>
        <v>359.93654280309966</v>
      </c>
      <c r="D12" s="179">
        <v>1355770</v>
      </c>
      <c r="E12" s="174">
        <v>31460</v>
      </c>
      <c r="F12" s="59">
        <f>E12*10000/'počet obyvatel'!C8</f>
        <v>383.7933322923173</v>
      </c>
      <c r="G12" s="164">
        <v>3131169</v>
      </c>
      <c r="H12" s="91">
        <v>30903</v>
      </c>
      <c r="I12" s="167">
        <f>H12*10000/'počet obyvatel'!D8</f>
        <v>376.4673491962167</v>
      </c>
      <c r="J12" s="98">
        <v>740563</v>
      </c>
      <c r="K12" s="85">
        <v>32348</v>
      </c>
      <c r="L12" s="59">
        <f>K12*10000/'počet obyvatel'!E8</f>
        <v>393.46431781719014</v>
      </c>
      <c r="M12" s="164">
        <v>1488026</v>
      </c>
      <c r="N12" s="90">
        <v>32773</v>
      </c>
      <c r="O12" s="59">
        <f>N12*10000/'počet obyvatel'!F8</f>
        <v>398.130162189479</v>
      </c>
      <c r="P12" s="71">
        <v>5288800</v>
      </c>
    </row>
    <row r="13" spans="1:16" ht="12.75">
      <c r="A13" s="55" t="s">
        <v>19</v>
      </c>
      <c r="B13" s="90">
        <v>14493</v>
      </c>
      <c r="C13" s="19">
        <f>B13*10000/'počet obyvatel'!B9</f>
        <v>339.100038371908</v>
      </c>
      <c r="D13" s="71">
        <v>1090970</v>
      </c>
      <c r="E13" s="174">
        <v>16415</v>
      </c>
      <c r="F13" s="59">
        <f>E13*10000/'počet obyvatel'!C9</f>
        <v>384.1374517049244</v>
      </c>
      <c r="G13" s="164">
        <v>1252847</v>
      </c>
      <c r="H13" s="91">
        <v>15663</v>
      </c>
      <c r="I13" s="167">
        <f>H13*10000/'počet obyvatel'!D9</f>
        <v>366.1958000757501</v>
      </c>
      <c r="J13" s="98">
        <v>959295</v>
      </c>
      <c r="K13" s="85">
        <v>15352</v>
      </c>
      <c r="L13" s="59">
        <f>K13*10000/'počet obyvatel'!E9</f>
        <v>359.0581972715132</v>
      </c>
      <c r="M13" s="164">
        <v>847030</v>
      </c>
      <c r="N13" s="90">
        <v>15047</v>
      </c>
      <c r="O13" s="59">
        <f>N13*10000/'počet obyvatel'!F9</f>
        <v>350.72057730094093</v>
      </c>
      <c r="P13" s="71">
        <v>894515</v>
      </c>
    </row>
    <row r="14" spans="1:16" ht="12.75">
      <c r="A14" s="55" t="s">
        <v>20</v>
      </c>
      <c r="B14" s="90">
        <v>12978</v>
      </c>
      <c r="C14" s="19">
        <f>B14*10000/'počet obyvatel'!B10</f>
        <v>236.25186363727383</v>
      </c>
      <c r="D14" s="98">
        <v>876363</v>
      </c>
      <c r="E14" s="85">
        <v>13307</v>
      </c>
      <c r="F14" s="59">
        <f>E14*10000/'počet obyvatel'!C10</f>
        <v>242.63497904043672</v>
      </c>
      <c r="G14" s="164">
        <v>2170684</v>
      </c>
      <c r="H14" s="91">
        <v>12691</v>
      </c>
      <c r="I14" s="167">
        <f>H14*10000/'počet obyvatel'!D10</f>
        <v>231.77241705520643</v>
      </c>
      <c r="J14" s="98">
        <v>1897403</v>
      </c>
      <c r="K14" s="85">
        <v>12572</v>
      </c>
      <c r="L14" s="59">
        <f>K14*10000/'počet obyvatel'!E10</f>
        <v>229.71116178448224</v>
      </c>
      <c r="M14" s="164">
        <v>838994</v>
      </c>
      <c r="N14" s="90">
        <v>11737</v>
      </c>
      <c r="O14" s="59">
        <f>N14*10000/'počet obyvatel'!F10</f>
        <v>214.0351005164415</v>
      </c>
      <c r="P14" s="71">
        <v>1133050</v>
      </c>
    </row>
    <row r="15" spans="1:16" ht="13.5" thickBot="1">
      <c r="A15" s="28" t="s">
        <v>21</v>
      </c>
      <c r="B15" s="150">
        <v>10609</v>
      </c>
      <c r="C15" s="60">
        <f>B15*10000/'počet obyvatel'!B11</f>
        <v>209.1778790794517</v>
      </c>
      <c r="D15" s="94">
        <v>471921</v>
      </c>
      <c r="E15" s="130">
        <v>11285</v>
      </c>
      <c r="F15" s="61">
        <f>E15*10000/'počet obyvatel'!C11</f>
        <v>222.7885985935791</v>
      </c>
      <c r="G15" s="182">
        <v>1202456</v>
      </c>
      <c r="H15" s="92">
        <v>10539</v>
      </c>
      <c r="I15" s="168">
        <f>H15*10000/'počet obyvatel'!D11</f>
        <v>208.4924211550864</v>
      </c>
      <c r="J15" s="94">
        <v>341011</v>
      </c>
      <c r="K15" s="130">
        <v>10519</v>
      </c>
      <c r="L15" s="61">
        <f>K15*10000/'počet obyvatel'!E11</f>
        <v>208.17954223853866</v>
      </c>
      <c r="M15" s="182">
        <v>420052</v>
      </c>
      <c r="N15" s="150">
        <v>10288</v>
      </c>
      <c r="O15" s="61">
        <f>N15*10000/'počet obyvatel'!F11</f>
        <v>203.31051491628855</v>
      </c>
      <c r="P15" s="72">
        <v>499434</v>
      </c>
    </row>
    <row r="16" spans="1:16" ht="13.5" thickBot="1">
      <c r="A16" s="30" t="s">
        <v>22</v>
      </c>
      <c r="B16" s="157">
        <v>8435</v>
      </c>
      <c r="C16" s="64">
        <f>B16*10000/'počet obyvatel'!B12</f>
        <v>162.7388750084408</v>
      </c>
      <c r="D16" s="111">
        <v>484497</v>
      </c>
      <c r="E16" s="175">
        <v>8971</v>
      </c>
      <c r="F16" s="65">
        <f>E16*10000/'počet obyvatel'!C12</f>
        <v>173.30912041419546</v>
      </c>
      <c r="G16" s="183">
        <v>1718334</v>
      </c>
      <c r="H16" s="110">
        <v>8693</v>
      </c>
      <c r="I16" s="169">
        <f>H16*10000/'počet obyvatel'!D12</f>
        <v>167.97710580064964</v>
      </c>
      <c r="J16" s="111">
        <v>990647</v>
      </c>
      <c r="K16" s="175">
        <v>8526</v>
      </c>
      <c r="L16" s="65">
        <f>K16*10000/'počet obyvatel'!E12</f>
        <v>164.86416979114497</v>
      </c>
      <c r="M16" s="183">
        <v>701987</v>
      </c>
      <c r="N16" s="157">
        <v>7993</v>
      </c>
      <c r="O16" s="65">
        <f>N16*10000/'počet obyvatel'!F12</f>
        <v>156.49014129730386</v>
      </c>
      <c r="P16" s="66">
        <v>408745</v>
      </c>
    </row>
    <row r="17" spans="1:16" ht="12.75">
      <c r="A17" s="27" t="s">
        <v>23</v>
      </c>
      <c r="B17" s="152">
        <v>31993</v>
      </c>
      <c r="C17" s="62">
        <f>B17*10000/'počet obyvatel'!B13</f>
        <v>284.5104415945675</v>
      </c>
      <c r="D17" s="95">
        <v>2708473</v>
      </c>
      <c r="E17" s="106">
        <v>35427</v>
      </c>
      <c r="F17" s="63">
        <f>E17*10000/'počet obyvatel'!C13</f>
        <v>315.8072084664537</v>
      </c>
      <c r="G17" s="104">
        <v>4490193</v>
      </c>
      <c r="H17" s="93">
        <v>35341</v>
      </c>
      <c r="I17" s="166">
        <f>H17*10000/'počet obyvatel'!D13</f>
        <v>314.822238256857</v>
      </c>
      <c r="J17" s="95">
        <v>1955585</v>
      </c>
      <c r="K17" s="106">
        <v>32008</v>
      </c>
      <c r="L17" s="63">
        <f>K17*10000/'počet obyvatel'!E13</f>
        <v>284.97125625778466</v>
      </c>
      <c r="M17" s="104">
        <v>2969660</v>
      </c>
      <c r="N17" s="152">
        <v>30923</v>
      </c>
      <c r="O17" s="63">
        <f>N17*10000/'počet obyvatel'!F13</f>
        <v>273.56819697830247</v>
      </c>
      <c r="P17" s="73">
        <v>2398547</v>
      </c>
    </row>
    <row r="18" spans="1:16" ht="12.75">
      <c r="A18" s="55" t="s">
        <v>24</v>
      </c>
      <c r="B18" s="90">
        <v>16249</v>
      </c>
      <c r="C18" s="19">
        <f>B18*10000/'počet obyvatel'!B14</f>
        <v>252.79137749442657</v>
      </c>
      <c r="D18" s="98">
        <v>1114199</v>
      </c>
      <c r="E18" s="85">
        <v>16535</v>
      </c>
      <c r="F18" s="59">
        <f>E18*10000/'počet obyvatel'!C14</f>
        <v>257.8923480759063</v>
      </c>
      <c r="G18" s="164">
        <v>2114801</v>
      </c>
      <c r="H18" s="91">
        <v>15822</v>
      </c>
      <c r="I18" s="167">
        <f>H18*10000/'počet obyvatel'!D14</f>
        <v>246.956358868702</v>
      </c>
      <c r="J18" s="98">
        <v>2024168</v>
      </c>
      <c r="K18" s="85">
        <v>15352</v>
      </c>
      <c r="L18" s="59">
        <f>K18*10000/'počet obyvatel'!E14</f>
        <v>240.09145745461143</v>
      </c>
      <c r="M18" s="164">
        <v>1000245</v>
      </c>
      <c r="N18" s="90">
        <v>14841</v>
      </c>
      <c r="O18" s="59">
        <f>N18*10000/'počet obyvatel'!F14</f>
        <v>232.19501815661468</v>
      </c>
      <c r="P18" s="71">
        <v>1095718</v>
      </c>
    </row>
    <row r="19" spans="1:16" ht="12.75">
      <c r="A19" s="55" t="s">
        <v>25</v>
      </c>
      <c r="B19" s="90">
        <v>37906</v>
      </c>
      <c r="C19" s="19">
        <f>B19*10000/'počet obyvatel'!B15</f>
        <v>300.4828367431548</v>
      </c>
      <c r="D19" s="98">
        <v>6882018</v>
      </c>
      <c r="E19" s="85">
        <v>37705</v>
      </c>
      <c r="F19" s="59">
        <f>E19*10000/'počet obyvatel'!C15</f>
        <v>299.661991128956</v>
      </c>
      <c r="G19" s="164">
        <v>4696719</v>
      </c>
      <c r="H19" s="91">
        <v>37378</v>
      </c>
      <c r="I19" s="167">
        <f>H19*10000/'počet obyvatel'!D15</f>
        <v>297.6168674506931</v>
      </c>
      <c r="J19" s="98">
        <v>5971589</v>
      </c>
      <c r="K19" s="85">
        <v>35156</v>
      </c>
      <c r="L19" s="59">
        <f>K19*10000/'počet obyvatel'!E15</f>
        <v>280.517084684147</v>
      </c>
      <c r="M19" s="164">
        <v>7381779</v>
      </c>
      <c r="N19" s="90">
        <v>35145</v>
      </c>
      <c r="O19" s="59">
        <f>N19*10000/'počet obyvatel'!F15</f>
        <v>280.98713671349384</v>
      </c>
      <c r="P19" s="71">
        <v>2193303</v>
      </c>
    </row>
    <row r="20" spans="1:16" ht="13.5" thickBot="1">
      <c r="A20" s="28" t="s">
        <v>26</v>
      </c>
      <c r="B20" s="150">
        <v>12370</v>
      </c>
      <c r="C20" s="60">
        <f>B20*10000/'počet obyvatel'!B16</f>
        <v>208.22812510520822</v>
      </c>
      <c r="D20" s="94">
        <v>852382</v>
      </c>
      <c r="E20" s="130">
        <v>12493</v>
      </c>
      <c r="F20" s="61">
        <f>E20*10000/'počet obyvatel'!C16</f>
        <v>210.62836140475108</v>
      </c>
      <c r="G20" s="182">
        <v>2441216</v>
      </c>
      <c r="H20" s="92">
        <v>11013</v>
      </c>
      <c r="I20" s="168">
        <f>H20*10000/'počet obyvatel'!D16</f>
        <v>186.07252317247486</v>
      </c>
      <c r="J20" s="94">
        <v>1585010</v>
      </c>
      <c r="K20" s="130">
        <v>10619</v>
      </c>
      <c r="L20" s="61">
        <f>K20*10000/'počet obyvatel'!E16</f>
        <v>179.76793870385606</v>
      </c>
      <c r="M20" s="182">
        <v>870323</v>
      </c>
      <c r="N20" s="150">
        <v>10181</v>
      </c>
      <c r="O20" s="61">
        <f>N20*10000/'počet obyvatel'!F16</f>
        <v>172.5178008004853</v>
      </c>
      <c r="P20" s="72">
        <v>1062474</v>
      </c>
    </row>
    <row r="21" spans="1:16" ht="13.5" thickBot="1">
      <c r="A21" s="30" t="s">
        <v>27</v>
      </c>
      <c r="B21" s="157">
        <v>358577</v>
      </c>
      <c r="C21" s="64">
        <f>B21*10000/'počet obyvatel'!B17</f>
        <v>351.32439962392357</v>
      </c>
      <c r="D21" s="180">
        <v>55741331</v>
      </c>
      <c r="E21" s="175">
        <v>372341</v>
      </c>
      <c r="F21" s="65">
        <f>E21*10000/'počet obyvatel'!C17</f>
        <v>364.9232417571271</v>
      </c>
      <c r="G21" s="184">
        <v>43288961</v>
      </c>
      <c r="H21" s="110">
        <v>357740</v>
      </c>
      <c r="I21" s="169">
        <f>H21*10000/'počet obyvatel'!D17</f>
        <v>350.33205356141707</v>
      </c>
      <c r="J21" s="188">
        <v>48037248</v>
      </c>
      <c r="K21" s="175">
        <v>351629</v>
      </c>
      <c r="L21" s="65">
        <f>K21*10000/'počet obyvatel'!E17</f>
        <v>344.0402630888648</v>
      </c>
      <c r="M21" s="184">
        <v>48456182</v>
      </c>
      <c r="N21" s="157">
        <f>SUM(N7:N20)</f>
        <v>344060</v>
      </c>
      <c r="O21" s="65">
        <f>N21*10000/'počet obyvatel'!F17</f>
        <v>335.6329611741359</v>
      </c>
      <c r="P21" s="66">
        <f>SUM(P7:P20)</f>
        <v>48984660</v>
      </c>
    </row>
    <row r="22" spans="1:6" ht="12.75">
      <c r="A22" s="54"/>
      <c r="B22" s="3"/>
      <c r="C22" s="3"/>
      <c r="D22" s="3"/>
      <c r="E22" s="3"/>
      <c r="F22" s="3"/>
    </row>
    <row r="23" spans="1:6" ht="13.5" thickBot="1">
      <c r="A23" s="79" t="s">
        <v>220</v>
      </c>
      <c r="B23" s="3"/>
      <c r="C23" s="3"/>
      <c r="D23" s="3"/>
      <c r="E23" s="3"/>
      <c r="F23" s="3"/>
    </row>
    <row r="24" spans="1:17" ht="13.5" thickBot="1">
      <c r="A24" s="324" t="s">
        <v>62</v>
      </c>
      <c r="B24" s="321" t="s">
        <v>71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 ht="12.75">
      <c r="A25" s="325"/>
      <c r="B25" s="330" t="s">
        <v>72</v>
      </c>
      <c r="C25" s="320"/>
      <c r="D25" s="330" t="s">
        <v>75</v>
      </c>
      <c r="E25" s="320"/>
      <c r="F25" s="330" t="s">
        <v>76</v>
      </c>
      <c r="G25" s="320"/>
      <c r="H25" s="330" t="s">
        <v>77</v>
      </c>
      <c r="I25" s="320"/>
      <c r="J25" s="330" t="s">
        <v>81</v>
      </c>
      <c r="K25" s="320"/>
      <c r="L25" s="330" t="s">
        <v>78</v>
      </c>
      <c r="M25" s="320"/>
      <c r="N25" s="330" t="s">
        <v>79</v>
      </c>
      <c r="O25" s="320"/>
      <c r="P25" s="330" t="s">
        <v>80</v>
      </c>
      <c r="Q25" s="320"/>
    </row>
    <row r="26" spans="1:17" ht="12.75">
      <c r="A26" s="325"/>
      <c r="B26" s="92" t="s">
        <v>73</v>
      </c>
      <c r="C26" s="94" t="s">
        <v>252</v>
      </c>
      <c r="D26" s="92" t="s">
        <v>73</v>
      </c>
      <c r="E26" s="94" t="s">
        <v>252</v>
      </c>
      <c r="F26" s="92" t="s">
        <v>73</v>
      </c>
      <c r="G26" s="94" t="s">
        <v>252</v>
      </c>
      <c r="H26" s="92" t="s">
        <v>73</v>
      </c>
      <c r="I26" s="94" t="s">
        <v>252</v>
      </c>
      <c r="J26" s="92" t="s">
        <v>73</v>
      </c>
      <c r="K26" s="94" t="s">
        <v>252</v>
      </c>
      <c r="L26" s="92" t="s">
        <v>73</v>
      </c>
      <c r="M26" s="94" t="s">
        <v>252</v>
      </c>
      <c r="N26" s="92" t="s">
        <v>73</v>
      </c>
      <c r="O26" s="94" t="s">
        <v>252</v>
      </c>
      <c r="P26" s="92" t="s">
        <v>73</v>
      </c>
      <c r="Q26" s="94" t="s">
        <v>252</v>
      </c>
    </row>
    <row r="27" spans="1:17" ht="13.5" thickBot="1">
      <c r="A27" s="326"/>
      <c r="B27" s="126" t="s">
        <v>66</v>
      </c>
      <c r="C27" s="129" t="s">
        <v>74</v>
      </c>
      <c r="D27" s="126" t="s">
        <v>66</v>
      </c>
      <c r="E27" s="129" t="s">
        <v>74</v>
      </c>
      <c r="F27" s="126" t="s">
        <v>66</v>
      </c>
      <c r="G27" s="129" t="s">
        <v>74</v>
      </c>
      <c r="H27" s="126" t="s">
        <v>66</v>
      </c>
      <c r="I27" s="129" t="s">
        <v>74</v>
      </c>
      <c r="J27" s="126" t="s">
        <v>66</v>
      </c>
      <c r="K27" s="129" t="s">
        <v>74</v>
      </c>
      <c r="L27" s="126" t="s">
        <v>66</v>
      </c>
      <c r="M27" s="129" t="s">
        <v>74</v>
      </c>
      <c r="N27" s="126" t="s">
        <v>66</v>
      </c>
      <c r="O27" s="129" t="s">
        <v>74</v>
      </c>
      <c r="P27" s="126" t="s">
        <v>66</v>
      </c>
      <c r="Q27" s="129" t="s">
        <v>74</v>
      </c>
    </row>
    <row r="28" spans="1:17" ht="12.75">
      <c r="A28" s="29" t="s">
        <v>14</v>
      </c>
      <c r="B28" s="152">
        <v>3542</v>
      </c>
      <c r="C28" s="153">
        <f>B28/'počet obyvatel'!F3*10000</f>
        <v>29.97604962720356</v>
      </c>
      <c r="D28" s="93">
        <v>253</v>
      </c>
      <c r="E28" s="153">
        <f>D28/'počet obyvatel'!F3*10000</f>
        <v>2.1411464019431112</v>
      </c>
      <c r="F28" s="152">
        <v>74768</v>
      </c>
      <c r="G28" s="153">
        <f>F28/'počet obyvatel'!F3*10000</f>
        <v>632.7637714643579</v>
      </c>
      <c r="H28" s="152">
        <v>4648</v>
      </c>
      <c r="I28" s="153">
        <f>H28/'počet obyvatel'!F3*10000</f>
        <v>39.33615998510506</v>
      </c>
      <c r="J28" s="152">
        <v>2683</v>
      </c>
      <c r="K28" s="154">
        <f>J28/'počet obyvatel'!F3*10000</f>
        <v>22.706307495705012</v>
      </c>
      <c r="L28" s="152">
        <v>9810</v>
      </c>
      <c r="M28" s="153">
        <f>L28/'počet obyvatel'!F3*10000</f>
        <v>83.0223170081499</v>
      </c>
      <c r="N28" s="93">
        <v>27</v>
      </c>
      <c r="O28" s="95" t="s">
        <v>96</v>
      </c>
      <c r="P28" s="152">
        <f>B28+D28+F28+H28+J28+L28+N28</f>
        <v>95731</v>
      </c>
      <c r="Q28" s="153">
        <f>P28/'počet obyvatel'!F3*10000</f>
        <v>810.1742537723953</v>
      </c>
    </row>
    <row r="29" spans="1:17" ht="12.75">
      <c r="A29" s="26" t="s">
        <v>92</v>
      </c>
      <c r="B29" s="90">
        <v>1659</v>
      </c>
      <c r="C29" s="96">
        <f>B29/'počet obyvatel'!F4*10000</f>
        <v>14.32508885181693</v>
      </c>
      <c r="D29" s="91">
        <v>180</v>
      </c>
      <c r="E29" s="96">
        <f>D29/'počet obyvatel'!F4*10000</f>
        <v>1.5542591882622345</v>
      </c>
      <c r="F29" s="90">
        <v>27501</v>
      </c>
      <c r="G29" s="96">
        <f>F29/'počet obyvatel'!F4*10000</f>
        <v>237.4648996466651</v>
      </c>
      <c r="H29" s="90">
        <v>2120</v>
      </c>
      <c r="I29" s="96">
        <f>H29/'počet obyvatel'!F4*10000</f>
        <v>18.305719328421873</v>
      </c>
      <c r="J29" s="90">
        <v>2486</v>
      </c>
      <c r="K29" s="97">
        <f>J29/'počet obyvatel'!F4*10000</f>
        <v>21.466046344555085</v>
      </c>
      <c r="L29" s="90">
        <v>3248</v>
      </c>
      <c r="M29" s="96">
        <f>L29/'počet obyvatel'!F4*10000</f>
        <v>28.04574357486521</v>
      </c>
      <c r="N29" s="91">
        <v>14</v>
      </c>
      <c r="O29" s="98" t="s">
        <v>96</v>
      </c>
      <c r="P29" s="90">
        <f aca="true" t="shared" si="0" ref="P29:P41">B29+D29+F29+H29+J29+L29+N29</f>
        <v>37208</v>
      </c>
      <c r="Q29" s="96">
        <f>P29/'počet obyvatel'!F4*10000</f>
        <v>321.28264376034014</v>
      </c>
    </row>
    <row r="30" spans="1:17" ht="12.75">
      <c r="A30" s="26" t="s">
        <v>15</v>
      </c>
      <c r="B30" s="90">
        <v>1277</v>
      </c>
      <c r="C30" s="96">
        <f>B30/'počet obyvatel'!F5*10000</f>
        <v>20.341974557398775</v>
      </c>
      <c r="D30" s="91">
        <v>125</v>
      </c>
      <c r="E30" s="96">
        <f>D30/'počet obyvatel'!F5*10000</f>
        <v>1.9911877992755262</v>
      </c>
      <c r="F30" s="90">
        <v>10021</v>
      </c>
      <c r="G30" s="96">
        <f>F30/'počet obyvatel'!F5*10000</f>
        <v>159.62954349232038</v>
      </c>
      <c r="H30" s="90">
        <v>1297</v>
      </c>
      <c r="I30" s="96">
        <f>H30/'počet obyvatel'!F5*10000</f>
        <v>20.66056460528286</v>
      </c>
      <c r="J30" s="90">
        <v>1437</v>
      </c>
      <c r="K30" s="97">
        <f>J30/'počet obyvatel'!F5*10000</f>
        <v>22.89069494047145</v>
      </c>
      <c r="L30" s="90">
        <v>2680</v>
      </c>
      <c r="M30" s="96">
        <f>L30/'počet obyvatel'!F5*10000</f>
        <v>42.69106641646728</v>
      </c>
      <c r="N30" s="91">
        <v>13</v>
      </c>
      <c r="O30" s="98" t="s">
        <v>96</v>
      </c>
      <c r="P30" s="90">
        <f t="shared" si="0"/>
        <v>16850</v>
      </c>
      <c r="Q30" s="96">
        <f>P30/'počet obyvatel'!F5*10000</f>
        <v>268.41211534234094</v>
      </c>
    </row>
    <row r="31" spans="1:17" ht="12.75">
      <c r="A31" s="26" t="s">
        <v>16</v>
      </c>
      <c r="B31" s="91">
        <v>823</v>
      </c>
      <c r="C31" s="96">
        <f>B31/'počet obyvatel'!F6*10000</f>
        <v>14.922179834931319</v>
      </c>
      <c r="D31" s="91">
        <v>98</v>
      </c>
      <c r="E31" s="96">
        <f>D31/'počet obyvatel'!F6*10000</f>
        <v>1.7768816814377513</v>
      </c>
      <c r="F31" s="90">
        <v>9978</v>
      </c>
      <c r="G31" s="96">
        <f>F31/'počet obyvatel'!F6*10000</f>
        <v>180.9155654835294</v>
      </c>
      <c r="H31" s="90">
        <v>1416</v>
      </c>
      <c r="I31" s="96">
        <f>H31/'počet obyvatel'!F6*10000</f>
        <v>25.674127152202608</v>
      </c>
      <c r="J31" s="90">
        <v>1082</v>
      </c>
      <c r="K31" s="97">
        <f>J31/'počet obyvatel'!F6*10000</f>
        <v>19.618224278731088</v>
      </c>
      <c r="L31" s="90">
        <v>1836</v>
      </c>
      <c r="M31" s="96">
        <f>L31/'počet obyvatel'!F6*10000</f>
        <v>33.2893343583644</v>
      </c>
      <c r="N31" s="91">
        <v>3</v>
      </c>
      <c r="O31" s="98" t="s">
        <v>96</v>
      </c>
      <c r="P31" s="90">
        <f t="shared" si="0"/>
        <v>15236</v>
      </c>
      <c r="Q31" s="96">
        <f>P31/'počet obyvatel'!F6*10000</f>
        <v>276.2507071263834</v>
      </c>
    </row>
    <row r="32" spans="1:17" ht="12.75">
      <c r="A32" s="26" t="s">
        <v>17</v>
      </c>
      <c r="B32" s="91">
        <v>840</v>
      </c>
      <c r="C32" s="96">
        <f>B32/'počet obyvatel'!F7*10000</f>
        <v>27.606696595831387</v>
      </c>
      <c r="D32" s="91">
        <v>108</v>
      </c>
      <c r="E32" s="96">
        <f>D32/'počet obyvatel'!F7*10000</f>
        <v>3.549432419464036</v>
      </c>
      <c r="F32" s="91">
        <v>6004</v>
      </c>
      <c r="G32" s="96">
        <f>F32/'počet obyvatel'!F7*10000</f>
        <v>197.32215043020435</v>
      </c>
      <c r="H32" s="90">
        <v>1102</v>
      </c>
      <c r="I32" s="96">
        <f>H32/'počet obyvatel'!F7*10000</f>
        <v>36.21735672453118</v>
      </c>
      <c r="J32" s="91">
        <v>818</v>
      </c>
      <c r="K32" s="97">
        <f>J32/'počet obyvatel'!F7*10000</f>
        <v>26.883664065940568</v>
      </c>
      <c r="L32" s="91">
        <v>1234</v>
      </c>
      <c r="M32" s="96">
        <f>L32/'počet obyvatel'!F7*10000</f>
        <v>40.55555190387611</v>
      </c>
      <c r="N32" s="91">
        <v>1</v>
      </c>
      <c r="O32" s="98" t="s">
        <v>96</v>
      </c>
      <c r="P32" s="90">
        <f t="shared" si="0"/>
        <v>10107</v>
      </c>
      <c r="Q32" s="96">
        <f>P32/'počet obyvatel'!F7*10000</f>
        <v>332.16771725484267</v>
      </c>
    </row>
    <row r="33" spans="1:17" ht="12.75">
      <c r="A33" s="26" t="s">
        <v>18</v>
      </c>
      <c r="B33" s="90">
        <v>2670</v>
      </c>
      <c r="C33" s="96">
        <f>B33/'počet obyvatel'!F8*10000</f>
        <v>32.435466177826534</v>
      </c>
      <c r="D33" s="91">
        <v>203</v>
      </c>
      <c r="E33" s="96">
        <f>D33/'počet obyvatel'!F8*10000</f>
        <v>2.466067278688684</v>
      </c>
      <c r="F33" s="90">
        <v>19950</v>
      </c>
      <c r="G33" s="96">
        <f>F33/'počet obyvatel'!F8*10000</f>
        <v>242.35488773319824</v>
      </c>
      <c r="H33" s="90">
        <v>2567</v>
      </c>
      <c r="I33" s="96">
        <f>H33/'počet obyvatel'!F8*10000</f>
        <v>31.184210366472175</v>
      </c>
      <c r="J33" s="90">
        <v>2589</v>
      </c>
      <c r="K33" s="97">
        <f>J33/'počet obyvatel'!F8*10000</f>
        <v>31.451468889285728</v>
      </c>
      <c r="L33" s="90">
        <v>4789</v>
      </c>
      <c r="M33" s="96">
        <f>L33/'počet obyvatel'!F8*10000</f>
        <v>58.177321170640916</v>
      </c>
      <c r="N33" s="91">
        <v>5</v>
      </c>
      <c r="O33" s="98" t="s">
        <v>96</v>
      </c>
      <c r="P33" s="90">
        <f t="shared" si="0"/>
        <v>32773</v>
      </c>
      <c r="Q33" s="96">
        <f>P33/'počet obyvatel'!F8*10000</f>
        <v>398.130162189479</v>
      </c>
    </row>
    <row r="34" spans="1:17" ht="12.75">
      <c r="A34" s="26" t="s">
        <v>19</v>
      </c>
      <c r="B34" s="90">
        <v>1474</v>
      </c>
      <c r="C34" s="96">
        <f>B34/'počet obyvatel'!F9*10000</f>
        <v>34.356491722043394</v>
      </c>
      <c r="D34" s="91">
        <v>127</v>
      </c>
      <c r="E34" s="96">
        <f>D34/'počet obyvatel'!F9*10000</f>
        <v>2.9601590561055033</v>
      </c>
      <c r="F34" s="90">
        <v>8755</v>
      </c>
      <c r="G34" s="96">
        <f>F34/'počet obyvatel'!F9*10000</f>
        <v>204.06450815908406</v>
      </c>
      <c r="H34" s="90">
        <v>1636</v>
      </c>
      <c r="I34" s="96">
        <f>H34/'počet obyvatel'!F9*10000</f>
        <v>38.13244264400475</v>
      </c>
      <c r="J34" s="90">
        <v>1148</v>
      </c>
      <c r="K34" s="97">
        <f>J34/'počet obyvatel'!F9*10000</f>
        <v>26.75797320007179</v>
      </c>
      <c r="L34" s="90">
        <v>1901</v>
      </c>
      <c r="M34" s="96">
        <f>L34/'počet obyvatel'!F9*10000</f>
        <v>44.30915248548473</v>
      </c>
      <c r="N34" s="91">
        <v>6</v>
      </c>
      <c r="O34" s="98" t="s">
        <v>96</v>
      </c>
      <c r="P34" s="90">
        <f t="shared" si="0"/>
        <v>15047</v>
      </c>
      <c r="Q34" s="96">
        <f>P34/'počet obyvatel'!F9*10000</f>
        <v>350.72057730094093</v>
      </c>
    </row>
    <row r="35" spans="1:17" ht="12.75">
      <c r="A35" s="26" t="s">
        <v>20</v>
      </c>
      <c r="B35" s="91">
        <v>812</v>
      </c>
      <c r="C35" s="96">
        <f>B35/'počet obyvatel'!F10*10000</f>
        <v>14.807574475534677</v>
      </c>
      <c r="D35" s="91">
        <v>89</v>
      </c>
      <c r="E35" s="96">
        <f>D35/'počet obyvatel'!F10*10000</f>
        <v>1.6229976949785547</v>
      </c>
      <c r="F35" s="90">
        <v>6691</v>
      </c>
      <c r="G35" s="96">
        <f>F35/'počet obyvatel'!F10*10000</f>
        <v>122.01660198990459</v>
      </c>
      <c r="H35" s="90">
        <v>1048</v>
      </c>
      <c r="I35" s="96">
        <f>H35/'počet obyvatel'!F10*10000</f>
        <v>19.111253756601407</v>
      </c>
      <c r="J35" s="90">
        <v>1010</v>
      </c>
      <c r="K35" s="97">
        <f>J35/'počet obyvatel'!F10*10000</f>
        <v>18.418288448633035</v>
      </c>
      <c r="L35" s="90">
        <v>2087</v>
      </c>
      <c r="M35" s="96">
        <f>L35/'počet obyvatel'!F10*10000</f>
        <v>38.05838415078925</v>
      </c>
      <c r="N35" s="91">
        <v>0</v>
      </c>
      <c r="O35" s="98" t="s">
        <v>96</v>
      </c>
      <c r="P35" s="90">
        <f t="shared" si="0"/>
        <v>11737</v>
      </c>
      <c r="Q35" s="96">
        <f>P35/'počet obyvatel'!F10*10000</f>
        <v>214.0351005164415</v>
      </c>
    </row>
    <row r="36" spans="1:17" ht="13.5" thickBot="1">
      <c r="A36" s="148" t="s">
        <v>21</v>
      </c>
      <c r="B36" s="92">
        <v>592</v>
      </c>
      <c r="C36" s="149">
        <f>B36/'počet obyvatel'!F11*10000</f>
        <v>11.699049847438067</v>
      </c>
      <c r="D36" s="92">
        <v>70</v>
      </c>
      <c r="E36" s="149">
        <f>D36/'počet obyvatel'!F11*10000</f>
        <v>1.3833335968254472</v>
      </c>
      <c r="F36" s="150">
        <v>6380</v>
      </c>
      <c r="G36" s="149">
        <f>F36/'počet obyvatel'!F11*10000</f>
        <v>126.08097639637646</v>
      </c>
      <c r="H36" s="92">
        <v>735</v>
      </c>
      <c r="I36" s="149">
        <f>H36/'počet obyvatel'!F11*10000</f>
        <v>14.525002766667193</v>
      </c>
      <c r="J36" s="92">
        <v>855</v>
      </c>
      <c r="K36" s="151">
        <f>J36/'počet obyvatel'!F11*10000</f>
        <v>16.89643178979653</v>
      </c>
      <c r="L36" s="150">
        <v>1651</v>
      </c>
      <c r="M36" s="149">
        <f>L36/'počet obyvatel'!F11*10000</f>
        <v>32.62691097655448</v>
      </c>
      <c r="N36" s="92">
        <v>5</v>
      </c>
      <c r="O36" s="94" t="s">
        <v>96</v>
      </c>
      <c r="P36" s="150">
        <f t="shared" si="0"/>
        <v>10288</v>
      </c>
      <c r="Q36" s="149">
        <f>P36/'počet obyvatel'!F11*10000</f>
        <v>203.31051491628855</v>
      </c>
    </row>
    <row r="37" spans="1:17" ht="13.5" thickBot="1">
      <c r="A37" s="155" t="s">
        <v>22</v>
      </c>
      <c r="B37" s="110">
        <v>476</v>
      </c>
      <c r="C37" s="156">
        <f>B37/'počet obyvatel'!F12*10000</f>
        <v>9.319317810273569</v>
      </c>
      <c r="D37" s="110">
        <v>67</v>
      </c>
      <c r="E37" s="156">
        <f>D37/'počet obyvatel'!F12*10000</f>
        <v>1.3117527169922882</v>
      </c>
      <c r="F37" s="157">
        <v>4732</v>
      </c>
      <c r="G37" s="156">
        <f>F37/'počet obyvatel'!F12*10000</f>
        <v>92.64498293742547</v>
      </c>
      <c r="H37" s="110">
        <v>854</v>
      </c>
      <c r="I37" s="156">
        <f>H37/'počet obyvatel'!F12*10000</f>
        <v>16.719952541961405</v>
      </c>
      <c r="J37" s="110">
        <v>695</v>
      </c>
      <c r="K37" s="158">
        <f>J37/'počet obyvatel'!F12*10000</f>
        <v>13.606987138949854</v>
      </c>
      <c r="L37" s="157">
        <v>1167</v>
      </c>
      <c r="M37" s="156">
        <f>L37/'počet obyvatel'!F12*10000</f>
        <v>22.847991354179104</v>
      </c>
      <c r="N37" s="110">
        <v>2</v>
      </c>
      <c r="O37" s="66" t="s">
        <v>96</v>
      </c>
      <c r="P37" s="157">
        <f t="shared" si="0"/>
        <v>7993</v>
      </c>
      <c r="Q37" s="156">
        <f>P37/'počet obyvatel'!F12*10000</f>
        <v>156.49014129730386</v>
      </c>
    </row>
    <row r="38" spans="1:17" ht="12.75">
      <c r="A38" s="29" t="s">
        <v>23</v>
      </c>
      <c r="B38" s="152">
        <v>1684</v>
      </c>
      <c r="C38" s="153">
        <f>B38/'počet obyvatel'!F13*10000</f>
        <v>14.897934990507432</v>
      </c>
      <c r="D38" s="93">
        <v>135</v>
      </c>
      <c r="E38" s="153">
        <f>D38/'počet obyvatel'!F13*10000</f>
        <v>1.1943118905691825</v>
      </c>
      <c r="F38" s="152">
        <v>20431</v>
      </c>
      <c r="G38" s="153">
        <f>F38/'počet obyvatel'!F13*10000</f>
        <v>180.7480461942146</v>
      </c>
      <c r="H38" s="152">
        <v>2358</v>
      </c>
      <c r="I38" s="153">
        <f>H38/'počet obyvatel'!F13*10000</f>
        <v>20.860647688608385</v>
      </c>
      <c r="J38" s="152">
        <v>2306</v>
      </c>
      <c r="K38" s="154">
        <f>J38/'počet obyvatel'!F13*10000</f>
        <v>20.40061644187063</v>
      </c>
      <c r="L38" s="152">
        <v>4008</v>
      </c>
      <c r="M38" s="153">
        <f>L38/'počet obyvatel'!F13*10000</f>
        <v>35.45779301778729</v>
      </c>
      <c r="N38" s="93">
        <v>1</v>
      </c>
      <c r="O38" s="95" t="s">
        <v>96</v>
      </c>
      <c r="P38" s="152">
        <f t="shared" si="0"/>
        <v>30923</v>
      </c>
      <c r="Q38" s="153">
        <f>P38/'počet obyvatel'!F13*10000</f>
        <v>273.56819697830247</v>
      </c>
    </row>
    <row r="39" spans="1:17" ht="12.75">
      <c r="A39" s="26" t="s">
        <v>24</v>
      </c>
      <c r="B39" s="90">
        <v>1645</v>
      </c>
      <c r="C39" s="96">
        <f>B39/'počet obyvatel'!F14*10000</f>
        <v>25.73686442070151</v>
      </c>
      <c r="D39" s="91">
        <v>114</v>
      </c>
      <c r="E39" s="96">
        <f>D39/'počet obyvatel'!F14*10000</f>
        <v>1.783588172620044</v>
      </c>
      <c r="F39" s="90">
        <v>8302</v>
      </c>
      <c r="G39" s="96">
        <f>F39/'počet obyvatel'!F14*10000</f>
        <v>129.8890263955404</v>
      </c>
      <c r="H39" s="90">
        <v>1216</v>
      </c>
      <c r="I39" s="96">
        <f>H39/'počet obyvatel'!F14*10000</f>
        <v>19.024940507947136</v>
      </c>
      <c r="J39" s="90">
        <v>1384</v>
      </c>
      <c r="K39" s="97">
        <f>J39/'počet obyvatel'!F14*10000</f>
        <v>21.653386236018783</v>
      </c>
      <c r="L39" s="90">
        <v>2169</v>
      </c>
      <c r="M39" s="96">
        <f>L39/'počet obyvatel'!F14*10000</f>
        <v>33.93511181063926</v>
      </c>
      <c r="N39" s="91">
        <v>11</v>
      </c>
      <c r="O39" s="98" t="s">
        <v>96</v>
      </c>
      <c r="P39" s="90">
        <f t="shared" si="0"/>
        <v>14841</v>
      </c>
      <c r="Q39" s="96">
        <f>P39/'počet obyvatel'!F14*10000</f>
        <v>232.19501815661468</v>
      </c>
    </row>
    <row r="40" spans="1:17" ht="12.75">
      <c r="A40" s="26" t="s">
        <v>25</v>
      </c>
      <c r="B40" s="90">
        <v>3396</v>
      </c>
      <c r="C40" s="96">
        <f>B40/'počet obyvatel'!F15*10000</f>
        <v>27.15129652237943</v>
      </c>
      <c r="D40" s="91">
        <v>237</v>
      </c>
      <c r="E40" s="96">
        <f>D40/'počet obyvatel'!F15*10000</f>
        <v>1.8948342979399073</v>
      </c>
      <c r="F40" s="90">
        <v>19984</v>
      </c>
      <c r="G40" s="96">
        <f>F40/'počet obyvatel'!F15*10000</f>
        <v>159.77370721532114</v>
      </c>
      <c r="H40" s="90">
        <v>2786</v>
      </c>
      <c r="I40" s="96">
        <f>H40/'počet obyvatel'!F15*10000</f>
        <v>22.274296852576295</v>
      </c>
      <c r="J40" s="90">
        <v>3007</v>
      </c>
      <c r="K40" s="97">
        <f>J40/'počet obyvatel'!F15*10000</f>
        <v>24.041209847701694</v>
      </c>
      <c r="L40" s="90">
        <v>5734</v>
      </c>
      <c r="M40" s="96">
        <f>L40/'počet obyvatel'!F15*10000</f>
        <v>45.84379689614949</v>
      </c>
      <c r="N40" s="91">
        <v>1</v>
      </c>
      <c r="O40" s="98" t="s">
        <v>96</v>
      </c>
      <c r="P40" s="90">
        <f t="shared" si="0"/>
        <v>35145</v>
      </c>
      <c r="Q40" s="96">
        <f>P40/'počet obyvatel'!F15*10000</f>
        <v>280.98713671349384</v>
      </c>
    </row>
    <row r="41" spans="1:17" ht="13.5" thickBot="1">
      <c r="A41" s="148" t="s">
        <v>26</v>
      </c>
      <c r="B41" s="92">
        <v>794</v>
      </c>
      <c r="C41" s="149">
        <f>B41/'počet obyvatel'!F16*10000</f>
        <v>13.454388943677962</v>
      </c>
      <c r="D41" s="92">
        <v>43</v>
      </c>
      <c r="E41" s="149">
        <f>D41/'počet obyvatel'!F16*10000</f>
        <v>0.7286381921639199</v>
      </c>
      <c r="F41" s="150">
        <v>5782</v>
      </c>
      <c r="G41" s="149">
        <f>F41/'počet obyvatel'!F16*10000</f>
        <v>97.97641923469267</v>
      </c>
      <c r="H41" s="92">
        <v>909</v>
      </c>
      <c r="I41" s="149">
        <f>H41/'počet obyvatel'!F16*10000</f>
        <v>15.403072480860539</v>
      </c>
      <c r="J41" s="150">
        <v>1085</v>
      </c>
      <c r="K41" s="151">
        <f>J41/'počet obyvatel'!F16*10000</f>
        <v>18.3854055464617</v>
      </c>
      <c r="L41" s="150">
        <v>1568</v>
      </c>
      <c r="M41" s="149">
        <f>L41/'počet obyvatel'!F16*10000</f>
        <v>26.56987640262852</v>
      </c>
      <c r="N41" s="92">
        <v>0</v>
      </c>
      <c r="O41" s="72" t="s">
        <v>96</v>
      </c>
      <c r="P41" s="150">
        <f t="shared" si="0"/>
        <v>10181</v>
      </c>
      <c r="Q41" s="149">
        <f>P41/'počet obyvatel'!F16*10000</f>
        <v>172.5178008004853</v>
      </c>
    </row>
    <row r="42" spans="1:17" ht="13.5" thickBot="1">
      <c r="A42" s="155" t="s">
        <v>27</v>
      </c>
      <c r="B42" s="157">
        <f>SUM(B28:B41)</f>
        <v>21684</v>
      </c>
      <c r="C42" s="156">
        <f>B42/'počet obyvatel'!F17*10000</f>
        <v>21.152895222054184</v>
      </c>
      <c r="D42" s="157">
        <f>SUM(D28:D41)</f>
        <v>1849</v>
      </c>
      <c r="E42" s="156">
        <f>D42/'počet obyvatel'!F17*10000</f>
        <v>1.8037125652821522</v>
      </c>
      <c r="F42" s="157">
        <f>SUM(F28:F41)</f>
        <v>229279</v>
      </c>
      <c r="G42" s="156">
        <f>F42/'počet obyvatel'!F17*10000</f>
        <v>223.6632846161853</v>
      </c>
      <c r="H42" s="157">
        <f>SUM(H28:H41)</f>
        <v>24692</v>
      </c>
      <c r="I42" s="156">
        <f>H42/'počet obyvatel'!F17*10000</f>
        <v>24.087220476985884</v>
      </c>
      <c r="J42" s="157">
        <f>SUM(J28:J41)</f>
        <v>22585</v>
      </c>
      <c r="K42" s="158">
        <f>J42/'počet obyvatel'!F17*10000</f>
        <v>22.03182708864111</v>
      </c>
      <c r="L42" s="157">
        <f>SUM(L28:L41)</f>
        <v>43882</v>
      </c>
      <c r="M42" s="156">
        <f>L42/'počet obyvatel'!F17*10000</f>
        <v>42.80720107610135</v>
      </c>
      <c r="N42" s="110">
        <f>SUM(N28:N41)</f>
        <v>89</v>
      </c>
      <c r="O42" s="111" t="s">
        <v>230</v>
      </c>
      <c r="P42" s="157">
        <f>B42+D42+F42+H42+J42+L42+N42</f>
        <v>344060</v>
      </c>
      <c r="Q42" s="156">
        <f>P42/'počet obyvatel'!F17*10000</f>
        <v>335.6329611741359</v>
      </c>
    </row>
    <row r="43" spans="1:16" ht="12.75">
      <c r="A43" s="15"/>
      <c r="B43" s="21"/>
      <c r="C43" s="68"/>
      <c r="D43" s="39"/>
      <c r="E43" s="3"/>
      <c r="F43" s="67"/>
      <c r="G43" s="3"/>
      <c r="H43" s="3"/>
      <c r="I43" s="69"/>
      <c r="J43" s="3"/>
      <c r="K43" s="3"/>
      <c r="L43" s="70"/>
      <c r="M43" s="3"/>
      <c r="N43" s="42"/>
      <c r="O43" s="67"/>
      <c r="P43" s="42"/>
    </row>
    <row r="44" spans="1:10" ht="12.75">
      <c r="A44" s="21"/>
      <c r="B44" s="3"/>
      <c r="C44" s="21"/>
      <c r="D44" s="3"/>
      <c r="E44" s="21"/>
      <c r="F44" s="3"/>
      <c r="G44" s="3"/>
      <c r="H44" s="3"/>
      <c r="I44" s="21"/>
      <c r="J44" s="3"/>
    </row>
    <row r="45" spans="1:10" ht="12.75">
      <c r="A45" s="21"/>
      <c r="B45" s="3"/>
      <c r="C45" s="21"/>
      <c r="D45" s="3"/>
      <c r="E45" s="21"/>
      <c r="F45" s="3"/>
      <c r="G45" s="3"/>
      <c r="H45" s="3"/>
      <c r="I45" s="21"/>
      <c r="J45" s="3"/>
    </row>
    <row r="46" spans="1:10" ht="12.75">
      <c r="A46" s="21"/>
      <c r="B46" s="3"/>
      <c r="C46" s="21"/>
      <c r="D46" s="3"/>
      <c r="E46" s="21"/>
      <c r="F46" s="3"/>
      <c r="G46" s="3"/>
      <c r="H46" s="3"/>
      <c r="I46" s="21"/>
      <c r="J46" s="3"/>
    </row>
    <row r="47" spans="1:10" ht="12.75">
      <c r="A47" s="3"/>
      <c r="B47" s="3"/>
      <c r="C47" s="3"/>
      <c r="D47" s="3"/>
      <c r="E47" s="21"/>
      <c r="F47" s="3"/>
      <c r="G47" s="3"/>
      <c r="H47" s="3"/>
      <c r="I47" s="21"/>
      <c r="J47" s="3"/>
    </row>
    <row r="48" spans="1:10" ht="12.75">
      <c r="A48" s="3"/>
      <c r="B48" s="3"/>
      <c r="C48" s="3"/>
      <c r="D48" s="3"/>
      <c r="E48" s="21"/>
      <c r="F48" s="3"/>
      <c r="G48" s="3"/>
      <c r="H48" s="21"/>
      <c r="I48" s="21"/>
      <c r="J48" s="3"/>
    </row>
    <row r="49" spans="1:10" ht="12.75">
      <c r="A49" s="21"/>
      <c r="B49" s="3"/>
      <c r="C49" s="21"/>
      <c r="D49" s="3"/>
      <c r="E49" s="21"/>
      <c r="F49" s="3"/>
      <c r="G49" s="3"/>
      <c r="H49" s="3"/>
      <c r="I49" s="21"/>
      <c r="J49" s="3"/>
    </row>
    <row r="50" spans="1:10" ht="12.75">
      <c r="A50" s="21"/>
      <c r="B50" s="3"/>
      <c r="C50" s="21"/>
      <c r="D50" s="3"/>
      <c r="E50" s="21"/>
      <c r="F50" s="3"/>
      <c r="G50" s="3"/>
      <c r="H50" s="3"/>
      <c r="I50" s="21"/>
      <c r="J50" s="3"/>
    </row>
    <row r="51" spans="1:10" ht="12.75">
      <c r="A51" s="21"/>
      <c r="B51" s="3"/>
      <c r="C51" s="21"/>
      <c r="D51" s="3"/>
      <c r="E51" s="21"/>
      <c r="F51" s="3"/>
      <c r="G51" s="3"/>
      <c r="H51" s="3"/>
      <c r="I51" s="21"/>
      <c r="J51" s="3"/>
    </row>
    <row r="52" spans="1:10" ht="12.75">
      <c r="A52" s="3"/>
      <c r="B52" s="3"/>
      <c r="C52" s="21"/>
      <c r="D52" s="3"/>
      <c r="E52" s="21"/>
      <c r="F52" s="3"/>
      <c r="G52" s="3"/>
      <c r="H52" s="21"/>
      <c r="I52" s="21"/>
      <c r="J52" s="3"/>
    </row>
    <row r="53" spans="1:10" ht="12.75">
      <c r="A53" s="21"/>
      <c r="B53" s="3"/>
      <c r="C53" s="21"/>
      <c r="D53" s="3"/>
      <c r="E53" s="21"/>
      <c r="F53" s="3"/>
      <c r="G53" s="3"/>
      <c r="H53" s="3"/>
      <c r="I53" s="21"/>
      <c r="J53" s="3"/>
    </row>
  </sheetData>
  <mergeCells count="21">
    <mergeCell ref="N5:P5"/>
    <mergeCell ref="B5:D5"/>
    <mergeCell ref="E5:G5"/>
    <mergeCell ref="H5:J5"/>
    <mergeCell ref="K5:M5"/>
    <mergeCell ref="N25:O25"/>
    <mergeCell ref="P25:Q25"/>
    <mergeCell ref="F25:G25"/>
    <mergeCell ref="H25:I25"/>
    <mergeCell ref="J25:K25"/>
    <mergeCell ref="L25:M25"/>
    <mergeCell ref="K4:M4"/>
    <mergeCell ref="N4:P4"/>
    <mergeCell ref="B24:Q24"/>
    <mergeCell ref="A24:A27"/>
    <mergeCell ref="A4:A6"/>
    <mergeCell ref="B4:D4"/>
    <mergeCell ref="E4:G4"/>
    <mergeCell ref="H4:J4"/>
    <mergeCell ref="B25:C25"/>
    <mergeCell ref="D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       &amp;R&amp;"Arial CE,tučné"&amp;11RK-10-2007-53,př. 1a
počet stran: 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K9" sqref="K9:K10"/>
    </sheetView>
  </sheetViews>
  <sheetFormatPr defaultColWidth="9.00390625" defaultRowHeight="12.75"/>
  <cols>
    <col min="1" max="1" width="19.375" style="0" customWidth="1"/>
    <col min="3" max="3" width="10.125" style="0" customWidth="1"/>
  </cols>
  <sheetData>
    <row r="1" ht="13.5" thickBot="1">
      <c r="A1" t="s">
        <v>257</v>
      </c>
    </row>
    <row r="2" spans="1:16" ht="48.75" thickBot="1">
      <c r="A2" s="247" t="s">
        <v>62</v>
      </c>
      <c r="B2" s="248" t="s">
        <v>171</v>
      </c>
      <c r="C2" s="249" t="s">
        <v>233</v>
      </c>
      <c r="D2" s="248" t="s">
        <v>168</v>
      </c>
      <c r="E2" s="248" t="s">
        <v>172</v>
      </c>
      <c r="F2" s="248" t="s">
        <v>169</v>
      </c>
      <c r="G2" s="248" t="s">
        <v>237</v>
      </c>
      <c r="H2" s="250" t="s">
        <v>170</v>
      </c>
      <c r="P2" s="37"/>
    </row>
    <row r="3" spans="1:14" ht="12.75">
      <c r="A3" s="230" t="s">
        <v>166</v>
      </c>
      <c r="B3" s="243">
        <v>1181610</v>
      </c>
      <c r="C3" s="244">
        <v>49589</v>
      </c>
      <c r="D3" s="89">
        <v>7001</v>
      </c>
      <c r="E3" s="24">
        <v>95731</v>
      </c>
      <c r="F3" s="245">
        <f>D3/B3*1000</f>
        <v>5.924966782610168</v>
      </c>
      <c r="G3" s="246">
        <f>C3/100/D3</f>
        <v>0.07083130981288387</v>
      </c>
      <c r="H3" s="283">
        <f aca="true" t="shared" si="0" ref="H3:H17">E3/D3</f>
        <v>13.673903728038852</v>
      </c>
      <c r="I3" s="39"/>
      <c r="J3" s="3"/>
      <c r="K3" s="3"/>
      <c r="L3" s="38"/>
      <c r="M3" s="38"/>
      <c r="N3" s="38"/>
    </row>
    <row r="4" spans="1:14" ht="12.75">
      <c r="A4" s="5" t="s">
        <v>149</v>
      </c>
      <c r="B4" s="132">
        <v>1158108</v>
      </c>
      <c r="C4" s="137">
        <v>1101461</v>
      </c>
      <c r="D4" s="7">
        <v>3847</v>
      </c>
      <c r="E4" s="8">
        <v>37208</v>
      </c>
      <c r="F4" s="138">
        <f aca="true" t="shared" si="1" ref="F4:F17">D4/B4*1000</f>
        <v>3.3217972762471204</v>
      </c>
      <c r="G4" s="139">
        <f aca="true" t="shared" si="2" ref="G4:G17">C4/100/D4</f>
        <v>2.8631687028853654</v>
      </c>
      <c r="H4" s="96">
        <f t="shared" si="0"/>
        <v>9.671952170522484</v>
      </c>
      <c r="I4" s="39"/>
      <c r="J4" s="3"/>
      <c r="K4" s="3"/>
      <c r="L4" s="38"/>
      <c r="M4" s="38"/>
      <c r="N4" s="38"/>
    </row>
    <row r="5" spans="1:14" ht="12.75">
      <c r="A5" s="5" t="s">
        <v>152</v>
      </c>
      <c r="B5" s="132">
        <v>627766</v>
      </c>
      <c r="C5" s="137">
        <v>1005634</v>
      </c>
      <c r="D5" s="7">
        <v>2369</v>
      </c>
      <c r="E5" s="14">
        <v>16850</v>
      </c>
      <c r="F5" s="138">
        <f t="shared" si="1"/>
        <v>3.773699117186977</v>
      </c>
      <c r="G5" s="139">
        <f t="shared" si="2"/>
        <v>4.244972562262558</v>
      </c>
      <c r="H5" s="96">
        <f t="shared" si="0"/>
        <v>7.1127057830308145</v>
      </c>
      <c r="I5" s="39"/>
      <c r="J5" s="3"/>
      <c r="K5" s="3"/>
      <c r="L5" s="38"/>
      <c r="M5" s="38"/>
      <c r="N5" s="38"/>
    </row>
    <row r="6" spans="1:14" ht="12.75">
      <c r="A6" s="5" t="s">
        <v>154</v>
      </c>
      <c r="B6" s="132">
        <v>551528</v>
      </c>
      <c r="C6" s="137">
        <v>756089</v>
      </c>
      <c r="D6" s="7">
        <v>2343</v>
      </c>
      <c r="E6" s="14">
        <v>15236</v>
      </c>
      <c r="F6" s="138">
        <f t="shared" si="1"/>
        <v>4.248197734294542</v>
      </c>
      <c r="G6" s="139">
        <f t="shared" si="2"/>
        <v>3.2270123772940678</v>
      </c>
      <c r="H6" s="96">
        <f t="shared" si="0"/>
        <v>6.50277422108408</v>
      </c>
      <c r="I6" s="39"/>
      <c r="J6" s="3"/>
      <c r="K6" s="3"/>
      <c r="L6" s="38"/>
      <c r="M6" s="38"/>
      <c r="N6" s="38"/>
    </row>
    <row r="7" spans="1:14" ht="12.75">
      <c r="A7" s="5" t="s">
        <v>165</v>
      </c>
      <c r="B7" s="132">
        <v>304274</v>
      </c>
      <c r="C7" s="137">
        <v>331440</v>
      </c>
      <c r="D7" s="7">
        <v>1263</v>
      </c>
      <c r="E7" s="8">
        <v>10107</v>
      </c>
      <c r="F7" s="138">
        <f t="shared" si="1"/>
        <v>4.150864023873219</v>
      </c>
      <c r="G7" s="139">
        <f t="shared" si="2"/>
        <v>2.624228028503563</v>
      </c>
      <c r="H7" s="96">
        <f t="shared" si="0"/>
        <v>8.002375296912113</v>
      </c>
      <c r="I7" s="39"/>
      <c r="J7" s="3"/>
      <c r="K7" s="3"/>
      <c r="L7" s="38"/>
      <c r="M7" s="38"/>
      <c r="N7" s="38"/>
    </row>
    <row r="8" spans="1:14" ht="12.75">
      <c r="A8" s="5" t="s">
        <v>150</v>
      </c>
      <c r="B8" s="132">
        <v>823173</v>
      </c>
      <c r="C8" s="137">
        <v>533491</v>
      </c>
      <c r="D8" s="7">
        <v>3298</v>
      </c>
      <c r="E8" s="8">
        <v>32773</v>
      </c>
      <c r="F8" s="138">
        <f t="shared" si="1"/>
        <v>4.00644821926861</v>
      </c>
      <c r="G8" s="139">
        <f t="shared" si="2"/>
        <v>1.6176197695573074</v>
      </c>
      <c r="H8" s="96">
        <f t="shared" si="0"/>
        <v>9.937234687689509</v>
      </c>
      <c r="I8" s="39"/>
      <c r="J8" s="3"/>
      <c r="K8" s="3"/>
      <c r="L8" s="38"/>
      <c r="M8" s="38"/>
      <c r="N8" s="38"/>
    </row>
    <row r="9" spans="1:14" ht="12.75">
      <c r="A9" s="5" t="s">
        <v>157</v>
      </c>
      <c r="B9" s="132">
        <v>429031</v>
      </c>
      <c r="C9" s="137">
        <v>316312</v>
      </c>
      <c r="D9" s="7">
        <v>1255</v>
      </c>
      <c r="E9" s="8">
        <v>15047</v>
      </c>
      <c r="F9" s="138">
        <f t="shared" si="1"/>
        <v>2.9251965475688237</v>
      </c>
      <c r="G9" s="139">
        <f t="shared" si="2"/>
        <v>2.520414342629482</v>
      </c>
      <c r="H9" s="96">
        <f t="shared" si="0"/>
        <v>11.989641434262948</v>
      </c>
      <c r="I9" s="39"/>
      <c r="J9" s="3"/>
      <c r="K9" s="3"/>
      <c r="L9" s="38"/>
      <c r="M9" s="38"/>
      <c r="N9" s="38"/>
    </row>
    <row r="10" spans="1:14" ht="12.75">
      <c r="A10" s="5" t="s">
        <v>155</v>
      </c>
      <c r="B10" s="132">
        <v>548368</v>
      </c>
      <c r="C10" s="137">
        <v>475819</v>
      </c>
      <c r="D10" s="7">
        <v>2015</v>
      </c>
      <c r="E10" s="8">
        <v>11737</v>
      </c>
      <c r="F10" s="138">
        <f t="shared" si="1"/>
        <v>3.6745397251480756</v>
      </c>
      <c r="G10" s="139">
        <f t="shared" si="2"/>
        <v>2.361384615384615</v>
      </c>
      <c r="H10" s="96">
        <f t="shared" si="0"/>
        <v>5.824813895781638</v>
      </c>
      <c r="I10" s="39"/>
      <c r="J10" s="3"/>
      <c r="K10" s="3"/>
      <c r="L10" s="282"/>
      <c r="M10" s="38"/>
      <c r="N10" s="38"/>
    </row>
    <row r="11" spans="1:14" ht="13.5" thickBot="1">
      <c r="A11" s="203" t="s">
        <v>156</v>
      </c>
      <c r="B11" s="131">
        <v>506024</v>
      </c>
      <c r="C11" s="134">
        <v>451853</v>
      </c>
      <c r="D11" s="87">
        <v>1231</v>
      </c>
      <c r="E11" s="16">
        <v>10288</v>
      </c>
      <c r="F11" s="135">
        <f t="shared" si="1"/>
        <v>2.432690939560179</v>
      </c>
      <c r="G11" s="136">
        <f t="shared" si="2"/>
        <v>3.6706173842404546</v>
      </c>
      <c r="H11" s="149">
        <f t="shared" si="0"/>
        <v>8.357432981316004</v>
      </c>
      <c r="I11" s="39"/>
      <c r="J11" s="3"/>
      <c r="K11" s="3"/>
      <c r="L11" s="38"/>
      <c r="M11" s="38"/>
      <c r="N11" s="38"/>
    </row>
    <row r="12" spans="1:14" ht="13.5" thickBot="1">
      <c r="A12" s="206" t="s">
        <v>167</v>
      </c>
      <c r="B12" s="255">
        <v>510767</v>
      </c>
      <c r="C12" s="256">
        <v>692528</v>
      </c>
      <c r="D12" s="88">
        <v>1065</v>
      </c>
      <c r="E12" s="17">
        <v>7993</v>
      </c>
      <c r="F12" s="257">
        <f t="shared" si="1"/>
        <v>2.0850994680549055</v>
      </c>
      <c r="G12" s="258">
        <f t="shared" si="2"/>
        <v>6.5026103286384975</v>
      </c>
      <c r="H12" s="156">
        <f t="shared" si="0"/>
        <v>7.505164319248826</v>
      </c>
      <c r="I12" s="39"/>
      <c r="J12" s="3"/>
      <c r="K12" s="3"/>
      <c r="L12" s="38"/>
      <c r="M12" s="38"/>
      <c r="N12" s="38"/>
    </row>
    <row r="13" spans="1:14" ht="12.75">
      <c r="A13" s="191" t="s">
        <v>148</v>
      </c>
      <c r="B13" s="251">
        <v>1130358</v>
      </c>
      <c r="C13" s="252">
        <v>706547</v>
      </c>
      <c r="D13" s="89">
        <v>3524</v>
      </c>
      <c r="E13" s="14">
        <v>30923</v>
      </c>
      <c r="F13" s="253">
        <f t="shared" si="1"/>
        <v>3.117596372122814</v>
      </c>
      <c r="G13" s="254">
        <f t="shared" si="2"/>
        <v>2.004957434733258</v>
      </c>
      <c r="H13" s="153">
        <f t="shared" si="0"/>
        <v>8.774971623155505</v>
      </c>
      <c r="I13" s="39"/>
      <c r="J13" s="3"/>
      <c r="K13" s="3"/>
      <c r="L13" s="38"/>
      <c r="M13" s="38"/>
      <c r="N13" s="38"/>
    </row>
    <row r="14" spans="1:14" ht="12.75">
      <c r="A14" s="5" t="s">
        <v>151</v>
      </c>
      <c r="B14" s="132">
        <v>639161</v>
      </c>
      <c r="C14" s="137">
        <v>513943</v>
      </c>
      <c r="D14" s="7">
        <v>1630</v>
      </c>
      <c r="E14" s="8">
        <v>14841</v>
      </c>
      <c r="F14" s="138">
        <f t="shared" si="1"/>
        <v>2.55021817664094</v>
      </c>
      <c r="G14" s="139">
        <f t="shared" si="2"/>
        <v>3.153024539877301</v>
      </c>
      <c r="H14" s="96">
        <f t="shared" si="0"/>
        <v>9.104907975460122</v>
      </c>
      <c r="I14" s="39"/>
      <c r="J14" s="3"/>
      <c r="K14" s="3"/>
      <c r="L14" s="38"/>
      <c r="M14" s="38"/>
      <c r="N14" s="38"/>
    </row>
    <row r="15" spans="1:14" ht="12.75">
      <c r="A15" s="5" t="s">
        <v>146</v>
      </c>
      <c r="B15" s="132">
        <v>1250769</v>
      </c>
      <c r="C15" s="137">
        <v>555414</v>
      </c>
      <c r="D15" s="7">
        <v>4052</v>
      </c>
      <c r="E15" s="8">
        <v>35145</v>
      </c>
      <c r="F15" s="138">
        <f t="shared" si="1"/>
        <v>3.239606993777428</v>
      </c>
      <c r="G15" s="139">
        <f t="shared" si="2"/>
        <v>1.370715695952616</v>
      </c>
      <c r="H15" s="96">
        <f t="shared" si="0"/>
        <v>8.67349457058243</v>
      </c>
      <c r="I15" s="39"/>
      <c r="J15" s="3"/>
      <c r="K15" s="3"/>
      <c r="L15" s="38"/>
      <c r="M15" s="38"/>
      <c r="N15" s="38"/>
    </row>
    <row r="16" spans="1:14" ht="13.5" thickBot="1">
      <c r="A16" s="203" t="s">
        <v>153</v>
      </c>
      <c r="B16" s="133">
        <v>590142</v>
      </c>
      <c r="C16" s="134">
        <v>396405</v>
      </c>
      <c r="D16" s="87">
        <v>1132</v>
      </c>
      <c r="E16" s="16">
        <v>10181</v>
      </c>
      <c r="F16" s="135">
        <f t="shared" si="1"/>
        <v>1.91818240355711</v>
      </c>
      <c r="G16" s="136">
        <f t="shared" si="2"/>
        <v>3.5018109540636044</v>
      </c>
      <c r="H16" s="149">
        <f t="shared" si="0"/>
        <v>8.993816254416961</v>
      </c>
      <c r="I16" s="39"/>
      <c r="J16" s="3"/>
      <c r="K16" s="3"/>
      <c r="L16" s="38"/>
      <c r="M16" s="38"/>
      <c r="N16" s="38"/>
    </row>
    <row r="17" spans="1:14" ht="13.5" thickBot="1">
      <c r="A17" s="206" t="s">
        <v>27</v>
      </c>
      <c r="B17" s="259">
        <f>SUM(B3:B16)</f>
        <v>10251079</v>
      </c>
      <c r="C17" s="256">
        <v>7886525</v>
      </c>
      <c r="D17" s="88">
        <v>36025</v>
      </c>
      <c r="E17" s="17">
        <v>344060</v>
      </c>
      <c r="F17" s="257">
        <f t="shared" si="1"/>
        <v>3.514264205748488</v>
      </c>
      <c r="G17" s="258">
        <f t="shared" si="2"/>
        <v>2.1891811242192922</v>
      </c>
      <c r="H17" s="156">
        <f t="shared" si="0"/>
        <v>9.55058986814712</v>
      </c>
      <c r="I17" s="39"/>
      <c r="J17" s="3"/>
      <c r="K17" s="3"/>
      <c r="L17" s="38"/>
      <c r="M17" s="38"/>
      <c r="N17" s="38"/>
    </row>
    <row r="19" ht="13.5" thickBot="1">
      <c r="F19" s="56"/>
    </row>
    <row r="20" spans="1:8" ht="12.75">
      <c r="A20" s="284" t="s">
        <v>173</v>
      </c>
      <c r="B20" s="285">
        <v>94919</v>
      </c>
      <c r="C20" s="285">
        <v>126496</v>
      </c>
      <c r="D20" s="286">
        <v>219</v>
      </c>
      <c r="E20" s="113">
        <v>1455</v>
      </c>
      <c r="F20" s="287">
        <f aca="true" t="shared" si="3" ref="F20:F25">D20/B20*1000</f>
        <v>2.307230375372686</v>
      </c>
      <c r="G20" s="288">
        <f aca="true" t="shared" si="4" ref="G20:G25">C20/100/D20</f>
        <v>5.776073059360731</v>
      </c>
      <c r="H20" s="289">
        <f aca="true" t="shared" si="5" ref="H20:H25">E20/D20</f>
        <v>6.6438356164383565</v>
      </c>
    </row>
    <row r="21" spans="1:8" ht="12.75">
      <c r="A21" s="290" t="s">
        <v>174</v>
      </c>
      <c r="B21" s="8">
        <v>109004</v>
      </c>
      <c r="C21" s="8">
        <v>118009</v>
      </c>
      <c r="D21" s="140">
        <v>224</v>
      </c>
      <c r="E21" s="8">
        <v>2255</v>
      </c>
      <c r="F21" s="59">
        <f t="shared" si="3"/>
        <v>2.0549704597996405</v>
      </c>
      <c r="G21" s="139">
        <f t="shared" si="4"/>
        <v>5.268258928571428</v>
      </c>
      <c r="H21" s="96">
        <f t="shared" si="5"/>
        <v>10.066964285714286</v>
      </c>
    </row>
    <row r="22" spans="1:8" ht="12.75">
      <c r="A22" s="290" t="s">
        <v>175</v>
      </c>
      <c r="B22" s="8">
        <v>72339</v>
      </c>
      <c r="C22" s="8">
        <v>128988</v>
      </c>
      <c r="D22" s="140">
        <v>186</v>
      </c>
      <c r="E22" s="8">
        <v>1116</v>
      </c>
      <c r="F22" s="59">
        <f t="shared" si="3"/>
        <v>2.571227138887737</v>
      </c>
      <c r="G22" s="139">
        <f t="shared" si="4"/>
        <v>6.93483870967742</v>
      </c>
      <c r="H22" s="96">
        <f t="shared" si="5"/>
        <v>6</v>
      </c>
    </row>
    <row r="23" spans="1:8" ht="12.75">
      <c r="A23" s="290" t="s">
        <v>176</v>
      </c>
      <c r="B23" s="8">
        <v>116209</v>
      </c>
      <c r="C23" s="8">
        <v>151857</v>
      </c>
      <c r="D23" s="140">
        <v>225</v>
      </c>
      <c r="E23" s="8">
        <v>1494</v>
      </c>
      <c r="F23" s="59">
        <f t="shared" si="3"/>
        <v>1.9361667340739528</v>
      </c>
      <c r="G23" s="139">
        <f t="shared" si="4"/>
        <v>6.7492</v>
      </c>
      <c r="H23" s="96">
        <f t="shared" si="5"/>
        <v>6.64</v>
      </c>
    </row>
    <row r="24" spans="1:8" ht="13.5" thickBot="1">
      <c r="A24" s="291" t="s">
        <v>177</v>
      </c>
      <c r="B24" s="16">
        <v>118296</v>
      </c>
      <c r="C24" s="16">
        <v>167178</v>
      </c>
      <c r="D24" s="292">
        <v>211</v>
      </c>
      <c r="E24" s="16">
        <v>1673</v>
      </c>
      <c r="F24" s="61">
        <f t="shared" si="3"/>
        <v>1.7836613241360655</v>
      </c>
      <c r="G24" s="136">
        <f t="shared" si="4"/>
        <v>7.923127962085308</v>
      </c>
      <c r="H24" s="149">
        <f t="shared" si="5"/>
        <v>7.928909952606635</v>
      </c>
    </row>
    <row r="25" spans="1:8" ht="13.5" thickBot="1">
      <c r="A25" s="206" t="s">
        <v>95</v>
      </c>
      <c r="B25" s="17">
        <f>SUM(B20:B24)</f>
        <v>510767</v>
      </c>
      <c r="C25" s="17">
        <f>SUM(C20:C24)</f>
        <v>692528</v>
      </c>
      <c r="D25" s="88">
        <f>SUM(D20:D24)</f>
        <v>1065</v>
      </c>
      <c r="E25" s="17">
        <f>SUM(E20:E24)</f>
        <v>7993</v>
      </c>
      <c r="F25" s="65">
        <f t="shared" si="3"/>
        <v>2.0850994680549055</v>
      </c>
      <c r="G25" s="258">
        <f t="shared" si="4"/>
        <v>6.5026103286384975</v>
      </c>
      <c r="H25" s="156">
        <f t="shared" si="5"/>
        <v>7.505164319248826</v>
      </c>
    </row>
    <row r="26" ht="12.75">
      <c r="G26" s="38"/>
    </row>
    <row r="27" ht="12.75">
      <c r="G27" s="38"/>
    </row>
    <row r="28" ht="12.75">
      <c r="G28" s="38"/>
    </row>
    <row r="29" ht="12.75">
      <c r="G29" s="38"/>
    </row>
    <row r="30" ht="12.75">
      <c r="G30" s="38"/>
    </row>
    <row r="31" ht="12.75">
      <c r="G31" s="38"/>
    </row>
    <row r="32" ht="12.75">
      <c r="G32" s="38"/>
    </row>
    <row r="33" ht="12.75">
      <c r="G33" s="38"/>
    </row>
    <row r="34" ht="12.75">
      <c r="G34" s="38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21.375" style="0" customWidth="1"/>
    <col min="2" max="5" width="10.75390625" style="0" customWidth="1"/>
    <col min="6" max="6" width="10.125" style="0" bestFit="1" customWidth="1"/>
    <col min="8" max="12" width="10.25390625" style="0" customWidth="1"/>
  </cols>
  <sheetData>
    <row r="1" spans="1:6" ht="12.75">
      <c r="A1" s="10" t="s">
        <v>254</v>
      </c>
      <c r="B1" s="335" t="s">
        <v>55</v>
      </c>
      <c r="C1" s="318"/>
      <c r="D1" s="318"/>
      <c r="E1" s="318"/>
      <c r="F1" s="320"/>
    </row>
    <row r="2" spans="1:6" ht="13.5" thickBot="1">
      <c r="A2" s="261"/>
      <c r="B2" s="262">
        <v>2001</v>
      </c>
      <c r="C2" s="262">
        <v>2002</v>
      </c>
      <c r="D2" s="262">
        <v>2003</v>
      </c>
      <c r="E2" s="262">
        <v>2004</v>
      </c>
      <c r="F2" s="263">
        <v>2005</v>
      </c>
    </row>
    <row r="3" spans="1:12" ht="12.75">
      <c r="A3" s="32" t="s">
        <v>147</v>
      </c>
      <c r="B3" s="260">
        <v>1160118</v>
      </c>
      <c r="C3" s="260">
        <v>1161938</v>
      </c>
      <c r="D3" s="260">
        <v>1165581</v>
      </c>
      <c r="E3" s="260">
        <v>1170571</v>
      </c>
      <c r="F3" s="142">
        <v>1181610</v>
      </c>
      <c r="H3" s="57"/>
      <c r="I3" s="57"/>
      <c r="J3" s="57"/>
      <c r="K3" s="57"/>
      <c r="L3" s="57"/>
    </row>
    <row r="4" spans="1:12" ht="12.75">
      <c r="A4" s="33" t="s">
        <v>149</v>
      </c>
      <c r="B4" s="141">
        <v>1123931</v>
      </c>
      <c r="C4" s="141">
        <v>1128674</v>
      </c>
      <c r="D4" s="141">
        <v>1135795</v>
      </c>
      <c r="E4" s="141">
        <v>1144071</v>
      </c>
      <c r="F4" s="143">
        <v>1158108</v>
      </c>
      <c r="H4" s="57"/>
      <c r="I4" s="57"/>
      <c r="J4" s="57"/>
      <c r="K4" s="57"/>
      <c r="L4" s="57"/>
    </row>
    <row r="5" spans="1:12" ht="12.75">
      <c r="A5" s="33" t="s">
        <v>152</v>
      </c>
      <c r="B5" s="141">
        <v>624568</v>
      </c>
      <c r="C5" s="141">
        <v>625097</v>
      </c>
      <c r="D5" s="141">
        <v>625541</v>
      </c>
      <c r="E5" s="141">
        <v>625712</v>
      </c>
      <c r="F5" s="143">
        <v>627766</v>
      </c>
      <c r="H5" s="57"/>
      <c r="I5" s="57"/>
      <c r="J5" s="57"/>
      <c r="K5" s="57"/>
      <c r="L5" s="57"/>
    </row>
    <row r="6" spans="1:12" ht="12.75">
      <c r="A6" s="33" t="s">
        <v>154</v>
      </c>
      <c r="B6" s="141">
        <v>549600</v>
      </c>
      <c r="C6" s="141">
        <v>549374</v>
      </c>
      <c r="D6" s="141">
        <v>550113</v>
      </c>
      <c r="E6" s="141">
        <v>549618</v>
      </c>
      <c r="F6" s="143">
        <v>551528</v>
      </c>
      <c r="H6" s="57"/>
      <c r="I6" s="57"/>
      <c r="J6" s="57"/>
      <c r="K6" s="57"/>
      <c r="L6" s="57"/>
    </row>
    <row r="7" spans="1:12" ht="12.75">
      <c r="A7" s="34" t="s">
        <v>158</v>
      </c>
      <c r="B7" s="141">
        <v>303714</v>
      </c>
      <c r="C7" s="141">
        <v>304220</v>
      </c>
      <c r="D7" s="141">
        <v>304249</v>
      </c>
      <c r="E7" s="141">
        <v>304588</v>
      </c>
      <c r="F7" s="143">
        <v>304274</v>
      </c>
      <c r="H7" s="57"/>
      <c r="I7" s="57"/>
      <c r="J7" s="57"/>
      <c r="K7" s="57"/>
      <c r="L7" s="57"/>
    </row>
    <row r="8" spans="1:12" ht="12.75">
      <c r="A8" s="33" t="s">
        <v>150</v>
      </c>
      <c r="B8" s="141">
        <v>819450</v>
      </c>
      <c r="C8" s="141">
        <v>819712</v>
      </c>
      <c r="D8" s="141">
        <v>820868</v>
      </c>
      <c r="E8" s="141">
        <v>822133</v>
      </c>
      <c r="F8" s="143">
        <v>823173</v>
      </c>
      <c r="H8" s="57"/>
      <c r="I8" s="57"/>
      <c r="J8" s="57"/>
      <c r="K8" s="57"/>
      <c r="L8" s="57"/>
    </row>
    <row r="9" spans="1:12" ht="12.75">
      <c r="A9" s="33" t="s">
        <v>157</v>
      </c>
      <c r="B9" s="141">
        <v>427396</v>
      </c>
      <c r="C9" s="141">
        <v>427321</v>
      </c>
      <c r="D9" s="141">
        <v>427722</v>
      </c>
      <c r="E9" s="141">
        <v>427563</v>
      </c>
      <c r="F9" s="143">
        <v>429031</v>
      </c>
      <c r="H9" s="57"/>
      <c r="I9" s="57"/>
      <c r="J9" s="57"/>
      <c r="K9" s="57"/>
      <c r="L9" s="57"/>
    </row>
    <row r="10" spans="1:12" ht="12.75">
      <c r="A10" s="33" t="s">
        <v>155</v>
      </c>
      <c r="B10" s="141">
        <v>549329</v>
      </c>
      <c r="C10" s="141">
        <v>548437</v>
      </c>
      <c r="D10" s="141">
        <v>547563</v>
      </c>
      <c r="E10" s="141">
        <v>547296</v>
      </c>
      <c r="F10" s="143">
        <v>548368</v>
      </c>
      <c r="H10" s="57"/>
      <c r="I10" s="57"/>
      <c r="J10" s="57"/>
      <c r="K10" s="57"/>
      <c r="L10" s="57"/>
    </row>
    <row r="11" spans="1:12" ht="13.5" thickBot="1">
      <c r="A11" s="35" t="s">
        <v>156</v>
      </c>
      <c r="B11" s="264">
        <v>507176</v>
      </c>
      <c r="C11" s="264">
        <v>506534</v>
      </c>
      <c r="D11" s="264">
        <v>505486</v>
      </c>
      <c r="E11" s="264">
        <v>505285</v>
      </c>
      <c r="F11" s="144">
        <v>506024</v>
      </c>
      <c r="H11" s="57"/>
      <c r="I11" s="57"/>
      <c r="J11" s="57"/>
      <c r="K11" s="57"/>
      <c r="L11" s="57"/>
    </row>
    <row r="12" spans="1:12" ht="13.5" thickBot="1">
      <c r="A12" s="265" t="s">
        <v>22</v>
      </c>
      <c r="B12" s="266">
        <v>518315</v>
      </c>
      <c r="C12" s="266">
        <v>517630</v>
      </c>
      <c r="D12" s="266">
        <v>517511</v>
      </c>
      <c r="E12" s="266">
        <v>517153</v>
      </c>
      <c r="F12" s="267">
        <v>510767</v>
      </c>
      <c r="H12" s="58"/>
      <c r="I12" s="58"/>
      <c r="J12" s="58"/>
      <c r="K12" s="58"/>
      <c r="L12" s="58"/>
    </row>
    <row r="13" spans="1:12" ht="12.75">
      <c r="A13" s="32" t="s">
        <v>148</v>
      </c>
      <c r="B13" s="260">
        <v>1124493</v>
      </c>
      <c r="C13" s="260">
        <v>1121792</v>
      </c>
      <c r="D13" s="260">
        <v>1122570</v>
      </c>
      <c r="E13" s="260">
        <v>1123201</v>
      </c>
      <c r="F13" s="142">
        <v>1130358</v>
      </c>
      <c r="H13" s="57"/>
      <c r="I13" s="57"/>
      <c r="J13" s="57"/>
      <c r="K13" s="57"/>
      <c r="L13" s="57"/>
    </row>
    <row r="14" spans="1:12" ht="12.75">
      <c r="A14" s="33" t="s">
        <v>151</v>
      </c>
      <c r="B14" s="141">
        <v>642783</v>
      </c>
      <c r="C14" s="141">
        <v>641159</v>
      </c>
      <c r="D14" s="141">
        <v>640680</v>
      </c>
      <c r="E14" s="141">
        <v>639423</v>
      </c>
      <c r="F14" s="143">
        <v>639161</v>
      </c>
      <c r="H14" s="58"/>
      <c r="I14" s="58"/>
      <c r="J14" s="58"/>
      <c r="K14" s="58"/>
      <c r="L14" s="58"/>
    </row>
    <row r="15" spans="1:12" ht="12.75">
      <c r="A15" s="33" t="s">
        <v>146</v>
      </c>
      <c r="B15" s="141">
        <v>1261503</v>
      </c>
      <c r="C15" s="141">
        <v>1258251</v>
      </c>
      <c r="D15" s="141">
        <v>1255910</v>
      </c>
      <c r="E15" s="141">
        <v>1253257</v>
      </c>
      <c r="F15" s="143">
        <v>1250769</v>
      </c>
      <c r="H15" s="58"/>
      <c r="I15" s="58"/>
      <c r="J15" s="58"/>
      <c r="K15" s="58"/>
      <c r="L15" s="58"/>
    </row>
    <row r="16" spans="1:12" ht="13.5" thickBot="1">
      <c r="A16" s="35" t="s">
        <v>153</v>
      </c>
      <c r="B16" s="264">
        <v>594060</v>
      </c>
      <c r="C16" s="264">
        <v>593130</v>
      </c>
      <c r="D16" s="264">
        <v>591866</v>
      </c>
      <c r="E16" s="264">
        <v>590706</v>
      </c>
      <c r="F16" s="144">
        <v>590142</v>
      </c>
      <c r="H16" s="57"/>
      <c r="I16" s="57"/>
      <c r="J16" s="57"/>
      <c r="K16" s="57"/>
      <c r="L16" s="57"/>
    </row>
    <row r="17" spans="1:12" ht="13.5" thickBot="1">
      <c r="A17" s="36" t="s">
        <v>27</v>
      </c>
      <c r="B17" s="268">
        <f>SUM(B3:B16)</f>
        <v>10206436</v>
      </c>
      <c r="C17" s="268">
        <f>SUM(C3:C16)</f>
        <v>10203269</v>
      </c>
      <c r="D17" s="268">
        <f>SUM(D3:D16)</f>
        <v>10211455</v>
      </c>
      <c r="E17" s="268">
        <f>SUM(E3:E16)</f>
        <v>10220577</v>
      </c>
      <c r="F17" s="145">
        <f>SUM(F3:F16)</f>
        <v>10251079</v>
      </c>
      <c r="H17" s="21"/>
      <c r="I17" s="21"/>
      <c r="J17" s="21"/>
      <c r="K17" s="21"/>
      <c r="L17" s="21"/>
    </row>
    <row r="18" spans="8:12" ht="13.5" thickBot="1">
      <c r="H18" s="58"/>
      <c r="I18" s="58"/>
      <c r="J18" s="58"/>
      <c r="K18" s="58"/>
      <c r="L18" s="58"/>
    </row>
    <row r="19" spans="1:9" ht="12.75">
      <c r="A19" s="269" t="s">
        <v>159</v>
      </c>
      <c r="B19" s="335" t="s">
        <v>189</v>
      </c>
      <c r="C19" s="318"/>
      <c r="D19" s="318"/>
      <c r="E19" s="318"/>
      <c r="F19" s="347"/>
      <c r="G19" s="270" t="s">
        <v>190</v>
      </c>
      <c r="I19" s="21"/>
    </row>
    <row r="20" spans="1:9" ht="13.5" thickBot="1">
      <c r="A20" s="275"/>
      <c r="B20" s="121">
        <v>2001</v>
      </c>
      <c r="C20" s="121">
        <v>2002</v>
      </c>
      <c r="D20" s="121">
        <v>2003</v>
      </c>
      <c r="E20" s="121">
        <v>2004</v>
      </c>
      <c r="F20" s="121">
        <v>2005</v>
      </c>
      <c r="G20" s="129" t="s">
        <v>191</v>
      </c>
      <c r="I20" s="21"/>
    </row>
    <row r="21" spans="1:9" ht="12.75">
      <c r="A21" s="271" t="s">
        <v>187</v>
      </c>
      <c r="B21" s="14">
        <v>94919</v>
      </c>
      <c r="C21" s="14">
        <v>94826</v>
      </c>
      <c r="D21" s="14">
        <v>94906</v>
      </c>
      <c r="E21" s="14">
        <v>94777</v>
      </c>
      <c r="F21" s="14">
        <v>94919</v>
      </c>
      <c r="G21" s="274">
        <f aca="true" t="shared" si="0" ref="G21:G27">F21/B21</f>
        <v>1</v>
      </c>
      <c r="I21" s="21"/>
    </row>
    <row r="22" spans="1:9" ht="12.75">
      <c r="A22" s="272" t="s">
        <v>10</v>
      </c>
      <c r="B22" s="8">
        <v>108261</v>
      </c>
      <c r="C22" s="8">
        <v>108231</v>
      </c>
      <c r="D22" s="8">
        <v>108333</v>
      </c>
      <c r="E22" s="8">
        <v>108292</v>
      </c>
      <c r="F22" s="14">
        <v>109004</v>
      </c>
      <c r="G22" s="273">
        <f t="shared" si="0"/>
        <v>1.0068630439401076</v>
      </c>
      <c r="I22" s="21"/>
    </row>
    <row r="23" spans="1:9" ht="12.75">
      <c r="A23" s="272" t="s">
        <v>13</v>
      </c>
      <c r="B23" s="8">
        <v>72684</v>
      </c>
      <c r="C23" s="8">
        <v>72589</v>
      </c>
      <c r="D23" s="8">
        <v>72531</v>
      </c>
      <c r="E23" s="8">
        <v>72277</v>
      </c>
      <c r="F23" s="14">
        <v>72339</v>
      </c>
      <c r="G23" s="273">
        <f t="shared" si="0"/>
        <v>0.9952534257883441</v>
      </c>
      <c r="I23" s="21"/>
    </row>
    <row r="24" spans="1:9" ht="12.75">
      <c r="A24" s="272" t="s">
        <v>11</v>
      </c>
      <c r="B24" s="8">
        <v>117310</v>
      </c>
      <c r="C24" s="8">
        <v>117002</v>
      </c>
      <c r="D24" s="8">
        <v>116855</v>
      </c>
      <c r="E24" s="8">
        <v>116840</v>
      </c>
      <c r="F24" s="14">
        <v>116209</v>
      </c>
      <c r="G24" s="273">
        <f t="shared" si="0"/>
        <v>0.9906146108601143</v>
      </c>
      <c r="I24" s="22"/>
    </row>
    <row r="25" spans="1:7" ht="13.5" thickBot="1">
      <c r="A25" s="276" t="s">
        <v>188</v>
      </c>
      <c r="B25" s="16">
        <v>125141</v>
      </c>
      <c r="C25" s="16">
        <v>124982</v>
      </c>
      <c r="D25" s="16">
        <v>124886</v>
      </c>
      <c r="E25" s="16">
        <v>124967</v>
      </c>
      <c r="F25" s="16">
        <v>118296</v>
      </c>
      <c r="G25" s="277">
        <f t="shared" si="0"/>
        <v>0.9453016996827579</v>
      </c>
    </row>
    <row r="26" spans="1:7" ht="13.5" thickBot="1">
      <c r="A26" s="280" t="s">
        <v>95</v>
      </c>
      <c r="B26" s="17">
        <v>518315</v>
      </c>
      <c r="C26" s="17">
        <f>SUM(C21:C25)</f>
        <v>517630</v>
      </c>
      <c r="D26" s="17">
        <f>SUM(D21:D25)</f>
        <v>517511</v>
      </c>
      <c r="E26" s="17">
        <f>SUM(E21:E25)</f>
        <v>517153</v>
      </c>
      <c r="F26" s="17">
        <f>SUM(F21:F25)</f>
        <v>510767</v>
      </c>
      <c r="G26" s="281">
        <f t="shared" si="0"/>
        <v>0.9854374270472589</v>
      </c>
    </row>
    <row r="27" spans="1:7" ht="13.5" thickBot="1">
      <c r="A27" s="275" t="s">
        <v>27</v>
      </c>
      <c r="B27" s="218">
        <v>10206436</v>
      </c>
      <c r="C27" s="218">
        <v>10203269</v>
      </c>
      <c r="D27" s="218">
        <v>10211455</v>
      </c>
      <c r="E27" s="218">
        <v>10220577</v>
      </c>
      <c r="F27" s="278">
        <v>10251079</v>
      </c>
      <c r="G27" s="279">
        <f t="shared" si="0"/>
        <v>1.0043740047946217</v>
      </c>
    </row>
    <row r="28" ht="12.75">
      <c r="B28" s="22"/>
    </row>
    <row r="30" spans="6:7" ht="12.75">
      <c r="F30" s="23"/>
      <c r="G30" s="23"/>
    </row>
    <row r="31" spans="6:7" ht="12.75">
      <c r="F31" s="23"/>
      <c r="G31" s="23"/>
    </row>
    <row r="32" spans="6:7" ht="12.75">
      <c r="F32" s="23"/>
      <c r="G32" s="23"/>
    </row>
    <row r="33" spans="6:7" ht="12.75">
      <c r="F33" s="23"/>
      <c r="G33" s="23"/>
    </row>
    <row r="34" spans="6:7" ht="12.75">
      <c r="F34" s="23"/>
      <c r="G34" s="23"/>
    </row>
    <row r="35" spans="6:7" ht="12.75">
      <c r="F35" s="23"/>
      <c r="G35" s="23"/>
    </row>
    <row r="36" spans="6:7" ht="12.75">
      <c r="F36" s="23"/>
      <c r="G36" s="23"/>
    </row>
    <row r="37" spans="6:7" ht="12.75">
      <c r="F37" s="23"/>
      <c r="G37" s="23"/>
    </row>
    <row r="38" spans="6:7" ht="12.75">
      <c r="F38" s="23"/>
      <c r="G38" s="23"/>
    </row>
    <row r="39" spans="6:7" ht="12.75">
      <c r="F39" s="23"/>
      <c r="G39" s="23"/>
    </row>
    <row r="40" spans="6:7" ht="12.75">
      <c r="F40" s="23"/>
      <c r="G40" s="23"/>
    </row>
    <row r="41" spans="6:7" ht="12.75">
      <c r="F41" s="23"/>
      <c r="G41" s="23"/>
    </row>
    <row r="42" spans="6:7" ht="12.75">
      <c r="F42" s="23"/>
      <c r="G42" s="23"/>
    </row>
    <row r="43" spans="6:7" ht="12.75">
      <c r="F43" s="23"/>
      <c r="G43" s="23"/>
    </row>
    <row r="44" spans="6:7" ht="12.75">
      <c r="F44" s="23"/>
      <c r="G44" s="23"/>
    </row>
    <row r="45" spans="6:7" ht="12.75">
      <c r="F45" s="23"/>
      <c r="G45" s="23"/>
    </row>
    <row r="46" spans="6:7" ht="12.75">
      <c r="F46" s="23"/>
      <c r="G46" s="23"/>
    </row>
    <row r="47" spans="6:7" ht="12.75">
      <c r="F47" s="23"/>
      <c r="G47" s="23"/>
    </row>
    <row r="48" spans="6:7" ht="12.75">
      <c r="F48" s="23"/>
      <c r="G48" s="23"/>
    </row>
    <row r="49" spans="6:7" ht="12.75">
      <c r="F49" s="23"/>
      <c r="G49" s="23"/>
    </row>
    <row r="50" spans="6:7" ht="12.75">
      <c r="F50" s="23"/>
      <c r="G50" s="23"/>
    </row>
    <row r="51" spans="6:7" ht="12.75">
      <c r="F51" s="23"/>
      <c r="G51" s="23"/>
    </row>
    <row r="52" spans="6:7" ht="12.75">
      <c r="F52" s="23"/>
      <c r="G52" s="23"/>
    </row>
    <row r="53" spans="6:7" ht="12.75">
      <c r="F53" s="23"/>
      <c r="G53" s="23"/>
    </row>
    <row r="54" spans="6:7" ht="12.75">
      <c r="F54" s="23"/>
      <c r="G54" s="23"/>
    </row>
    <row r="55" spans="6:7" ht="12.75">
      <c r="F55" s="23"/>
      <c r="G55" s="23"/>
    </row>
    <row r="56" spans="6:7" ht="12.75">
      <c r="F56" s="23"/>
      <c r="G56" s="23"/>
    </row>
    <row r="57" spans="6:7" ht="12.75">
      <c r="F57" s="23"/>
      <c r="G57" s="23"/>
    </row>
    <row r="58" spans="6:7" ht="12.75">
      <c r="F58" s="23"/>
      <c r="G58" s="23"/>
    </row>
    <row r="59" spans="6:7" ht="12.75">
      <c r="F59" s="23"/>
      <c r="G59" s="23"/>
    </row>
    <row r="60" spans="6:7" ht="12.75">
      <c r="F60" s="23"/>
      <c r="G60" s="23"/>
    </row>
    <row r="61" spans="6:7" ht="12.75">
      <c r="F61" s="23"/>
      <c r="G61" s="23"/>
    </row>
    <row r="62" spans="6:7" ht="12.75">
      <c r="F62" s="23"/>
      <c r="G62" s="23"/>
    </row>
    <row r="63" spans="6:7" ht="12.75">
      <c r="F63" s="23"/>
      <c r="G63" s="23"/>
    </row>
    <row r="64" spans="6:7" ht="12.75">
      <c r="F64" s="23"/>
      <c r="G64" s="23"/>
    </row>
    <row r="65" spans="6:7" ht="12.75">
      <c r="F65" s="23"/>
      <c r="G65" s="23"/>
    </row>
    <row r="66" spans="6:7" ht="12.75">
      <c r="F66" s="23"/>
      <c r="G66" s="23"/>
    </row>
    <row r="67" spans="6:7" ht="12.75">
      <c r="F67" s="23"/>
      <c r="G67" s="23"/>
    </row>
    <row r="68" spans="6:7" ht="12.75">
      <c r="F68" s="23"/>
      <c r="G68" s="23"/>
    </row>
    <row r="69" spans="6:7" ht="12.75">
      <c r="F69" s="23"/>
      <c r="G69" s="23"/>
    </row>
    <row r="70" spans="6:7" ht="12.75">
      <c r="F70" s="23"/>
      <c r="G70" s="23"/>
    </row>
    <row r="71" spans="6:7" ht="12.75">
      <c r="F71" s="23"/>
      <c r="G71" s="23"/>
    </row>
    <row r="72" spans="6:7" ht="12.75">
      <c r="F72" s="23"/>
      <c r="G72" s="23"/>
    </row>
    <row r="73" spans="6:7" ht="12.75">
      <c r="F73" s="23"/>
      <c r="G73" s="23"/>
    </row>
    <row r="74" spans="6:7" ht="12.75">
      <c r="F74" s="23"/>
      <c r="G74" s="23"/>
    </row>
    <row r="75" spans="6:7" ht="12.75">
      <c r="F75" s="23"/>
      <c r="G75" s="23"/>
    </row>
    <row r="76" spans="6:7" ht="12.75">
      <c r="F76" s="23"/>
      <c r="G76" s="23"/>
    </row>
    <row r="77" spans="6:7" ht="12.75">
      <c r="F77" s="23"/>
      <c r="G77" s="23"/>
    </row>
    <row r="78" spans="6:7" ht="12.75">
      <c r="F78" s="23"/>
      <c r="G78" s="23"/>
    </row>
    <row r="79" spans="6:7" ht="12.75">
      <c r="F79" s="23"/>
      <c r="G79" s="23"/>
    </row>
    <row r="80" spans="6:7" ht="12.75">
      <c r="F80" s="23"/>
      <c r="G80" s="23"/>
    </row>
    <row r="81" spans="6:7" ht="12.75">
      <c r="F81" s="23"/>
      <c r="G81" s="23"/>
    </row>
    <row r="82" spans="6:7" ht="12.75">
      <c r="F82" s="23"/>
      <c r="G82" s="23"/>
    </row>
    <row r="83" spans="6:7" ht="12.75">
      <c r="F83" s="23"/>
      <c r="G83" s="23"/>
    </row>
    <row r="84" spans="6:7" ht="12.75">
      <c r="F84" s="23"/>
      <c r="G84" s="23"/>
    </row>
    <row r="85" spans="6:7" ht="12.75">
      <c r="F85" s="23"/>
      <c r="G85" s="23"/>
    </row>
    <row r="86" spans="6:7" ht="12.75">
      <c r="F86" s="23"/>
      <c r="G86" s="23"/>
    </row>
    <row r="87" spans="6:7" ht="12.75">
      <c r="F87" s="23"/>
      <c r="G87" s="23"/>
    </row>
    <row r="88" spans="6:7" ht="12.75">
      <c r="F88" s="23"/>
      <c r="G88" s="23"/>
    </row>
    <row r="89" spans="6:7" ht="12.75">
      <c r="F89" s="23"/>
      <c r="G89" s="23"/>
    </row>
    <row r="90" spans="6:7" ht="12.75">
      <c r="F90" s="23"/>
      <c r="G90" s="23"/>
    </row>
    <row r="91" spans="6:7" ht="12.75">
      <c r="F91" s="23"/>
      <c r="G91" s="23"/>
    </row>
  </sheetData>
  <mergeCells count="2">
    <mergeCell ref="B19:F19"/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P22" sqref="P22"/>
    </sheetView>
  </sheetViews>
  <sheetFormatPr defaultColWidth="9.00390625" defaultRowHeight="12.75"/>
  <cols>
    <col min="1" max="1" width="15.75390625" style="0" customWidth="1"/>
    <col min="2" max="2" width="6.75390625" style="0" customWidth="1"/>
    <col min="3" max="3" width="7.875" style="0" customWidth="1"/>
    <col min="4" max="4" width="7.75390625" style="0" customWidth="1"/>
    <col min="5" max="5" width="6.75390625" style="0" customWidth="1"/>
    <col min="6" max="6" width="7.875" style="0" customWidth="1"/>
    <col min="7" max="7" width="7.75390625" style="0" customWidth="1"/>
    <col min="8" max="8" width="6.75390625" style="0" customWidth="1"/>
    <col min="9" max="9" width="7.875" style="0" customWidth="1"/>
    <col min="10" max="10" width="7.75390625" style="0" customWidth="1"/>
    <col min="11" max="11" width="8.375" style="0" customWidth="1"/>
    <col min="12" max="12" width="7.875" style="0" customWidth="1"/>
    <col min="13" max="13" width="7.75390625" style="0" customWidth="1"/>
    <col min="14" max="14" width="6.75390625" style="0" customWidth="1"/>
    <col min="15" max="15" width="7.875" style="0" customWidth="1"/>
    <col min="16" max="16" width="7.75390625" style="0" customWidth="1"/>
    <col min="17" max="20" width="6.875" style="0" customWidth="1"/>
    <col min="21" max="21" width="7.25390625" style="0" customWidth="1"/>
    <col min="22" max="22" width="7.00390625" style="0" customWidth="1"/>
  </cols>
  <sheetData>
    <row r="1" ht="13.5" thickBot="1">
      <c r="A1" t="s">
        <v>221</v>
      </c>
    </row>
    <row r="2" spans="1:16" ht="12.75">
      <c r="A2" s="10"/>
      <c r="B2" s="319">
        <v>2001</v>
      </c>
      <c r="C2" s="318"/>
      <c r="D2" s="320"/>
      <c r="E2" s="318">
        <v>2002</v>
      </c>
      <c r="F2" s="318"/>
      <c r="G2" s="318"/>
      <c r="H2" s="319">
        <v>2003</v>
      </c>
      <c r="I2" s="318"/>
      <c r="J2" s="320"/>
      <c r="K2" s="318">
        <v>2004</v>
      </c>
      <c r="L2" s="318"/>
      <c r="M2" s="318"/>
      <c r="N2" s="319">
        <v>2005</v>
      </c>
      <c r="O2" s="318"/>
      <c r="P2" s="320"/>
    </row>
    <row r="3" spans="1:16" ht="12.75">
      <c r="A3" s="25" t="s">
        <v>194</v>
      </c>
      <c r="B3" s="302" t="s">
        <v>4</v>
      </c>
      <c r="C3" s="15" t="s">
        <v>228</v>
      </c>
      <c r="D3" s="303" t="s">
        <v>70</v>
      </c>
      <c r="E3" s="301" t="s">
        <v>4</v>
      </c>
      <c r="F3" s="18" t="s">
        <v>228</v>
      </c>
      <c r="G3" s="102" t="s">
        <v>70</v>
      </c>
      <c r="H3" s="306" t="s">
        <v>4</v>
      </c>
      <c r="I3" s="100" t="s">
        <v>228</v>
      </c>
      <c r="J3" s="189" t="s">
        <v>70</v>
      </c>
      <c r="K3" s="301" t="s">
        <v>4</v>
      </c>
      <c r="L3" s="103" t="s">
        <v>228</v>
      </c>
      <c r="M3" s="102" t="s">
        <v>70</v>
      </c>
      <c r="N3" s="306" t="s">
        <v>4</v>
      </c>
      <c r="O3" s="100" t="s">
        <v>228</v>
      </c>
      <c r="P3" s="189" t="s">
        <v>70</v>
      </c>
    </row>
    <row r="4" spans="1:16" ht="13.5" thickBot="1">
      <c r="A4" s="192"/>
      <c r="B4" s="126" t="s">
        <v>66</v>
      </c>
      <c r="C4" s="193" t="s">
        <v>93</v>
      </c>
      <c r="D4" s="125" t="s">
        <v>65</v>
      </c>
      <c r="E4" s="122" t="s">
        <v>66</v>
      </c>
      <c r="F4" s="123" t="s">
        <v>93</v>
      </c>
      <c r="G4" s="194" t="s">
        <v>65</v>
      </c>
      <c r="H4" s="307" t="s">
        <v>66</v>
      </c>
      <c r="I4" s="127" t="s">
        <v>93</v>
      </c>
      <c r="J4" s="196" t="s">
        <v>65</v>
      </c>
      <c r="K4" s="122" t="s">
        <v>66</v>
      </c>
      <c r="L4" s="195" t="s">
        <v>93</v>
      </c>
      <c r="M4" s="194" t="s">
        <v>65</v>
      </c>
      <c r="N4" s="307" t="s">
        <v>66</v>
      </c>
      <c r="O4" s="127" t="s">
        <v>93</v>
      </c>
      <c r="P4" s="196" t="s">
        <v>65</v>
      </c>
    </row>
    <row r="5" spans="1:16" ht="12.75">
      <c r="A5" s="29" t="s">
        <v>187</v>
      </c>
      <c r="B5" s="304">
        <v>1366</v>
      </c>
      <c r="C5" s="63">
        <f>B5*10000/'počet obyvatel'!B21</f>
        <v>143.91217775155658</v>
      </c>
      <c r="D5" s="305">
        <v>49268</v>
      </c>
      <c r="E5" s="106">
        <v>1446</v>
      </c>
      <c r="F5" s="63">
        <f>E5*10000/'počet obyvatel'!C21</f>
        <v>152.48982346613798</v>
      </c>
      <c r="G5" s="104">
        <v>71854</v>
      </c>
      <c r="H5" s="93">
        <v>1368</v>
      </c>
      <c r="I5" s="63">
        <f>H5*10000/'počet obyvatel'!D21</f>
        <v>144.14262533454155</v>
      </c>
      <c r="J5" s="95">
        <v>46567</v>
      </c>
      <c r="K5" s="106">
        <v>1445</v>
      </c>
      <c r="L5" s="63">
        <f>K5*10000/'počet obyvatel'!E21</f>
        <v>152.46315034238265</v>
      </c>
      <c r="M5" s="104">
        <v>60703</v>
      </c>
      <c r="N5" s="93">
        <v>1455</v>
      </c>
      <c r="O5" s="63">
        <f>N5*10000/'počet obyvatel'!F21</f>
        <v>153.2885934322949</v>
      </c>
      <c r="P5" s="95">
        <v>58098</v>
      </c>
    </row>
    <row r="6" spans="1:16" ht="12.75">
      <c r="A6" s="26" t="s">
        <v>10</v>
      </c>
      <c r="B6" s="90">
        <v>2048</v>
      </c>
      <c r="C6" s="63">
        <f>B6*10000/'počet obyvatel'!B22</f>
        <v>189.17246284442228</v>
      </c>
      <c r="D6" s="71">
        <v>221357</v>
      </c>
      <c r="E6" s="174">
        <v>2489</v>
      </c>
      <c r="F6" s="63">
        <f>E6*10000/'počet obyvatel'!C22</f>
        <v>229.97108037438443</v>
      </c>
      <c r="G6" s="115">
        <v>215982</v>
      </c>
      <c r="H6" s="90">
        <v>2440</v>
      </c>
      <c r="I6" s="63">
        <f>H6*10000/'počet obyvatel'!D22</f>
        <v>225.23146225065307</v>
      </c>
      <c r="J6" s="71">
        <v>717017</v>
      </c>
      <c r="K6" s="174">
        <v>2365</v>
      </c>
      <c r="L6" s="63">
        <f>K6*10000/'počet obyvatel'!E22</f>
        <v>218.39101688028663</v>
      </c>
      <c r="M6" s="115">
        <v>328507</v>
      </c>
      <c r="N6" s="90">
        <v>2255</v>
      </c>
      <c r="O6" s="63">
        <f>N6*10000/'počet obyvatel'!F22</f>
        <v>206.87314227000843</v>
      </c>
      <c r="P6" s="71">
        <v>117327</v>
      </c>
    </row>
    <row r="7" spans="1:16" ht="12.75">
      <c r="A7" s="55" t="s">
        <v>13</v>
      </c>
      <c r="B7" s="91">
        <v>1161</v>
      </c>
      <c r="C7" s="63">
        <f>B7*10000/'počet obyvatel'!B23</f>
        <v>159.73254086181277</v>
      </c>
      <c r="D7" s="71">
        <v>47059</v>
      </c>
      <c r="E7" s="85">
        <v>1163</v>
      </c>
      <c r="F7" s="63">
        <f>E7*10000/'počet obyvatel'!C23</f>
        <v>160.21711278568378</v>
      </c>
      <c r="G7" s="164">
        <v>141822</v>
      </c>
      <c r="H7" s="91">
        <v>1361</v>
      </c>
      <c r="I7" s="63">
        <f>H7*10000/'počet obyvatel'!D23</f>
        <v>187.6439039858819</v>
      </c>
      <c r="J7" s="98">
        <v>79924</v>
      </c>
      <c r="K7" s="85">
        <v>1275</v>
      </c>
      <c r="L7" s="63">
        <f>K7*10000/'počet obyvatel'!E23</f>
        <v>176.40466538456218</v>
      </c>
      <c r="M7" s="164">
        <v>84173</v>
      </c>
      <c r="N7" s="91">
        <v>1116</v>
      </c>
      <c r="O7" s="63">
        <f>N7*10000/'počet obyvatel'!F23</f>
        <v>154.2736283332642</v>
      </c>
      <c r="P7" s="98">
        <v>43151</v>
      </c>
    </row>
    <row r="8" spans="1:16" ht="12.75">
      <c r="A8" s="55" t="s">
        <v>11</v>
      </c>
      <c r="B8" s="91">
        <v>1855</v>
      </c>
      <c r="C8" s="63">
        <f>B8*10000/'počet obyvatel'!B24</f>
        <v>158.12803682550506</v>
      </c>
      <c r="D8" s="98">
        <v>102675</v>
      </c>
      <c r="E8" s="85">
        <v>1875</v>
      </c>
      <c r="F8" s="63">
        <f>E8*10000/'počet obyvatel'!C24</f>
        <v>160.2536708774209</v>
      </c>
      <c r="G8" s="164">
        <v>1126986</v>
      </c>
      <c r="H8" s="91">
        <v>1559</v>
      </c>
      <c r="I8" s="63">
        <f>H8*10000/'počet obyvatel'!D24</f>
        <v>133.41320439861366</v>
      </c>
      <c r="J8" s="98">
        <v>51344</v>
      </c>
      <c r="K8" s="85">
        <v>1569</v>
      </c>
      <c r="L8" s="63">
        <f>K8*10000/'počet obyvatel'!E24</f>
        <v>134.2862033550154</v>
      </c>
      <c r="M8" s="164">
        <v>103469</v>
      </c>
      <c r="N8" s="91">
        <v>1494</v>
      </c>
      <c r="O8" s="63">
        <f>N8*10000/'počet obyvatel'!F24</f>
        <v>128.56147114251047</v>
      </c>
      <c r="P8" s="98">
        <v>72595</v>
      </c>
    </row>
    <row r="9" spans="1:16" ht="13.5" thickBot="1">
      <c r="A9" s="28" t="s">
        <v>200</v>
      </c>
      <c r="B9" s="150">
        <v>2005</v>
      </c>
      <c r="C9" s="101">
        <f>B9*10000/'počet obyvatel'!B25</f>
        <v>160.21927266043903</v>
      </c>
      <c r="D9" s="72">
        <v>69138</v>
      </c>
      <c r="E9" s="221">
        <v>1998</v>
      </c>
      <c r="F9" s="101">
        <f>E9*10000/'počet obyvatel'!C25</f>
        <v>159.8630202749196</v>
      </c>
      <c r="G9" s="227">
        <v>161690</v>
      </c>
      <c r="H9" s="150">
        <v>1947</v>
      </c>
      <c r="I9" s="101">
        <f>H9*10000/'počet obyvatel'!D25</f>
        <v>155.90218279070513</v>
      </c>
      <c r="J9" s="72">
        <v>95795</v>
      </c>
      <c r="K9" s="221">
        <v>1872</v>
      </c>
      <c r="L9" s="101">
        <f>K9*10000/'počet obyvatel'!E25</f>
        <v>149.79954708042922</v>
      </c>
      <c r="M9" s="227">
        <v>125135</v>
      </c>
      <c r="N9" s="150">
        <v>1673</v>
      </c>
      <c r="O9" s="101">
        <f>N9*10000/'počet obyvatel'!F25</f>
        <v>141.4249002502198</v>
      </c>
      <c r="P9" s="72">
        <v>117568</v>
      </c>
    </row>
    <row r="10" spans="1:16" ht="13.5" thickBot="1">
      <c r="A10" s="30" t="s">
        <v>95</v>
      </c>
      <c r="B10" s="157">
        <v>8435</v>
      </c>
      <c r="C10" s="65">
        <f>B10*10000/'počet obyvatel'!B26</f>
        <v>162.7388750084408</v>
      </c>
      <c r="D10" s="111">
        <v>484497</v>
      </c>
      <c r="E10" s="175">
        <v>8971</v>
      </c>
      <c r="F10" s="65">
        <f>E10*10000/'počet obyvatel'!C26</f>
        <v>173.30912041419546</v>
      </c>
      <c r="G10" s="183">
        <v>1718334</v>
      </c>
      <c r="H10" s="110">
        <v>8693</v>
      </c>
      <c r="I10" s="65">
        <f>H10*10000/'počet obyvatel'!D26</f>
        <v>167.97710580064964</v>
      </c>
      <c r="J10" s="111">
        <v>990647</v>
      </c>
      <c r="K10" s="175">
        <v>8526</v>
      </c>
      <c r="L10" s="65">
        <f>K10*10000/'počet obyvatel'!E26</f>
        <v>164.86416979114497</v>
      </c>
      <c r="M10" s="183">
        <v>701987</v>
      </c>
      <c r="N10" s="157">
        <v>7993</v>
      </c>
      <c r="O10" s="65">
        <f>N10*10000/'počet obyvatel'!F26</f>
        <v>156.49014129730386</v>
      </c>
      <c r="P10" s="66">
        <v>408745</v>
      </c>
    </row>
    <row r="12" ht="13.5" thickBot="1">
      <c r="A12" t="s">
        <v>240</v>
      </c>
    </row>
    <row r="13" spans="1:11" ht="12.75">
      <c r="A13" s="327" t="s">
        <v>229</v>
      </c>
      <c r="B13" s="319">
        <v>2001</v>
      </c>
      <c r="C13" s="320"/>
      <c r="D13" s="318">
        <v>2002</v>
      </c>
      <c r="E13" s="318"/>
      <c r="F13" s="319">
        <v>2003</v>
      </c>
      <c r="G13" s="320"/>
      <c r="H13" s="318">
        <v>2004</v>
      </c>
      <c r="I13" s="318"/>
      <c r="J13" s="334">
        <v>2005</v>
      </c>
      <c r="K13" s="320"/>
    </row>
    <row r="14" spans="1:21" ht="12.75">
      <c r="A14" s="328"/>
      <c r="B14" s="236" t="s">
        <v>4</v>
      </c>
      <c r="C14" s="197" t="s">
        <v>228</v>
      </c>
      <c r="D14" s="109" t="s">
        <v>4</v>
      </c>
      <c r="E14" s="108" t="s">
        <v>228</v>
      </c>
      <c r="F14" s="236" t="s">
        <v>4</v>
      </c>
      <c r="G14" s="197" t="s">
        <v>228</v>
      </c>
      <c r="H14" s="109" t="s">
        <v>4</v>
      </c>
      <c r="I14" s="108" t="s">
        <v>228</v>
      </c>
      <c r="J14" s="236" t="s">
        <v>4</v>
      </c>
      <c r="K14" s="197" t="s">
        <v>228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thickBot="1">
      <c r="A15" s="329"/>
      <c r="B15" s="233" t="s">
        <v>66</v>
      </c>
      <c r="C15" s="200" t="s">
        <v>93</v>
      </c>
      <c r="D15" s="232" t="s">
        <v>66</v>
      </c>
      <c r="E15" s="199" t="s">
        <v>93</v>
      </c>
      <c r="F15" s="233" t="s">
        <v>66</v>
      </c>
      <c r="G15" s="200" t="s">
        <v>93</v>
      </c>
      <c r="H15" s="232" t="s">
        <v>66</v>
      </c>
      <c r="I15" s="199" t="s">
        <v>93</v>
      </c>
      <c r="J15" s="233" t="s">
        <v>66</v>
      </c>
      <c r="K15" s="200" t="s">
        <v>93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29" t="s">
        <v>224</v>
      </c>
      <c r="B16" s="308">
        <v>491</v>
      </c>
      <c r="C16" s="309">
        <f>B16*10000/'počet obyvatel'!B26</f>
        <v>9.473003868304023</v>
      </c>
      <c r="D16" s="173">
        <v>542</v>
      </c>
      <c r="E16" s="312">
        <f>D16*10000/'počet obyvatel'!C26</f>
        <v>10.470799605896103</v>
      </c>
      <c r="F16" s="152">
        <v>505</v>
      </c>
      <c r="G16" s="198">
        <f>F16*10000/517511</f>
        <v>9.758246684611535</v>
      </c>
      <c r="H16" s="173">
        <v>563</v>
      </c>
      <c r="I16" s="312">
        <f>H16*10000/517153</f>
        <v>10.886526811214477</v>
      </c>
      <c r="J16" s="152">
        <v>476</v>
      </c>
      <c r="K16" s="198">
        <f>J16*10000/510767</f>
        <v>9.319317810273569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26" t="s">
        <v>0</v>
      </c>
      <c r="B17" s="310">
        <v>84</v>
      </c>
      <c r="C17" s="311">
        <f>B17*10000/'počet obyvatel'!B26</f>
        <v>1.62063609966912</v>
      </c>
      <c r="D17" s="174">
        <v>60</v>
      </c>
      <c r="E17" s="312">
        <f>D17*10000/517630</f>
        <v>1.1591291076637753</v>
      </c>
      <c r="F17" s="90">
        <v>71</v>
      </c>
      <c r="G17" s="198">
        <f aca="true" t="shared" si="0" ref="G17:G23">F17*10000/517511</f>
        <v>1.371951514074097</v>
      </c>
      <c r="H17" s="174">
        <v>61</v>
      </c>
      <c r="I17" s="312">
        <f aca="true" t="shared" si="1" ref="I17:I23">H17*10000/517153</f>
        <v>1.1795348765259024</v>
      </c>
      <c r="J17" s="90">
        <v>67</v>
      </c>
      <c r="K17" s="198">
        <f aca="true" t="shared" si="2" ref="K17:K23">J17*10000/510767</f>
        <v>1.311752716992288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26" t="s">
        <v>225</v>
      </c>
      <c r="B18" s="310">
        <v>5433</v>
      </c>
      <c r="C18" s="311">
        <f>B18*10000/'počet obyvatel'!B26</f>
        <v>104.82042773217059</v>
      </c>
      <c r="D18" s="174">
        <v>5607</v>
      </c>
      <c r="E18" s="312">
        <f aca="true" t="shared" si="3" ref="E18:E23">D18*10000/517630</f>
        <v>108.3206151111798</v>
      </c>
      <c r="F18" s="90">
        <v>5603</v>
      </c>
      <c r="G18" s="198">
        <f t="shared" si="0"/>
        <v>108.26823004728402</v>
      </c>
      <c r="H18" s="174">
        <v>5469</v>
      </c>
      <c r="I18" s="312">
        <f>H18*10000/'počet obyvatel'!E26</f>
        <v>105.75206950360918</v>
      </c>
      <c r="J18" s="90">
        <v>4732</v>
      </c>
      <c r="K18" s="198">
        <f t="shared" si="2"/>
        <v>92.64498293742548</v>
      </c>
      <c r="L18" s="3"/>
      <c r="M18" s="3"/>
      <c r="N18" s="3"/>
      <c r="O18" s="3"/>
      <c r="P18" s="3"/>
      <c r="Q18" s="3"/>
      <c r="R18" s="3"/>
      <c r="S18" s="3"/>
      <c r="T18" s="3"/>
      <c r="U18" s="21"/>
    </row>
    <row r="19" spans="1:21" ht="12.75">
      <c r="A19" s="55" t="s">
        <v>103</v>
      </c>
      <c r="B19" s="310">
        <v>576</v>
      </c>
      <c r="C19" s="311">
        <f>B19*10000/'počet obyvatel'!B26</f>
        <v>11.112933254873967</v>
      </c>
      <c r="D19" s="174">
        <v>729</v>
      </c>
      <c r="E19" s="312">
        <f t="shared" si="3"/>
        <v>14.08341865811487</v>
      </c>
      <c r="F19" s="90">
        <v>772</v>
      </c>
      <c r="G19" s="198">
        <f t="shared" si="0"/>
        <v>14.917557307960603</v>
      </c>
      <c r="H19" s="174">
        <v>776</v>
      </c>
      <c r="I19" s="312">
        <f t="shared" si="1"/>
        <v>15.005230560395086</v>
      </c>
      <c r="J19" s="90">
        <v>854</v>
      </c>
      <c r="K19" s="198">
        <f t="shared" si="2"/>
        <v>16.719952541961405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55" t="s">
        <v>226</v>
      </c>
      <c r="B20" s="310">
        <v>668</v>
      </c>
      <c r="C20" s="311">
        <f>B20*10000/'počet obyvatel'!B26</f>
        <v>12.887915649749669</v>
      </c>
      <c r="D20" s="174">
        <v>699</v>
      </c>
      <c r="E20" s="312">
        <f t="shared" si="3"/>
        <v>13.503854104282983</v>
      </c>
      <c r="F20" s="90">
        <v>706</v>
      </c>
      <c r="G20" s="198">
        <f t="shared" si="0"/>
        <v>13.642222097694543</v>
      </c>
      <c r="H20" s="174">
        <v>714</v>
      </c>
      <c r="I20" s="312">
        <f t="shared" si="1"/>
        <v>13.806359046549087</v>
      </c>
      <c r="J20" s="90">
        <v>695</v>
      </c>
      <c r="K20" s="198">
        <f t="shared" si="2"/>
        <v>13.606987138949854</v>
      </c>
      <c r="L20" s="3"/>
      <c r="M20" s="3"/>
      <c r="N20" s="3"/>
      <c r="O20" s="3"/>
      <c r="P20" s="3"/>
      <c r="Q20" s="3"/>
      <c r="R20" s="3"/>
      <c r="S20" s="3"/>
      <c r="T20" s="3"/>
      <c r="U20" s="21"/>
    </row>
    <row r="21" spans="1:21" ht="12.75">
      <c r="A21" s="55" t="s">
        <v>227</v>
      </c>
      <c r="B21" s="310">
        <v>1077</v>
      </c>
      <c r="C21" s="311">
        <f>B21*10000/'počet obyvatel'!B26</f>
        <v>20.77886999218622</v>
      </c>
      <c r="D21" s="174">
        <v>1208</v>
      </c>
      <c r="E21" s="312">
        <f t="shared" si="3"/>
        <v>23.33713270096401</v>
      </c>
      <c r="F21" s="90">
        <v>877</v>
      </c>
      <c r="G21" s="198">
        <f t="shared" si="0"/>
        <v>16.94649968792934</v>
      </c>
      <c r="H21" s="174">
        <v>919</v>
      </c>
      <c r="I21" s="312">
        <f t="shared" si="1"/>
        <v>17.770369697168924</v>
      </c>
      <c r="J21" s="90">
        <v>1167</v>
      </c>
      <c r="K21" s="198">
        <f t="shared" si="2"/>
        <v>22.847991354179108</v>
      </c>
      <c r="L21" s="3"/>
      <c r="M21" s="3"/>
      <c r="N21" s="3"/>
      <c r="O21" s="3"/>
      <c r="P21" s="3"/>
      <c r="Q21" s="3"/>
      <c r="R21" s="3"/>
      <c r="S21" s="3"/>
      <c r="T21" s="3"/>
      <c r="U21" s="21"/>
    </row>
    <row r="22" spans="1:21" ht="13.5" thickBot="1">
      <c r="A22" s="28" t="s">
        <v>9</v>
      </c>
      <c r="B22" s="150">
        <v>106</v>
      </c>
      <c r="C22" s="149">
        <f>B22*10000/'počet obyvatel'!B26</f>
        <v>2.045088411487223</v>
      </c>
      <c r="D22" s="221">
        <v>126</v>
      </c>
      <c r="E22" s="313">
        <f t="shared" si="3"/>
        <v>2.4341711260939283</v>
      </c>
      <c r="F22" s="314">
        <v>159</v>
      </c>
      <c r="G22" s="315">
        <f t="shared" si="0"/>
        <v>3.072398461095513</v>
      </c>
      <c r="H22" s="221">
        <v>24</v>
      </c>
      <c r="I22" s="313">
        <f t="shared" si="1"/>
        <v>0.46407929568232226</v>
      </c>
      <c r="J22" s="150">
        <v>2</v>
      </c>
      <c r="K22" s="201">
        <f t="shared" si="2"/>
        <v>0.03915679752215785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3.5" thickBot="1">
      <c r="A23" s="30" t="s">
        <v>66</v>
      </c>
      <c r="B23" s="110">
        <v>8435</v>
      </c>
      <c r="C23" s="156">
        <f>B23*10000/'počet obyvatel'!B26</f>
        <v>162.7388750084408</v>
      </c>
      <c r="D23" s="222">
        <f>SUM(D16:D22)</f>
        <v>8971</v>
      </c>
      <c r="E23" s="64">
        <f t="shared" si="3"/>
        <v>173.30912041419546</v>
      </c>
      <c r="F23" s="17">
        <f>SUM(F16:F22)</f>
        <v>8693</v>
      </c>
      <c r="G23" s="64">
        <f t="shared" si="0"/>
        <v>167.97710580064964</v>
      </c>
      <c r="H23" s="17">
        <f>SUM(H16:H22)</f>
        <v>8526</v>
      </c>
      <c r="I23" s="316">
        <f t="shared" si="1"/>
        <v>164.86416979114497</v>
      </c>
      <c r="J23" s="157">
        <f>SUM(J16:J22)</f>
        <v>7993</v>
      </c>
      <c r="K23" s="202">
        <f t="shared" si="2"/>
        <v>156.49014129730386</v>
      </c>
      <c r="L23" s="3"/>
      <c r="M23" s="3"/>
      <c r="N23" s="3"/>
      <c r="O23" s="3"/>
      <c r="P23" s="3"/>
      <c r="Q23" s="3"/>
      <c r="R23" s="3"/>
      <c r="S23" s="3"/>
      <c r="T23" s="3"/>
      <c r="U23" s="21"/>
    </row>
    <row r="24" spans="1:21" ht="12.75">
      <c r="A24" s="15"/>
      <c r="B24" s="40"/>
      <c r="C24" s="67"/>
      <c r="D24" s="42"/>
      <c r="E24" s="68"/>
      <c r="F24" s="42"/>
      <c r="G24" s="68"/>
      <c r="H24" s="42"/>
      <c r="I24" s="68"/>
      <c r="J24" s="42"/>
      <c r="K24" s="68"/>
      <c r="L24" s="3"/>
      <c r="M24" s="3"/>
      <c r="N24" s="3"/>
      <c r="O24" s="3"/>
      <c r="P24" s="3"/>
      <c r="Q24" s="3"/>
      <c r="R24" s="3"/>
      <c r="S24" s="3"/>
      <c r="T24" s="3"/>
      <c r="U24" s="21"/>
    </row>
    <row r="25" spans="1:21" ht="12.75">
      <c r="A25" s="15"/>
      <c r="B25" s="40"/>
      <c r="C25" s="67"/>
      <c r="D25" s="42"/>
      <c r="E25" s="68"/>
      <c r="F25" s="42"/>
      <c r="G25" s="68"/>
      <c r="H25" s="42"/>
      <c r="I25" s="68"/>
      <c r="J25" s="42"/>
      <c r="K25" s="68"/>
      <c r="L25" s="3"/>
      <c r="M25" s="3"/>
      <c r="N25" s="3"/>
      <c r="O25" s="3"/>
      <c r="P25" s="3"/>
      <c r="Q25" s="3"/>
      <c r="R25" s="3"/>
      <c r="S25" s="3"/>
      <c r="T25" s="3"/>
      <c r="U25" s="21"/>
    </row>
    <row r="26" spans="1:21" ht="12.75">
      <c r="A26" s="15"/>
      <c r="B26" s="40"/>
      <c r="C26" s="67"/>
      <c r="D26" s="42"/>
      <c r="E26" s="68"/>
      <c r="F26" s="42"/>
      <c r="G26" s="68"/>
      <c r="H26" s="42"/>
      <c r="I26" s="68"/>
      <c r="J26" s="42"/>
      <c r="K26" s="68"/>
      <c r="L26" s="3"/>
      <c r="M26" s="3"/>
      <c r="N26" s="3"/>
      <c r="O26" s="3"/>
      <c r="P26" s="3"/>
      <c r="Q26" s="3"/>
      <c r="R26" s="3"/>
      <c r="S26" s="3"/>
      <c r="T26" s="3"/>
      <c r="U26" s="21"/>
    </row>
    <row r="27" spans="1:21" ht="12.75">
      <c r="A27" s="15"/>
      <c r="B27" s="40"/>
      <c r="C27" s="67"/>
      <c r="D27" s="42"/>
      <c r="E27" s="68"/>
      <c r="F27" s="42"/>
      <c r="G27" s="68"/>
      <c r="H27" s="42"/>
      <c r="I27" s="68"/>
      <c r="J27" s="42"/>
      <c r="K27" s="68"/>
      <c r="L27" s="3"/>
      <c r="M27" s="3"/>
      <c r="N27" s="3"/>
      <c r="O27" s="3"/>
      <c r="P27" s="3"/>
      <c r="Q27" s="3"/>
      <c r="R27" s="3"/>
      <c r="S27" s="3"/>
      <c r="T27" s="3"/>
      <c r="U27" s="21"/>
    </row>
    <row r="28" spans="1:21" ht="12.75">
      <c r="A28" s="15"/>
      <c r="B28" s="40"/>
      <c r="C28" s="67"/>
      <c r="D28" s="42"/>
      <c r="E28" s="68"/>
      <c r="F28" s="42"/>
      <c r="G28" s="68"/>
      <c r="H28" s="42"/>
      <c r="I28" s="68"/>
      <c r="J28" s="42"/>
      <c r="K28" s="68"/>
      <c r="L28" s="3"/>
      <c r="M28" s="3"/>
      <c r="N28" s="3"/>
      <c r="O28" s="3"/>
      <c r="P28" s="3"/>
      <c r="Q28" s="3"/>
      <c r="R28" s="3"/>
      <c r="S28" s="3"/>
      <c r="T28" s="3"/>
      <c r="U28" s="21"/>
    </row>
    <row r="29" spans="1:21" ht="12.75">
      <c r="A29" s="15"/>
      <c r="B29" s="40"/>
      <c r="C29" s="67"/>
      <c r="D29" s="42"/>
      <c r="E29" s="68"/>
      <c r="F29" s="42"/>
      <c r="G29" s="68"/>
      <c r="H29" s="42"/>
      <c r="I29" s="68"/>
      <c r="J29" s="42"/>
      <c r="K29" s="68"/>
      <c r="L29" s="3"/>
      <c r="M29" s="3"/>
      <c r="N29" s="3"/>
      <c r="O29" s="3"/>
      <c r="P29" s="3"/>
      <c r="Q29" s="3"/>
      <c r="R29" s="3"/>
      <c r="S29" s="3"/>
      <c r="T29" s="3"/>
      <c r="U29" s="21"/>
    </row>
    <row r="30" spans="1:21" ht="12.75">
      <c r="A30" s="15"/>
      <c r="B30" s="40"/>
      <c r="C30" s="67"/>
      <c r="D30" s="42"/>
      <c r="E30" s="68"/>
      <c r="F30" s="42"/>
      <c r="G30" s="68"/>
      <c r="H30" s="42"/>
      <c r="I30" s="68"/>
      <c r="J30" s="42"/>
      <c r="K30" s="68"/>
      <c r="L30" s="3"/>
      <c r="M30" s="3"/>
      <c r="N30" s="3"/>
      <c r="O30" s="3"/>
      <c r="P30" s="3"/>
      <c r="Q30" s="3"/>
      <c r="R30" s="3"/>
      <c r="S30" s="3"/>
      <c r="T30" s="3"/>
      <c r="U30" s="21"/>
    </row>
    <row r="31" spans="1:21" ht="12.75">
      <c r="A31" s="15"/>
      <c r="B31" s="40"/>
      <c r="C31" s="67"/>
      <c r="D31" s="42"/>
      <c r="E31" s="68"/>
      <c r="F31" s="42"/>
      <c r="G31" s="68"/>
      <c r="H31" s="42"/>
      <c r="I31" s="68"/>
      <c r="J31" s="42"/>
      <c r="K31" s="68"/>
      <c r="L31" s="3"/>
      <c r="M31" s="3"/>
      <c r="N31" s="3"/>
      <c r="O31" s="3"/>
      <c r="P31" s="3"/>
      <c r="Q31" s="3"/>
      <c r="R31" s="3"/>
      <c r="S31" s="3"/>
      <c r="T31" s="3"/>
      <c r="U31" s="21"/>
    </row>
    <row r="32" spans="1:21" ht="12.75">
      <c r="A32" s="15"/>
      <c r="B32" s="40"/>
      <c r="C32" s="67"/>
      <c r="D32" s="42"/>
      <c r="E32" s="68"/>
      <c r="F32" s="42"/>
      <c r="G32" s="68"/>
      <c r="H32" s="42"/>
      <c r="I32" s="68"/>
      <c r="J32" s="42"/>
      <c r="K32" s="68"/>
      <c r="L32" s="3"/>
      <c r="M32" s="3"/>
      <c r="N32" s="3"/>
      <c r="O32" s="3"/>
      <c r="P32" s="3"/>
      <c r="Q32" s="3"/>
      <c r="R32" s="3"/>
      <c r="S32" s="3"/>
      <c r="T32" s="3"/>
      <c r="U32" s="21"/>
    </row>
    <row r="33" spans="1:21" ht="12.75">
      <c r="A33" s="15"/>
      <c r="B33" s="40"/>
      <c r="C33" s="67"/>
      <c r="D33" s="42"/>
      <c r="E33" s="68"/>
      <c r="F33" s="42"/>
      <c r="G33" s="68"/>
      <c r="H33" s="42"/>
      <c r="I33" s="68"/>
      <c r="J33" s="42"/>
      <c r="K33" s="68"/>
      <c r="L33" s="3"/>
      <c r="M33" s="3"/>
      <c r="N33" s="3"/>
      <c r="O33" s="3"/>
      <c r="P33" s="3"/>
      <c r="Q33" s="3"/>
      <c r="R33" s="3"/>
      <c r="S33" s="3"/>
      <c r="T33" s="3"/>
      <c r="U33" s="21"/>
    </row>
    <row r="34" spans="1:21" ht="12.75">
      <c r="A34" s="15"/>
      <c r="B34" s="40"/>
      <c r="C34" s="67"/>
      <c r="D34" s="42"/>
      <c r="E34" s="68"/>
      <c r="F34" s="42"/>
      <c r="G34" s="68"/>
      <c r="H34" s="42"/>
      <c r="I34" s="68"/>
      <c r="J34" s="42"/>
      <c r="K34" s="68"/>
      <c r="L34" s="3"/>
      <c r="M34" s="3"/>
      <c r="N34" s="3"/>
      <c r="O34" s="3"/>
      <c r="P34" s="3"/>
      <c r="Q34" s="3"/>
      <c r="R34" s="3"/>
      <c r="S34" s="3"/>
      <c r="T34" s="3"/>
      <c r="U34" s="21"/>
    </row>
    <row r="35" spans="1:21" ht="12.75">
      <c r="A35" s="15"/>
      <c r="B35" s="40"/>
      <c r="C35" s="67"/>
      <c r="D35" s="42"/>
      <c r="E35" s="68"/>
      <c r="F35" s="42"/>
      <c r="G35" s="68"/>
      <c r="H35" s="42"/>
      <c r="I35" s="68"/>
      <c r="J35" s="42"/>
      <c r="K35" s="68"/>
      <c r="L35" s="3"/>
      <c r="M35" s="3"/>
      <c r="N35" s="3"/>
      <c r="O35" s="3"/>
      <c r="P35" s="3"/>
      <c r="Q35" s="3"/>
      <c r="R35" s="3"/>
      <c r="S35" s="3"/>
      <c r="T35" s="3"/>
      <c r="U35" s="21"/>
    </row>
    <row r="36" spans="1:21" ht="12.75">
      <c r="A36" s="15"/>
      <c r="B36" s="40"/>
      <c r="C36" s="67"/>
      <c r="D36" s="42"/>
      <c r="E36" s="68"/>
      <c r="F36" s="42"/>
      <c r="G36" s="68"/>
      <c r="H36" s="42"/>
      <c r="I36" s="68"/>
      <c r="J36" s="42"/>
      <c r="K36" s="68"/>
      <c r="L36" s="3"/>
      <c r="M36" s="3"/>
      <c r="N36" s="3"/>
      <c r="O36" s="3"/>
      <c r="P36" s="3"/>
      <c r="Q36" s="3"/>
      <c r="R36" s="3"/>
      <c r="S36" s="3"/>
      <c r="T36" s="3"/>
      <c r="U36" s="21"/>
    </row>
    <row r="37" spans="1:21" ht="12.75">
      <c r="A37" s="15"/>
      <c r="B37" s="40"/>
      <c r="C37" s="67"/>
      <c r="D37" s="42"/>
      <c r="E37" s="68"/>
      <c r="F37" s="42"/>
      <c r="G37" s="68"/>
      <c r="H37" s="42"/>
      <c r="I37" s="68"/>
      <c r="J37" s="42"/>
      <c r="K37" s="68"/>
      <c r="L37" s="3"/>
      <c r="M37" s="3"/>
      <c r="N37" s="3"/>
      <c r="O37" s="3"/>
      <c r="P37" s="3"/>
      <c r="Q37" s="3"/>
      <c r="R37" s="3"/>
      <c r="S37" s="3"/>
      <c r="T37" s="3"/>
      <c r="U37" s="21"/>
    </row>
    <row r="38" spans="1:21" ht="12.75">
      <c r="A38" s="15"/>
      <c r="B38" s="40"/>
      <c r="C38" s="67"/>
      <c r="D38" s="42"/>
      <c r="E38" s="68"/>
      <c r="F38" s="42"/>
      <c r="G38" s="68"/>
      <c r="H38" s="42"/>
      <c r="I38" s="68"/>
      <c r="J38" s="42"/>
      <c r="K38" s="68"/>
      <c r="L38" s="3"/>
      <c r="M38" s="3"/>
      <c r="N38" s="3"/>
      <c r="O38" s="3"/>
      <c r="P38" s="3"/>
      <c r="Q38" s="3"/>
      <c r="R38" s="3"/>
      <c r="S38" s="3"/>
      <c r="T38" s="3"/>
      <c r="U38" s="21"/>
    </row>
    <row r="39" spans="1:21" ht="12.75">
      <c r="A39" s="15"/>
      <c r="B39" s="40"/>
      <c r="C39" s="67"/>
      <c r="D39" s="42"/>
      <c r="E39" s="68"/>
      <c r="F39" s="42"/>
      <c r="G39" s="68"/>
      <c r="H39" s="42"/>
      <c r="I39" s="68"/>
      <c r="J39" s="42"/>
      <c r="K39" s="68"/>
      <c r="L39" s="3"/>
      <c r="M39" s="3"/>
      <c r="N39" s="3"/>
      <c r="O39" s="3"/>
      <c r="P39" s="3"/>
      <c r="Q39" s="3"/>
      <c r="R39" s="3"/>
      <c r="S39" s="3"/>
      <c r="T39" s="3"/>
      <c r="U39" s="21"/>
    </row>
    <row r="40" spans="1:21" ht="12.75">
      <c r="A40" s="15"/>
      <c r="B40" s="40"/>
      <c r="C40" s="67"/>
      <c r="D40" s="42"/>
      <c r="E40" s="68"/>
      <c r="F40" s="42"/>
      <c r="G40" s="68"/>
      <c r="H40" s="42"/>
      <c r="I40" s="68"/>
      <c r="J40" s="42"/>
      <c r="K40" s="68"/>
      <c r="L40" s="3"/>
      <c r="M40" s="3"/>
      <c r="N40" s="3"/>
      <c r="O40" s="3"/>
      <c r="P40" s="3"/>
      <c r="Q40" s="3"/>
      <c r="R40" s="3"/>
      <c r="S40" s="3"/>
      <c r="T40" s="3"/>
      <c r="U40" s="21"/>
    </row>
    <row r="41" spans="1:21" ht="12.7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3" ht="12.75">
      <c r="A43" s="12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1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1"/>
      <c r="Q46" s="3"/>
      <c r="R46" s="3"/>
      <c r="S46" s="3"/>
      <c r="T46" s="3"/>
      <c r="U46" s="3"/>
      <c r="V46" s="3"/>
    </row>
    <row r="47" spans="1:22" ht="12.75">
      <c r="A47" s="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1"/>
      <c r="Q47" s="43"/>
      <c r="R47" s="43"/>
      <c r="S47" s="43"/>
      <c r="T47" s="43"/>
      <c r="U47" s="4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1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1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1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1"/>
      <c r="Q51" s="3"/>
      <c r="R51" s="3"/>
      <c r="S51" s="3"/>
      <c r="T51" s="3"/>
      <c r="U51" s="3"/>
      <c r="V51" s="3"/>
    </row>
    <row r="52" spans="1:22" ht="12.7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"/>
    </row>
    <row r="61" spans="1:22" ht="12.75">
      <c r="A61" s="3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"/>
    </row>
    <row r="62" spans="1:22" ht="12.75">
      <c r="A62" s="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3"/>
    </row>
    <row r="65" spans="2:21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mergeCells count="11">
    <mergeCell ref="A13:A15"/>
    <mergeCell ref="B13:C13"/>
    <mergeCell ref="D13:E13"/>
    <mergeCell ref="B2:D2"/>
    <mergeCell ref="E2:G2"/>
    <mergeCell ref="H2:J2"/>
    <mergeCell ref="K2:M2"/>
    <mergeCell ref="N2:P2"/>
    <mergeCell ref="F13:G13"/>
    <mergeCell ref="H13:I13"/>
    <mergeCell ref="J13:K13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M11" sqref="M11:M12"/>
    </sheetView>
  </sheetViews>
  <sheetFormatPr defaultColWidth="9.00390625" defaultRowHeight="12.75"/>
  <cols>
    <col min="1" max="1" width="15.125" style="0" customWidth="1"/>
    <col min="2" max="2" width="8.75390625" style="0" customWidth="1"/>
    <col min="3" max="3" width="9.375" style="0" customWidth="1"/>
    <col min="4" max="4" width="9.00390625" style="0" customWidth="1"/>
    <col min="5" max="6" width="7.75390625" style="0" customWidth="1"/>
    <col min="7" max="7" width="10.875" style="0" customWidth="1"/>
    <col min="8" max="16" width="7.75390625" style="0" customWidth="1"/>
  </cols>
  <sheetData>
    <row r="1" ht="12" customHeight="1" thickBot="1">
      <c r="A1" t="s">
        <v>222</v>
      </c>
    </row>
    <row r="2" spans="1:16" ht="12" customHeight="1">
      <c r="A2" s="327" t="s">
        <v>97</v>
      </c>
      <c r="B2" s="335" t="s">
        <v>229</v>
      </c>
      <c r="C2" s="318"/>
      <c r="D2" s="318"/>
      <c r="E2" s="318"/>
      <c r="F2" s="318"/>
      <c r="G2" s="318"/>
      <c r="H2" s="318"/>
      <c r="I2" s="320"/>
      <c r="J2" s="3"/>
      <c r="K2" s="3"/>
      <c r="L2" s="3"/>
      <c r="M2" s="3"/>
      <c r="N2" s="3"/>
      <c r="O2" s="3"/>
      <c r="P2" s="3"/>
    </row>
    <row r="3" spans="1:24" ht="12" customHeight="1" thickBot="1">
      <c r="A3" s="329"/>
      <c r="B3" s="121" t="s">
        <v>6</v>
      </c>
      <c r="C3" s="121" t="s">
        <v>0</v>
      </c>
      <c r="D3" s="121" t="s">
        <v>7</v>
      </c>
      <c r="E3" s="121" t="s">
        <v>1</v>
      </c>
      <c r="F3" s="121" t="s">
        <v>2</v>
      </c>
      <c r="G3" s="121" t="s">
        <v>227</v>
      </c>
      <c r="H3" s="121" t="s">
        <v>9</v>
      </c>
      <c r="I3" s="99" t="s">
        <v>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>
      <c r="A4" s="27" t="s">
        <v>195</v>
      </c>
      <c r="B4" s="14">
        <v>50</v>
      </c>
      <c r="C4" s="14">
        <v>4</v>
      </c>
      <c r="D4" s="14">
        <v>959</v>
      </c>
      <c r="E4" s="14">
        <v>81</v>
      </c>
      <c r="F4" s="14">
        <v>112</v>
      </c>
      <c r="G4" s="14">
        <v>138</v>
      </c>
      <c r="H4" s="14">
        <v>22</v>
      </c>
      <c r="I4" s="73">
        <v>1366</v>
      </c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81">
        <v>2002</v>
      </c>
      <c r="B5" s="8">
        <v>59</v>
      </c>
      <c r="C5" s="8">
        <v>11</v>
      </c>
      <c r="D5" s="8">
        <v>917</v>
      </c>
      <c r="E5" s="8">
        <v>102</v>
      </c>
      <c r="F5" s="115">
        <v>163</v>
      </c>
      <c r="G5" s="8">
        <v>166</v>
      </c>
      <c r="H5" s="115">
        <v>28</v>
      </c>
      <c r="I5" s="71">
        <v>1446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2" customHeight="1">
      <c r="A6" s="81">
        <v>2003</v>
      </c>
      <c r="B6" s="8">
        <v>79</v>
      </c>
      <c r="C6" s="8">
        <v>8</v>
      </c>
      <c r="D6" s="8">
        <v>909</v>
      </c>
      <c r="E6" s="8">
        <v>105</v>
      </c>
      <c r="F6" s="115">
        <v>129</v>
      </c>
      <c r="G6" s="8">
        <v>127</v>
      </c>
      <c r="H6" s="115">
        <v>29</v>
      </c>
      <c r="I6" s="71">
        <v>1386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2" customHeight="1">
      <c r="A7" s="81">
        <v>2004</v>
      </c>
      <c r="B7" s="8">
        <v>94</v>
      </c>
      <c r="C7" s="8">
        <v>5</v>
      </c>
      <c r="D7" s="8">
        <v>963</v>
      </c>
      <c r="E7" s="8">
        <v>95</v>
      </c>
      <c r="F7" s="115">
        <v>141</v>
      </c>
      <c r="G7" s="8">
        <v>139</v>
      </c>
      <c r="H7" s="115">
        <v>8</v>
      </c>
      <c r="I7" s="71">
        <v>1445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" customHeight="1" thickBot="1">
      <c r="A8" s="82">
        <v>2005</v>
      </c>
      <c r="B8" s="116">
        <v>74</v>
      </c>
      <c r="C8" s="116">
        <v>7</v>
      </c>
      <c r="D8" s="116">
        <v>850</v>
      </c>
      <c r="E8" s="116">
        <v>121</v>
      </c>
      <c r="F8" s="117">
        <v>155</v>
      </c>
      <c r="G8" s="116">
        <v>247</v>
      </c>
      <c r="H8" s="117">
        <v>1</v>
      </c>
      <c r="I8" s="118">
        <v>1455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" customHeight="1">
      <c r="A9" s="75" t="s">
        <v>196</v>
      </c>
      <c r="B9" s="14">
        <v>98</v>
      </c>
      <c r="C9" s="14">
        <v>39</v>
      </c>
      <c r="D9" s="14">
        <v>1361</v>
      </c>
      <c r="E9" s="14">
        <v>136</v>
      </c>
      <c r="F9" s="119">
        <v>113</v>
      </c>
      <c r="G9" s="14">
        <v>260</v>
      </c>
      <c r="H9" s="14">
        <v>41</v>
      </c>
      <c r="I9" s="73">
        <v>2048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2" customHeight="1">
      <c r="A10" s="28">
        <v>2002</v>
      </c>
      <c r="B10" s="8">
        <v>145</v>
      </c>
      <c r="C10" s="8">
        <v>15</v>
      </c>
      <c r="D10" s="8">
        <v>1647</v>
      </c>
      <c r="E10" s="8">
        <v>156</v>
      </c>
      <c r="F10" s="115">
        <v>145</v>
      </c>
      <c r="G10" s="8">
        <v>336</v>
      </c>
      <c r="H10" s="8">
        <v>45</v>
      </c>
      <c r="I10" s="71">
        <f>SUM(B10:H10)</f>
        <v>2489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2" customHeight="1">
      <c r="A11" s="28">
        <v>2003</v>
      </c>
      <c r="B11" s="8">
        <v>113</v>
      </c>
      <c r="C11" s="8">
        <v>27</v>
      </c>
      <c r="D11" s="8">
        <v>1681</v>
      </c>
      <c r="E11" s="8">
        <v>221</v>
      </c>
      <c r="F11" s="115">
        <v>147</v>
      </c>
      <c r="G11" s="8">
        <v>212</v>
      </c>
      <c r="H11" s="8">
        <v>39</v>
      </c>
      <c r="I11" s="71">
        <f>SUM(B11:H11)</f>
        <v>2440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2" customHeight="1">
      <c r="A12" s="28">
        <v>2004</v>
      </c>
      <c r="B12" s="8">
        <v>153</v>
      </c>
      <c r="C12" s="8">
        <v>18</v>
      </c>
      <c r="D12" s="8">
        <v>1622</v>
      </c>
      <c r="E12" s="8">
        <v>175</v>
      </c>
      <c r="F12" s="115">
        <v>168</v>
      </c>
      <c r="G12" s="8">
        <v>215</v>
      </c>
      <c r="H12" s="8">
        <v>14</v>
      </c>
      <c r="I12" s="71">
        <f>SUM(B12:H12)</f>
        <v>2365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" customHeight="1" thickBot="1">
      <c r="A13" s="78">
        <v>2005</v>
      </c>
      <c r="B13" s="116">
        <v>123</v>
      </c>
      <c r="C13" s="116">
        <v>22</v>
      </c>
      <c r="D13" s="116">
        <v>1533</v>
      </c>
      <c r="E13" s="116">
        <v>206</v>
      </c>
      <c r="F13" s="117">
        <v>127</v>
      </c>
      <c r="G13" s="116">
        <v>244</v>
      </c>
      <c r="H13" s="116">
        <v>0</v>
      </c>
      <c r="I13" s="118">
        <v>2255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" customHeight="1">
      <c r="A14" s="74" t="s">
        <v>197</v>
      </c>
      <c r="B14" s="113">
        <v>89</v>
      </c>
      <c r="C14" s="113">
        <v>11</v>
      </c>
      <c r="D14" s="113">
        <v>712</v>
      </c>
      <c r="E14" s="113">
        <v>80</v>
      </c>
      <c r="F14" s="120">
        <v>111</v>
      </c>
      <c r="G14" s="113">
        <v>158</v>
      </c>
      <c r="H14" s="113">
        <v>0</v>
      </c>
      <c r="I14" s="114">
        <f>SUM(B14:H14)</f>
        <v>1161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" customHeight="1">
      <c r="A15" s="27">
        <v>2002</v>
      </c>
      <c r="B15" s="8">
        <v>77</v>
      </c>
      <c r="C15" s="8">
        <v>13</v>
      </c>
      <c r="D15" s="8">
        <v>717</v>
      </c>
      <c r="E15" s="8">
        <v>84</v>
      </c>
      <c r="F15" s="115">
        <v>105</v>
      </c>
      <c r="G15" s="8">
        <v>166</v>
      </c>
      <c r="H15" s="8">
        <v>1</v>
      </c>
      <c r="I15" s="71">
        <f>SUM(B15:H15)</f>
        <v>1163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2" customHeight="1">
      <c r="A16" s="27">
        <v>2003</v>
      </c>
      <c r="B16" s="8">
        <v>66</v>
      </c>
      <c r="C16" s="8">
        <v>13</v>
      </c>
      <c r="D16" s="8">
        <v>911</v>
      </c>
      <c r="E16" s="8">
        <v>100</v>
      </c>
      <c r="F16" s="115">
        <v>129</v>
      </c>
      <c r="G16" s="8">
        <v>139</v>
      </c>
      <c r="H16" s="8">
        <v>3</v>
      </c>
      <c r="I16" s="71">
        <f>SUM(B16:H16)</f>
        <v>1361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2" customHeight="1">
      <c r="A17" s="27">
        <v>2004</v>
      </c>
      <c r="B17" s="8">
        <v>67</v>
      </c>
      <c r="C17" s="8">
        <v>13</v>
      </c>
      <c r="D17" s="8">
        <v>776</v>
      </c>
      <c r="E17" s="8">
        <v>129</v>
      </c>
      <c r="F17" s="115">
        <v>122</v>
      </c>
      <c r="G17" s="8">
        <v>168</v>
      </c>
      <c r="H17" s="8">
        <v>0</v>
      </c>
      <c r="I17" s="71">
        <f>SUM(B17:H17)</f>
        <v>1275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2" customHeight="1" thickBot="1">
      <c r="A18" s="76">
        <v>2005</v>
      </c>
      <c r="B18" s="116">
        <v>71</v>
      </c>
      <c r="C18" s="116">
        <v>11</v>
      </c>
      <c r="D18" s="116">
        <v>633</v>
      </c>
      <c r="E18" s="116">
        <v>118</v>
      </c>
      <c r="F18" s="117">
        <v>130</v>
      </c>
      <c r="G18" s="116">
        <v>153</v>
      </c>
      <c r="H18" s="116">
        <v>0</v>
      </c>
      <c r="I18" s="118">
        <v>1116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2" customHeight="1">
      <c r="A19" s="77" t="s">
        <v>198</v>
      </c>
      <c r="B19" s="113">
        <v>95</v>
      </c>
      <c r="C19" s="113">
        <v>10</v>
      </c>
      <c r="D19" s="113">
        <v>1118</v>
      </c>
      <c r="E19" s="113">
        <v>145</v>
      </c>
      <c r="F19" s="120">
        <v>173</v>
      </c>
      <c r="G19" s="113">
        <v>274</v>
      </c>
      <c r="H19" s="113">
        <v>40</v>
      </c>
      <c r="I19" s="114">
        <f>SUM(B19:H19)</f>
        <v>1855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2" customHeight="1">
      <c r="A20" s="25">
        <v>2002</v>
      </c>
      <c r="B20" s="8">
        <v>125</v>
      </c>
      <c r="C20" s="8">
        <v>12</v>
      </c>
      <c r="D20" s="8">
        <v>1075</v>
      </c>
      <c r="E20" s="8">
        <v>201</v>
      </c>
      <c r="F20" s="115">
        <v>147</v>
      </c>
      <c r="G20" s="8">
        <v>264</v>
      </c>
      <c r="H20" s="8">
        <v>51</v>
      </c>
      <c r="I20" s="71">
        <f>SUM(B20:H20)</f>
        <v>1875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2" customHeight="1">
      <c r="A21" s="5">
        <v>2003</v>
      </c>
      <c r="B21" s="8">
        <v>94</v>
      </c>
      <c r="C21" s="8">
        <v>12</v>
      </c>
      <c r="D21" s="8">
        <v>856</v>
      </c>
      <c r="E21" s="8">
        <v>167</v>
      </c>
      <c r="F21" s="115">
        <v>142</v>
      </c>
      <c r="G21" s="8">
        <v>200</v>
      </c>
      <c r="H21" s="8">
        <v>88</v>
      </c>
      <c r="I21" s="71">
        <f>SUM(B21:H21)</f>
        <v>1559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2" customHeight="1">
      <c r="A22" s="5">
        <v>2004</v>
      </c>
      <c r="B22" s="8">
        <v>114</v>
      </c>
      <c r="C22" s="8">
        <v>9</v>
      </c>
      <c r="D22" s="8">
        <v>870</v>
      </c>
      <c r="E22" s="8">
        <v>223</v>
      </c>
      <c r="F22" s="115">
        <v>143</v>
      </c>
      <c r="G22" s="8">
        <v>208</v>
      </c>
      <c r="H22" s="8">
        <v>2</v>
      </c>
      <c r="I22" s="71">
        <f>SUM(B22:H22)</f>
        <v>1569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2" customHeight="1" thickBot="1">
      <c r="A23" s="13">
        <v>2005</v>
      </c>
      <c r="B23" s="116">
        <v>104</v>
      </c>
      <c r="C23" s="116">
        <v>10</v>
      </c>
      <c r="D23" s="116">
        <v>764</v>
      </c>
      <c r="E23" s="116">
        <v>203</v>
      </c>
      <c r="F23" s="117">
        <v>156</v>
      </c>
      <c r="G23" s="116">
        <v>256</v>
      </c>
      <c r="H23" s="116">
        <v>1</v>
      </c>
      <c r="I23" s="118">
        <v>1494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2" customHeight="1">
      <c r="A24" s="10" t="s">
        <v>199</v>
      </c>
      <c r="B24" s="113">
        <v>159</v>
      </c>
      <c r="C24" s="113">
        <v>20</v>
      </c>
      <c r="D24" s="113">
        <v>1283</v>
      </c>
      <c r="E24" s="113">
        <v>134</v>
      </c>
      <c r="F24" s="120">
        <v>159</v>
      </c>
      <c r="G24" s="113">
        <v>247</v>
      </c>
      <c r="H24" s="113">
        <v>3</v>
      </c>
      <c r="I24" s="114">
        <f>SUM(B24:H24)</f>
        <v>2005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2" customHeight="1">
      <c r="A25" s="5">
        <v>2002</v>
      </c>
      <c r="B25" s="8">
        <v>136</v>
      </c>
      <c r="C25" s="8">
        <v>9</v>
      </c>
      <c r="D25" s="8">
        <v>1251</v>
      </c>
      <c r="E25" s="8">
        <v>186</v>
      </c>
      <c r="F25" s="115">
        <v>139</v>
      </c>
      <c r="G25" s="8">
        <v>276</v>
      </c>
      <c r="H25" s="8">
        <v>1</v>
      </c>
      <c r="I25" s="71">
        <f>SUM(B25:H25)</f>
        <v>1998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2" customHeight="1">
      <c r="A26" s="5">
        <v>2003</v>
      </c>
      <c r="B26" s="8">
        <v>153</v>
      </c>
      <c r="C26" s="8">
        <v>11</v>
      </c>
      <c r="D26" s="8">
        <v>1246</v>
      </c>
      <c r="E26" s="8">
        <v>179</v>
      </c>
      <c r="F26" s="115">
        <v>159</v>
      </c>
      <c r="G26" s="8">
        <v>199</v>
      </c>
      <c r="H26" s="8">
        <v>0</v>
      </c>
      <c r="I26" s="71">
        <f>SUM(B26:H26)</f>
        <v>1947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2" customHeight="1">
      <c r="A27" s="5">
        <v>2004</v>
      </c>
      <c r="B27" s="8">
        <v>135</v>
      </c>
      <c r="C27" s="8">
        <v>16</v>
      </c>
      <c r="D27" s="8">
        <v>1238</v>
      </c>
      <c r="E27" s="8">
        <v>154</v>
      </c>
      <c r="F27" s="115">
        <v>140</v>
      </c>
      <c r="G27" s="8">
        <v>189</v>
      </c>
      <c r="H27" s="8">
        <v>0</v>
      </c>
      <c r="I27" s="71">
        <f>SUM(B27:H27)</f>
        <v>1872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2" customHeight="1" thickBot="1">
      <c r="A28" s="13">
        <v>2005</v>
      </c>
      <c r="B28" s="116">
        <v>104</v>
      </c>
      <c r="C28" s="116">
        <v>17</v>
      </c>
      <c r="D28" s="116">
        <v>952</v>
      </c>
      <c r="E28" s="116">
        <v>206</v>
      </c>
      <c r="F28" s="117">
        <v>127</v>
      </c>
      <c r="G28" s="116">
        <v>267</v>
      </c>
      <c r="H28" s="116">
        <v>0</v>
      </c>
      <c r="I28" s="118">
        <v>1673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2" customHeight="1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16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" customHeight="1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" customHeight="1">
      <c r="A33" s="3"/>
      <c r="B33" s="83"/>
      <c r="C33" s="70"/>
      <c r="D33" s="84"/>
      <c r="E33" s="3"/>
      <c r="F33" s="70"/>
      <c r="G33" s="3"/>
      <c r="H33" s="3"/>
      <c r="I33" s="70"/>
      <c r="J33" s="3"/>
      <c r="K33" s="3"/>
      <c r="L33" s="70"/>
      <c r="M33" s="3"/>
      <c r="N33" s="3"/>
      <c r="O33" s="70"/>
      <c r="P33" s="3"/>
    </row>
    <row r="34" spans="1:16" ht="12" customHeight="1">
      <c r="A34" s="3"/>
      <c r="B34" s="21"/>
      <c r="C34" s="70"/>
      <c r="D34" s="21"/>
      <c r="E34" s="21"/>
      <c r="F34" s="70"/>
      <c r="G34" s="21"/>
      <c r="H34" s="21"/>
      <c r="I34" s="70"/>
      <c r="J34" s="21"/>
      <c r="K34" s="21"/>
      <c r="L34" s="70"/>
      <c r="M34" s="21"/>
      <c r="N34" s="21"/>
      <c r="O34" s="70"/>
      <c r="P34" s="21"/>
    </row>
    <row r="35" spans="1:16" ht="12" customHeight="1">
      <c r="A35" s="15"/>
      <c r="B35" s="3"/>
      <c r="C35" s="70"/>
      <c r="D35" s="21"/>
      <c r="E35" s="3"/>
      <c r="F35" s="70"/>
      <c r="G35" s="3"/>
      <c r="H35" s="3"/>
      <c r="I35" s="70"/>
      <c r="J35" s="3"/>
      <c r="K35" s="3"/>
      <c r="L35" s="70"/>
      <c r="M35" s="3"/>
      <c r="N35" s="3"/>
      <c r="O35" s="70"/>
      <c r="P35" s="3"/>
    </row>
    <row r="36" spans="1:16" ht="12" customHeight="1">
      <c r="A36" s="15"/>
      <c r="B36" s="3"/>
      <c r="C36" s="70"/>
      <c r="D36" s="3"/>
      <c r="E36" s="3"/>
      <c r="F36" s="70"/>
      <c r="G36" s="3"/>
      <c r="H36" s="3"/>
      <c r="I36" s="70"/>
      <c r="J36" s="3"/>
      <c r="K36" s="3"/>
      <c r="L36" s="70"/>
      <c r="M36" s="3"/>
      <c r="N36" s="3"/>
      <c r="O36" s="70"/>
      <c r="P36" s="3"/>
    </row>
    <row r="37" spans="1:16" ht="12" customHeight="1">
      <c r="A37" s="15"/>
      <c r="B37" s="21"/>
      <c r="C37" s="70"/>
      <c r="D37" s="21"/>
      <c r="E37" s="21"/>
      <c r="F37" s="70"/>
      <c r="G37" s="21"/>
      <c r="H37" s="21"/>
      <c r="I37" s="70"/>
      <c r="J37" s="21"/>
      <c r="K37" s="21"/>
      <c r="L37" s="70"/>
      <c r="M37" s="21"/>
      <c r="N37" s="21"/>
      <c r="O37" s="70"/>
      <c r="P37" s="21"/>
    </row>
    <row r="38" spans="1:16" ht="12" customHeight="1">
      <c r="A38" s="15"/>
      <c r="B38" s="21"/>
      <c r="C38" s="70"/>
      <c r="D38" s="3"/>
      <c r="E38" s="3"/>
      <c r="F38" s="70"/>
      <c r="G38" s="3"/>
      <c r="H38" s="3"/>
      <c r="I38" s="70"/>
      <c r="J38" s="3"/>
      <c r="K38" s="3"/>
      <c r="L38" s="70"/>
      <c r="M38" s="3"/>
      <c r="N38" s="42"/>
      <c r="O38" s="70"/>
      <c r="P38" s="42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2" ht="12.75">
      <c r="A42" s="12"/>
    </row>
  </sheetData>
  <mergeCells count="2">
    <mergeCell ref="B2:I2"/>
    <mergeCell ref="A2:A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0"/>
  <sheetViews>
    <sheetView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9.00390625" defaultRowHeight="12.75"/>
  <cols>
    <col min="1" max="1" width="47.875" style="0" customWidth="1"/>
    <col min="2" max="26" width="7.75390625" style="0" customWidth="1"/>
  </cols>
  <sheetData>
    <row r="1" ht="12.75">
      <c r="A1" s="20" t="s">
        <v>223</v>
      </c>
    </row>
    <row r="2" ht="13.5" thickBot="1"/>
    <row r="3" spans="1:26" ht="15">
      <c r="A3" s="340" t="s">
        <v>255</v>
      </c>
      <c r="B3" s="343" t="s">
        <v>160</v>
      </c>
      <c r="C3" s="337"/>
      <c r="D3" s="337"/>
      <c r="E3" s="337"/>
      <c r="F3" s="317"/>
      <c r="G3" s="336" t="s">
        <v>161</v>
      </c>
      <c r="H3" s="337"/>
      <c r="I3" s="337"/>
      <c r="J3" s="337"/>
      <c r="K3" s="317"/>
      <c r="L3" s="336" t="s">
        <v>162</v>
      </c>
      <c r="M3" s="337"/>
      <c r="N3" s="337"/>
      <c r="O3" s="337"/>
      <c r="P3" s="317"/>
      <c r="Q3" s="336" t="s">
        <v>163</v>
      </c>
      <c r="R3" s="337"/>
      <c r="S3" s="337"/>
      <c r="T3" s="337"/>
      <c r="U3" s="317"/>
      <c r="V3" s="336" t="s">
        <v>164</v>
      </c>
      <c r="W3" s="337"/>
      <c r="X3" s="337"/>
      <c r="Y3" s="337"/>
      <c r="Z3" s="317"/>
    </row>
    <row r="4" spans="1:26" ht="12.75">
      <c r="A4" s="341"/>
      <c r="B4" s="331" t="s">
        <v>28</v>
      </c>
      <c r="C4" s="338"/>
      <c r="D4" s="338"/>
      <c r="E4" s="338"/>
      <c r="F4" s="339"/>
      <c r="G4" s="332" t="s">
        <v>28</v>
      </c>
      <c r="H4" s="338"/>
      <c r="I4" s="338"/>
      <c r="J4" s="338"/>
      <c r="K4" s="339"/>
      <c r="L4" s="332" t="s">
        <v>28</v>
      </c>
      <c r="M4" s="338"/>
      <c r="N4" s="338"/>
      <c r="O4" s="338"/>
      <c r="P4" s="339"/>
      <c r="Q4" s="332" t="s">
        <v>28</v>
      </c>
      <c r="R4" s="338"/>
      <c r="S4" s="338"/>
      <c r="T4" s="338"/>
      <c r="U4" s="339"/>
      <c r="V4" s="332" t="s">
        <v>28</v>
      </c>
      <c r="W4" s="338"/>
      <c r="X4" s="338"/>
      <c r="Y4" s="338"/>
      <c r="Z4" s="339"/>
    </row>
    <row r="5" spans="1:26" ht="13.5" thickBot="1">
      <c r="A5" s="342"/>
      <c r="B5" s="126">
        <v>2001</v>
      </c>
      <c r="C5" s="123">
        <v>2002</v>
      </c>
      <c r="D5" s="123">
        <v>2003</v>
      </c>
      <c r="E5" s="124">
        <v>2004</v>
      </c>
      <c r="F5" s="125">
        <v>2005</v>
      </c>
      <c r="G5" s="122">
        <v>2001</v>
      </c>
      <c r="H5" s="123">
        <v>2002</v>
      </c>
      <c r="I5" s="123">
        <v>2003</v>
      </c>
      <c r="J5" s="124">
        <v>2004</v>
      </c>
      <c r="K5" s="125">
        <v>2005</v>
      </c>
      <c r="L5" s="122">
        <v>2001</v>
      </c>
      <c r="M5" s="127">
        <v>2002</v>
      </c>
      <c r="N5" s="127">
        <v>2003</v>
      </c>
      <c r="O5" s="128">
        <v>2004</v>
      </c>
      <c r="P5" s="129">
        <v>2005</v>
      </c>
      <c r="Q5" s="122">
        <v>2001</v>
      </c>
      <c r="R5" s="123">
        <v>2002</v>
      </c>
      <c r="S5" s="123">
        <v>2003</v>
      </c>
      <c r="T5" s="124">
        <v>2004</v>
      </c>
      <c r="U5" s="125">
        <v>2005</v>
      </c>
      <c r="V5" s="122">
        <v>2001</v>
      </c>
      <c r="W5" s="123">
        <v>2002</v>
      </c>
      <c r="X5" s="123">
        <v>2003</v>
      </c>
      <c r="Y5" s="124">
        <v>2004</v>
      </c>
      <c r="Z5" s="125">
        <v>2005</v>
      </c>
    </row>
    <row r="6" spans="1:26" ht="12.75">
      <c r="A6" s="46" t="s">
        <v>29</v>
      </c>
      <c r="B6" s="106">
        <f aca="true" t="shared" si="0" ref="B6:Z6">SUM(B7:B10)</f>
        <v>50</v>
      </c>
      <c r="C6" s="89">
        <f t="shared" si="0"/>
        <v>59</v>
      </c>
      <c r="D6" s="89">
        <f t="shared" si="0"/>
        <v>79</v>
      </c>
      <c r="E6" s="89">
        <f t="shared" si="0"/>
        <v>94</v>
      </c>
      <c r="F6" s="95">
        <f t="shared" si="0"/>
        <v>74</v>
      </c>
      <c r="G6" s="93">
        <f t="shared" si="0"/>
        <v>98</v>
      </c>
      <c r="H6" s="89">
        <f t="shared" si="0"/>
        <v>145</v>
      </c>
      <c r="I6" s="89">
        <f t="shared" si="0"/>
        <v>113</v>
      </c>
      <c r="J6" s="89">
        <f t="shared" si="0"/>
        <v>153</v>
      </c>
      <c r="K6" s="95">
        <f t="shared" si="0"/>
        <v>123</v>
      </c>
      <c r="L6" s="93">
        <f t="shared" si="0"/>
        <v>89</v>
      </c>
      <c r="M6" s="89">
        <f t="shared" si="0"/>
        <v>77</v>
      </c>
      <c r="N6" s="89">
        <f t="shared" si="0"/>
        <v>66</v>
      </c>
      <c r="O6" s="89">
        <f t="shared" si="0"/>
        <v>67</v>
      </c>
      <c r="P6" s="95">
        <f t="shared" si="0"/>
        <v>71</v>
      </c>
      <c r="Q6" s="93">
        <f t="shared" si="0"/>
        <v>95</v>
      </c>
      <c r="R6" s="89">
        <f t="shared" si="0"/>
        <v>125</v>
      </c>
      <c r="S6" s="89">
        <f t="shared" si="0"/>
        <v>94</v>
      </c>
      <c r="T6" s="89">
        <f t="shared" si="0"/>
        <v>114</v>
      </c>
      <c r="U6" s="95">
        <f t="shared" si="0"/>
        <v>104</v>
      </c>
      <c r="V6" s="106">
        <f t="shared" si="0"/>
        <v>159</v>
      </c>
      <c r="W6" s="89">
        <f t="shared" si="0"/>
        <v>136</v>
      </c>
      <c r="X6" s="89">
        <f t="shared" si="0"/>
        <v>153</v>
      </c>
      <c r="Y6" s="89">
        <f t="shared" si="0"/>
        <v>135</v>
      </c>
      <c r="Z6" s="95">
        <f t="shared" si="0"/>
        <v>104</v>
      </c>
    </row>
    <row r="7" spans="1:26" ht="12.75">
      <c r="A7" s="47" t="s">
        <v>30</v>
      </c>
      <c r="B7" s="85">
        <v>1</v>
      </c>
      <c r="C7" s="7">
        <v>1</v>
      </c>
      <c r="D7" s="7">
        <v>2</v>
      </c>
      <c r="E7" s="7">
        <v>1</v>
      </c>
      <c r="F7" s="98">
        <v>4</v>
      </c>
      <c r="G7" s="91">
        <v>3</v>
      </c>
      <c r="H7" s="7">
        <v>1</v>
      </c>
      <c r="I7" s="7">
        <v>2</v>
      </c>
      <c r="J7" s="7">
        <v>2</v>
      </c>
      <c r="K7" s="98">
        <v>4</v>
      </c>
      <c r="L7" s="91">
        <v>0</v>
      </c>
      <c r="M7" s="7">
        <v>1</v>
      </c>
      <c r="N7" s="7">
        <v>1</v>
      </c>
      <c r="O7" s="7">
        <v>1</v>
      </c>
      <c r="P7" s="98">
        <v>0</v>
      </c>
      <c r="Q7" s="91">
        <v>0</v>
      </c>
      <c r="R7" s="7">
        <v>1</v>
      </c>
      <c r="S7" s="7">
        <v>0</v>
      </c>
      <c r="T7" s="7">
        <v>0</v>
      </c>
      <c r="U7" s="98">
        <v>5</v>
      </c>
      <c r="V7" s="85">
        <v>1</v>
      </c>
      <c r="W7" s="7">
        <v>1</v>
      </c>
      <c r="X7" s="7">
        <v>2</v>
      </c>
      <c r="Y7" s="7">
        <v>1</v>
      </c>
      <c r="Z7" s="98">
        <v>0</v>
      </c>
    </row>
    <row r="8" spans="1:26" ht="12.75">
      <c r="A8" s="47" t="s">
        <v>31</v>
      </c>
      <c r="B8" s="85">
        <v>13</v>
      </c>
      <c r="C8" s="7">
        <v>7</v>
      </c>
      <c r="D8" s="7">
        <v>14</v>
      </c>
      <c r="E8" s="7">
        <v>20</v>
      </c>
      <c r="F8" s="98">
        <v>11</v>
      </c>
      <c r="G8" s="91">
        <v>31</v>
      </c>
      <c r="H8" s="7">
        <v>34</v>
      </c>
      <c r="I8" s="7">
        <v>23</v>
      </c>
      <c r="J8" s="7">
        <v>50</v>
      </c>
      <c r="K8" s="98">
        <v>25</v>
      </c>
      <c r="L8" s="91">
        <v>3</v>
      </c>
      <c r="M8" s="7">
        <v>8</v>
      </c>
      <c r="N8" s="7">
        <v>6</v>
      </c>
      <c r="O8" s="7">
        <v>12</v>
      </c>
      <c r="P8" s="98">
        <v>7</v>
      </c>
      <c r="Q8" s="91">
        <v>11</v>
      </c>
      <c r="R8" s="7">
        <v>15</v>
      </c>
      <c r="S8" s="7">
        <v>10</v>
      </c>
      <c r="T8" s="7">
        <v>22</v>
      </c>
      <c r="U8" s="98">
        <v>16</v>
      </c>
      <c r="V8" s="85">
        <v>10</v>
      </c>
      <c r="W8" s="7">
        <v>16</v>
      </c>
      <c r="X8" s="7">
        <v>21</v>
      </c>
      <c r="Y8" s="7">
        <v>16</v>
      </c>
      <c r="Z8" s="98">
        <v>14</v>
      </c>
    </row>
    <row r="9" spans="1:26" ht="12.75">
      <c r="A9" s="47" t="s">
        <v>32</v>
      </c>
      <c r="B9" s="85">
        <v>14</v>
      </c>
      <c r="C9" s="7">
        <v>15</v>
      </c>
      <c r="D9" s="7">
        <v>23</v>
      </c>
      <c r="E9" s="7">
        <v>26</v>
      </c>
      <c r="F9" s="98">
        <v>20</v>
      </c>
      <c r="G9" s="91">
        <v>28</v>
      </c>
      <c r="H9" s="7">
        <v>53</v>
      </c>
      <c r="I9" s="7">
        <v>34</v>
      </c>
      <c r="J9" s="7">
        <v>44</v>
      </c>
      <c r="K9" s="98">
        <v>40</v>
      </c>
      <c r="L9" s="91">
        <v>25</v>
      </c>
      <c r="M9" s="7">
        <v>27</v>
      </c>
      <c r="N9" s="7">
        <v>16</v>
      </c>
      <c r="O9" s="7">
        <v>29</v>
      </c>
      <c r="P9" s="98">
        <v>25</v>
      </c>
      <c r="Q9" s="91">
        <v>36</v>
      </c>
      <c r="R9" s="7">
        <v>45</v>
      </c>
      <c r="S9" s="7">
        <v>43</v>
      </c>
      <c r="T9" s="7">
        <v>31</v>
      </c>
      <c r="U9" s="98">
        <v>34</v>
      </c>
      <c r="V9" s="85">
        <v>48</v>
      </c>
      <c r="W9" s="7">
        <v>32</v>
      </c>
      <c r="X9" s="7">
        <v>43</v>
      </c>
      <c r="Y9" s="7">
        <v>49</v>
      </c>
      <c r="Z9" s="98">
        <v>31</v>
      </c>
    </row>
    <row r="10" spans="1:26" ht="12.75">
      <c r="A10" s="48" t="s">
        <v>33</v>
      </c>
      <c r="B10" s="85">
        <v>22</v>
      </c>
      <c r="C10" s="7">
        <v>36</v>
      </c>
      <c r="D10" s="7">
        <v>40</v>
      </c>
      <c r="E10" s="7">
        <v>47</v>
      </c>
      <c r="F10" s="98">
        <v>39</v>
      </c>
      <c r="G10" s="91">
        <v>36</v>
      </c>
      <c r="H10" s="7">
        <v>57</v>
      </c>
      <c r="I10" s="7">
        <v>54</v>
      </c>
      <c r="J10" s="7">
        <v>57</v>
      </c>
      <c r="K10" s="98">
        <v>54</v>
      </c>
      <c r="L10" s="91">
        <v>61</v>
      </c>
      <c r="M10" s="7">
        <v>41</v>
      </c>
      <c r="N10" s="7">
        <v>43</v>
      </c>
      <c r="O10" s="7">
        <v>25</v>
      </c>
      <c r="P10" s="98">
        <v>39</v>
      </c>
      <c r="Q10" s="91">
        <v>48</v>
      </c>
      <c r="R10" s="7">
        <v>64</v>
      </c>
      <c r="S10" s="7">
        <v>41</v>
      </c>
      <c r="T10" s="7">
        <v>61</v>
      </c>
      <c r="U10" s="98">
        <v>49</v>
      </c>
      <c r="V10" s="85">
        <v>100</v>
      </c>
      <c r="W10" s="7">
        <v>87</v>
      </c>
      <c r="X10" s="7">
        <v>87</v>
      </c>
      <c r="Y10" s="7">
        <v>69</v>
      </c>
      <c r="Z10" s="98">
        <v>59</v>
      </c>
    </row>
    <row r="11" spans="1:26" ht="12.75">
      <c r="A11" s="48"/>
      <c r="B11" s="85"/>
      <c r="C11" s="7"/>
      <c r="D11" s="7"/>
      <c r="E11" s="7"/>
      <c r="F11" s="98"/>
      <c r="G11" s="91"/>
      <c r="H11" s="7"/>
      <c r="I11" s="7"/>
      <c r="J11" s="7"/>
      <c r="K11" s="98"/>
      <c r="L11" s="91"/>
      <c r="M11" s="7"/>
      <c r="N11" s="7"/>
      <c r="O11" s="7"/>
      <c r="P11" s="98"/>
      <c r="Q11" s="91"/>
      <c r="R11" s="7"/>
      <c r="S11" s="7"/>
      <c r="T11" s="7"/>
      <c r="U11" s="98"/>
      <c r="V11" s="85"/>
      <c r="W11" s="7"/>
      <c r="X11" s="7"/>
      <c r="Y11" s="7"/>
      <c r="Z11" s="98"/>
    </row>
    <row r="12" spans="1:26" ht="12.75">
      <c r="A12" s="49" t="s">
        <v>34</v>
      </c>
      <c r="B12" s="85">
        <f>SUM(B13:B15)</f>
        <v>4</v>
      </c>
      <c r="C12" s="7">
        <f aca="true" t="shared" si="1" ref="C12:Z12">SUM(C13:C15)</f>
        <v>11</v>
      </c>
      <c r="D12" s="7">
        <f t="shared" si="1"/>
        <v>8</v>
      </c>
      <c r="E12" s="7">
        <f t="shared" si="1"/>
        <v>5</v>
      </c>
      <c r="F12" s="98">
        <f t="shared" si="1"/>
        <v>7</v>
      </c>
      <c r="G12" s="91">
        <f t="shared" si="1"/>
        <v>39</v>
      </c>
      <c r="H12" s="7">
        <f t="shared" si="1"/>
        <v>15</v>
      </c>
      <c r="I12" s="7">
        <f t="shared" si="1"/>
        <v>27</v>
      </c>
      <c r="J12" s="7">
        <f t="shared" si="1"/>
        <v>18</v>
      </c>
      <c r="K12" s="98">
        <f t="shared" si="1"/>
        <v>22</v>
      </c>
      <c r="L12" s="91">
        <f t="shared" si="1"/>
        <v>11</v>
      </c>
      <c r="M12" s="7">
        <f t="shared" si="1"/>
        <v>13</v>
      </c>
      <c r="N12" s="7">
        <f t="shared" si="1"/>
        <v>13</v>
      </c>
      <c r="O12" s="7">
        <f t="shared" si="1"/>
        <v>13</v>
      </c>
      <c r="P12" s="98">
        <f t="shared" si="1"/>
        <v>11</v>
      </c>
      <c r="Q12" s="91">
        <f t="shared" si="1"/>
        <v>10</v>
      </c>
      <c r="R12" s="7">
        <f t="shared" si="1"/>
        <v>12</v>
      </c>
      <c r="S12" s="7">
        <f t="shared" si="1"/>
        <v>12</v>
      </c>
      <c r="T12" s="7">
        <f t="shared" si="1"/>
        <v>9</v>
      </c>
      <c r="U12" s="98">
        <f t="shared" si="1"/>
        <v>10</v>
      </c>
      <c r="V12" s="85">
        <f t="shared" si="1"/>
        <v>20</v>
      </c>
      <c r="W12" s="7">
        <f t="shared" si="1"/>
        <v>9</v>
      </c>
      <c r="X12" s="7">
        <f t="shared" si="1"/>
        <v>11</v>
      </c>
      <c r="Y12" s="7">
        <f t="shared" si="1"/>
        <v>16</v>
      </c>
      <c r="Z12" s="98">
        <f t="shared" si="1"/>
        <v>17</v>
      </c>
    </row>
    <row r="13" spans="1:26" ht="12.75">
      <c r="A13" s="48" t="s">
        <v>35</v>
      </c>
      <c r="B13" s="85">
        <v>2</v>
      </c>
      <c r="C13" s="7">
        <v>4</v>
      </c>
      <c r="D13" s="7">
        <v>2</v>
      </c>
      <c r="E13" s="7">
        <v>2</v>
      </c>
      <c r="F13" s="98">
        <v>3</v>
      </c>
      <c r="G13" s="91">
        <v>2</v>
      </c>
      <c r="H13" s="7">
        <v>6</v>
      </c>
      <c r="I13" s="7">
        <v>5</v>
      </c>
      <c r="J13" s="7">
        <v>5</v>
      </c>
      <c r="K13" s="98">
        <v>2</v>
      </c>
      <c r="L13" s="91">
        <v>0</v>
      </c>
      <c r="M13" s="7">
        <v>3</v>
      </c>
      <c r="N13" s="7">
        <v>4</v>
      </c>
      <c r="O13" s="7">
        <v>2</v>
      </c>
      <c r="P13" s="98">
        <v>2</v>
      </c>
      <c r="Q13" s="91">
        <v>2</v>
      </c>
      <c r="R13" s="7">
        <v>2</v>
      </c>
      <c r="S13" s="7">
        <v>4</v>
      </c>
      <c r="T13" s="7">
        <v>0</v>
      </c>
      <c r="U13" s="98">
        <v>2</v>
      </c>
      <c r="V13" s="85">
        <v>7</v>
      </c>
      <c r="W13" s="7">
        <v>4</v>
      </c>
      <c r="X13" s="7">
        <v>5</v>
      </c>
      <c r="Y13" s="7">
        <v>5</v>
      </c>
      <c r="Z13" s="98">
        <v>4</v>
      </c>
    </row>
    <row r="14" spans="1:26" ht="12.75">
      <c r="A14" s="48" t="s">
        <v>36</v>
      </c>
      <c r="B14" s="85">
        <v>2</v>
      </c>
      <c r="C14" s="7">
        <v>6</v>
      </c>
      <c r="D14" s="7">
        <v>5</v>
      </c>
      <c r="E14" s="7">
        <v>3</v>
      </c>
      <c r="F14" s="98">
        <v>3</v>
      </c>
      <c r="G14" s="91">
        <v>20</v>
      </c>
      <c r="H14" s="7">
        <v>8</v>
      </c>
      <c r="I14" s="7">
        <v>19</v>
      </c>
      <c r="J14" s="7">
        <v>9</v>
      </c>
      <c r="K14" s="98">
        <v>15</v>
      </c>
      <c r="L14" s="91">
        <v>2</v>
      </c>
      <c r="M14" s="7">
        <v>7</v>
      </c>
      <c r="N14" s="7">
        <v>0</v>
      </c>
      <c r="O14" s="7">
        <v>9</v>
      </c>
      <c r="P14" s="98">
        <v>6</v>
      </c>
      <c r="Q14" s="91">
        <v>8</v>
      </c>
      <c r="R14" s="7">
        <v>8</v>
      </c>
      <c r="S14" s="7">
        <v>6</v>
      </c>
      <c r="T14" s="7">
        <v>9</v>
      </c>
      <c r="U14" s="98">
        <v>7</v>
      </c>
      <c r="V14" s="85">
        <v>10</v>
      </c>
      <c r="W14" s="7">
        <v>2</v>
      </c>
      <c r="X14" s="7">
        <v>5</v>
      </c>
      <c r="Y14" s="7">
        <v>8</v>
      </c>
      <c r="Z14" s="98">
        <v>13</v>
      </c>
    </row>
    <row r="15" spans="1:26" ht="12.75">
      <c r="A15" s="48" t="s">
        <v>33</v>
      </c>
      <c r="B15" s="85">
        <v>0</v>
      </c>
      <c r="C15" s="7">
        <v>1</v>
      </c>
      <c r="D15" s="7">
        <v>1</v>
      </c>
      <c r="E15" s="7">
        <v>0</v>
      </c>
      <c r="F15" s="98">
        <v>1</v>
      </c>
      <c r="G15" s="91">
        <v>17</v>
      </c>
      <c r="H15" s="7">
        <v>1</v>
      </c>
      <c r="I15" s="7">
        <v>3</v>
      </c>
      <c r="J15" s="7">
        <v>4</v>
      </c>
      <c r="K15" s="98">
        <v>5</v>
      </c>
      <c r="L15" s="91">
        <v>9</v>
      </c>
      <c r="M15" s="7">
        <v>3</v>
      </c>
      <c r="N15" s="7">
        <v>9</v>
      </c>
      <c r="O15" s="7">
        <v>2</v>
      </c>
      <c r="P15" s="98">
        <v>3</v>
      </c>
      <c r="Q15" s="91">
        <v>0</v>
      </c>
      <c r="R15" s="7">
        <v>2</v>
      </c>
      <c r="S15" s="7">
        <v>2</v>
      </c>
      <c r="T15" s="7">
        <v>0</v>
      </c>
      <c r="U15" s="98">
        <v>1</v>
      </c>
      <c r="V15" s="85">
        <v>3</v>
      </c>
      <c r="W15" s="7">
        <v>3</v>
      </c>
      <c r="X15" s="7">
        <v>1</v>
      </c>
      <c r="Y15" s="7">
        <v>3</v>
      </c>
      <c r="Z15" s="98">
        <v>0</v>
      </c>
    </row>
    <row r="16" spans="1:26" ht="12.75">
      <c r="A16" s="48"/>
      <c r="B16" s="85"/>
      <c r="C16" s="7"/>
      <c r="D16" s="7"/>
      <c r="E16" s="7"/>
      <c r="F16" s="98"/>
      <c r="G16" s="91"/>
      <c r="H16" s="7"/>
      <c r="I16" s="7"/>
      <c r="J16" s="7"/>
      <c r="K16" s="98"/>
      <c r="L16" s="91"/>
      <c r="M16" s="7"/>
      <c r="N16" s="7"/>
      <c r="O16" s="7"/>
      <c r="P16" s="98"/>
      <c r="Q16" s="91"/>
      <c r="R16" s="7"/>
      <c r="S16" s="7"/>
      <c r="T16" s="7"/>
      <c r="U16" s="98"/>
      <c r="V16" s="85"/>
      <c r="W16" s="7"/>
      <c r="X16" s="7"/>
      <c r="Y16" s="7"/>
      <c r="Z16" s="98"/>
    </row>
    <row r="17" spans="1:26" ht="12.75">
      <c r="A17" s="49" t="s">
        <v>47</v>
      </c>
      <c r="B17" s="85">
        <f aca="true" t="shared" si="2" ref="B17:Z17">SUM(B18+B27+B34+B35+B36)</f>
        <v>959</v>
      </c>
      <c r="C17" s="7">
        <f t="shared" si="2"/>
        <v>917</v>
      </c>
      <c r="D17" s="7">
        <f t="shared" si="2"/>
        <v>909</v>
      </c>
      <c r="E17" s="7">
        <f t="shared" si="2"/>
        <v>963</v>
      </c>
      <c r="F17" s="98">
        <f t="shared" si="2"/>
        <v>850</v>
      </c>
      <c r="G17" s="91">
        <f t="shared" si="2"/>
        <v>1361</v>
      </c>
      <c r="H17" s="7">
        <f t="shared" si="2"/>
        <v>1647</v>
      </c>
      <c r="I17" s="7">
        <f t="shared" si="2"/>
        <v>1681</v>
      </c>
      <c r="J17" s="7">
        <f t="shared" si="2"/>
        <v>1622</v>
      </c>
      <c r="K17" s="98">
        <f t="shared" si="2"/>
        <v>1533</v>
      </c>
      <c r="L17" s="91">
        <f t="shared" si="2"/>
        <v>712</v>
      </c>
      <c r="M17" s="7">
        <f t="shared" si="2"/>
        <v>717</v>
      </c>
      <c r="N17" s="7">
        <f t="shared" si="2"/>
        <v>911</v>
      </c>
      <c r="O17" s="7">
        <f t="shared" si="2"/>
        <v>776</v>
      </c>
      <c r="P17" s="98">
        <f t="shared" si="2"/>
        <v>633</v>
      </c>
      <c r="Q17" s="91">
        <f t="shared" si="2"/>
        <v>1118</v>
      </c>
      <c r="R17" s="7">
        <f t="shared" si="2"/>
        <v>1075</v>
      </c>
      <c r="S17" s="7">
        <f t="shared" si="2"/>
        <v>856</v>
      </c>
      <c r="T17" s="7">
        <f t="shared" si="2"/>
        <v>870</v>
      </c>
      <c r="U17" s="98">
        <f t="shared" si="2"/>
        <v>764</v>
      </c>
      <c r="V17" s="85">
        <f t="shared" si="2"/>
        <v>1283</v>
      </c>
      <c r="W17" s="7">
        <f t="shared" si="2"/>
        <v>1251</v>
      </c>
      <c r="X17" s="7">
        <f t="shared" si="2"/>
        <v>1246</v>
      </c>
      <c r="Y17" s="7">
        <f t="shared" si="2"/>
        <v>1238</v>
      </c>
      <c r="Z17" s="98">
        <f t="shared" si="2"/>
        <v>952</v>
      </c>
    </row>
    <row r="18" spans="1:26" ht="12.75">
      <c r="A18" s="49" t="s">
        <v>98</v>
      </c>
      <c r="B18" s="85">
        <f>SUM(B19:B26)</f>
        <v>264</v>
      </c>
      <c r="C18" s="7">
        <f aca="true" t="shared" si="3" ref="C18:Z18">SUM(C19:C26)</f>
        <v>382</v>
      </c>
      <c r="D18" s="7">
        <f t="shared" si="3"/>
        <v>325</v>
      </c>
      <c r="E18" s="7">
        <f t="shared" si="3"/>
        <v>361</v>
      </c>
      <c r="F18" s="98">
        <f t="shared" si="3"/>
        <v>285</v>
      </c>
      <c r="G18" s="91">
        <f t="shared" si="3"/>
        <v>381</v>
      </c>
      <c r="H18" s="7">
        <f t="shared" si="3"/>
        <v>563</v>
      </c>
      <c r="I18" s="7">
        <f t="shared" si="3"/>
        <v>505</v>
      </c>
      <c r="J18" s="7">
        <f t="shared" si="3"/>
        <v>473</v>
      </c>
      <c r="K18" s="98">
        <f t="shared" si="3"/>
        <v>426</v>
      </c>
      <c r="L18" s="91">
        <f t="shared" si="3"/>
        <v>208</v>
      </c>
      <c r="M18" s="7">
        <f t="shared" si="3"/>
        <v>300</v>
      </c>
      <c r="N18" s="7">
        <f t="shared" si="3"/>
        <v>370</v>
      </c>
      <c r="O18" s="7">
        <f t="shared" si="3"/>
        <v>283</v>
      </c>
      <c r="P18" s="98">
        <f t="shared" si="3"/>
        <v>222</v>
      </c>
      <c r="Q18" s="91">
        <f t="shared" si="3"/>
        <v>358</v>
      </c>
      <c r="R18" s="7">
        <f t="shared" si="3"/>
        <v>409</v>
      </c>
      <c r="S18" s="7">
        <f t="shared" si="3"/>
        <v>327</v>
      </c>
      <c r="T18" s="7">
        <f t="shared" si="3"/>
        <v>319</v>
      </c>
      <c r="U18" s="98">
        <f t="shared" si="3"/>
        <v>261</v>
      </c>
      <c r="V18" s="85">
        <f t="shared" si="3"/>
        <v>477</v>
      </c>
      <c r="W18" s="7">
        <f t="shared" si="3"/>
        <v>533</v>
      </c>
      <c r="X18" s="7">
        <f t="shared" si="3"/>
        <v>532</v>
      </c>
      <c r="Y18" s="7">
        <f t="shared" si="3"/>
        <v>494</v>
      </c>
      <c r="Z18" s="98">
        <f t="shared" si="3"/>
        <v>308</v>
      </c>
    </row>
    <row r="19" spans="1:26" ht="12.75">
      <c r="A19" s="48" t="s">
        <v>37</v>
      </c>
      <c r="B19" s="85">
        <v>22</v>
      </c>
      <c r="C19" s="7">
        <v>36</v>
      </c>
      <c r="D19" s="7">
        <v>23</v>
      </c>
      <c r="E19" s="7">
        <v>29</v>
      </c>
      <c r="F19" s="98">
        <v>24</v>
      </c>
      <c r="G19" s="91">
        <v>17</v>
      </c>
      <c r="H19" s="7">
        <v>60</v>
      </c>
      <c r="I19" s="7">
        <v>48</v>
      </c>
      <c r="J19" s="7">
        <v>44</v>
      </c>
      <c r="K19" s="98">
        <v>32</v>
      </c>
      <c r="L19" s="91">
        <v>15</v>
      </c>
      <c r="M19" s="7">
        <v>48</v>
      </c>
      <c r="N19" s="7">
        <v>49</v>
      </c>
      <c r="O19" s="7">
        <v>35</v>
      </c>
      <c r="P19" s="98">
        <v>27</v>
      </c>
      <c r="Q19" s="91">
        <v>26</v>
      </c>
      <c r="R19" s="7">
        <v>55</v>
      </c>
      <c r="S19" s="7">
        <v>48</v>
      </c>
      <c r="T19" s="7">
        <v>37</v>
      </c>
      <c r="U19" s="98">
        <v>29</v>
      </c>
      <c r="V19" s="85">
        <v>40</v>
      </c>
      <c r="W19" s="7">
        <v>96</v>
      </c>
      <c r="X19" s="7">
        <v>66</v>
      </c>
      <c r="Y19" s="7">
        <v>92</v>
      </c>
      <c r="Z19" s="98">
        <v>59</v>
      </c>
    </row>
    <row r="20" spans="1:26" ht="12.75">
      <c r="A20" s="48" t="s">
        <v>38</v>
      </c>
      <c r="B20" s="85">
        <v>6</v>
      </c>
      <c r="C20" s="7">
        <v>3</v>
      </c>
      <c r="D20" s="7">
        <v>1</v>
      </c>
      <c r="E20" s="7">
        <v>9</v>
      </c>
      <c r="F20" s="98">
        <v>1</v>
      </c>
      <c r="G20" s="91">
        <v>11</v>
      </c>
      <c r="H20" s="7">
        <v>5</v>
      </c>
      <c r="I20" s="7">
        <v>6</v>
      </c>
      <c r="J20" s="7">
        <v>4</v>
      </c>
      <c r="K20" s="98">
        <v>10</v>
      </c>
      <c r="L20" s="91">
        <v>7</v>
      </c>
      <c r="M20" s="7">
        <v>4</v>
      </c>
      <c r="N20" s="7">
        <v>5</v>
      </c>
      <c r="O20" s="7">
        <v>2</v>
      </c>
      <c r="P20" s="98">
        <v>4</v>
      </c>
      <c r="Q20" s="91">
        <v>4</v>
      </c>
      <c r="R20" s="7">
        <v>4</v>
      </c>
      <c r="S20" s="7">
        <v>6</v>
      </c>
      <c r="T20" s="7">
        <v>8</v>
      </c>
      <c r="U20" s="98">
        <v>3</v>
      </c>
      <c r="V20" s="85">
        <v>8</v>
      </c>
      <c r="W20" s="7">
        <v>6</v>
      </c>
      <c r="X20" s="7">
        <v>8</v>
      </c>
      <c r="Y20" s="7">
        <v>5</v>
      </c>
      <c r="Z20" s="98">
        <v>2</v>
      </c>
    </row>
    <row r="21" spans="1:26" ht="12.75">
      <c r="A21" s="48" t="s">
        <v>104</v>
      </c>
      <c r="B21" s="85">
        <v>1</v>
      </c>
      <c r="C21" s="7">
        <v>9</v>
      </c>
      <c r="D21" s="7">
        <v>5</v>
      </c>
      <c r="E21" s="7">
        <v>3</v>
      </c>
      <c r="F21" s="98">
        <v>0</v>
      </c>
      <c r="G21" s="91">
        <v>1</v>
      </c>
      <c r="H21" s="7">
        <v>2</v>
      </c>
      <c r="I21" s="7">
        <v>5</v>
      </c>
      <c r="J21" s="7">
        <v>10</v>
      </c>
      <c r="K21" s="98">
        <v>3</v>
      </c>
      <c r="L21" s="91">
        <v>2</v>
      </c>
      <c r="M21" s="7">
        <v>5</v>
      </c>
      <c r="N21" s="7">
        <v>2</v>
      </c>
      <c r="O21" s="7">
        <v>2</v>
      </c>
      <c r="P21" s="98">
        <v>1</v>
      </c>
      <c r="Q21" s="91">
        <v>1</v>
      </c>
      <c r="R21" s="7">
        <v>4</v>
      </c>
      <c r="S21" s="7">
        <v>8</v>
      </c>
      <c r="T21" s="7">
        <v>7</v>
      </c>
      <c r="U21" s="98">
        <v>4</v>
      </c>
      <c r="V21" s="85">
        <v>8</v>
      </c>
      <c r="W21" s="7">
        <v>3</v>
      </c>
      <c r="X21" s="7">
        <v>5</v>
      </c>
      <c r="Y21" s="7">
        <v>5</v>
      </c>
      <c r="Z21" s="98">
        <v>1</v>
      </c>
    </row>
    <row r="22" spans="1:26" ht="12.75">
      <c r="A22" s="48" t="s">
        <v>99</v>
      </c>
      <c r="B22" s="85">
        <v>4</v>
      </c>
      <c r="C22" s="7">
        <v>5</v>
      </c>
      <c r="D22" s="7">
        <v>4</v>
      </c>
      <c r="E22" s="7">
        <v>2</v>
      </c>
      <c r="F22" s="98">
        <v>4</v>
      </c>
      <c r="G22" s="91">
        <v>2</v>
      </c>
      <c r="H22" s="7">
        <v>0</v>
      </c>
      <c r="I22" s="7">
        <v>2</v>
      </c>
      <c r="J22" s="7">
        <v>2</v>
      </c>
      <c r="K22" s="98">
        <v>0</v>
      </c>
      <c r="L22" s="91">
        <v>0</v>
      </c>
      <c r="M22" s="7">
        <v>2</v>
      </c>
      <c r="N22" s="7">
        <v>2</v>
      </c>
      <c r="O22" s="7">
        <v>1</v>
      </c>
      <c r="P22" s="98">
        <v>0</v>
      </c>
      <c r="Q22" s="91">
        <v>0</v>
      </c>
      <c r="R22" s="7">
        <v>6</v>
      </c>
      <c r="S22" s="7">
        <v>1</v>
      </c>
      <c r="T22" s="7">
        <v>10</v>
      </c>
      <c r="U22" s="98">
        <v>1</v>
      </c>
      <c r="V22" s="85">
        <v>4</v>
      </c>
      <c r="W22" s="7">
        <v>2</v>
      </c>
      <c r="X22" s="7">
        <v>1</v>
      </c>
      <c r="Y22" s="7">
        <v>3</v>
      </c>
      <c r="Z22" s="98">
        <v>2</v>
      </c>
    </row>
    <row r="23" spans="1:26" ht="12.75">
      <c r="A23" s="48" t="s">
        <v>39</v>
      </c>
      <c r="B23" s="85">
        <v>24</v>
      </c>
      <c r="C23" s="7">
        <v>4</v>
      </c>
      <c r="D23" s="7">
        <v>17</v>
      </c>
      <c r="E23" s="7">
        <v>24</v>
      </c>
      <c r="F23" s="98">
        <v>14</v>
      </c>
      <c r="G23" s="91">
        <v>20</v>
      </c>
      <c r="H23" s="7">
        <v>18</v>
      </c>
      <c r="I23" s="7">
        <v>23</v>
      </c>
      <c r="J23" s="7">
        <v>22</v>
      </c>
      <c r="K23" s="98">
        <v>25</v>
      </c>
      <c r="L23" s="91">
        <v>27</v>
      </c>
      <c r="M23" s="7">
        <v>7</v>
      </c>
      <c r="N23" s="7">
        <v>13</v>
      </c>
      <c r="O23" s="7">
        <v>6</v>
      </c>
      <c r="P23" s="98">
        <v>10</v>
      </c>
      <c r="Q23" s="91">
        <v>27</v>
      </c>
      <c r="R23" s="7">
        <v>12</v>
      </c>
      <c r="S23" s="7">
        <v>13</v>
      </c>
      <c r="T23" s="7">
        <v>18</v>
      </c>
      <c r="U23" s="98">
        <v>13</v>
      </c>
      <c r="V23" s="85">
        <v>16</v>
      </c>
      <c r="W23" s="7">
        <v>15</v>
      </c>
      <c r="X23" s="7">
        <v>12</v>
      </c>
      <c r="Y23" s="7">
        <v>10</v>
      </c>
      <c r="Z23" s="98">
        <v>6</v>
      </c>
    </row>
    <row r="24" spans="1:26" ht="12.75">
      <c r="A24" s="48" t="s">
        <v>40</v>
      </c>
      <c r="B24" s="85">
        <v>72</v>
      </c>
      <c r="C24" s="7">
        <v>94</v>
      </c>
      <c r="D24" s="7">
        <v>64</v>
      </c>
      <c r="E24" s="7">
        <v>95</v>
      </c>
      <c r="F24" s="98">
        <v>53</v>
      </c>
      <c r="G24" s="91">
        <v>123</v>
      </c>
      <c r="H24" s="7">
        <v>120</v>
      </c>
      <c r="I24" s="7">
        <v>92</v>
      </c>
      <c r="J24" s="7">
        <v>53</v>
      </c>
      <c r="K24" s="98">
        <v>39</v>
      </c>
      <c r="L24" s="91">
        <v>50</v>
      </c>
      <c r="M24" s="7">
        <v>62</v>
      </c>
      <c r="N24" s="7">
        <v>95</v>
      </c>
      <c r="O24" s="7">
        <v>74</v>
      </c>
      <c r="P24" s="98">
        <v>35</v>
      </c>
      <c r="Q24" s="91">
        <v>114</v>
      </c>
      <c r="R24" s="7">
        <v>100</v>
      </c>
      <c r="S24" s="7">
        <v>61</v>
      </c>
      <c r="T24" s="7">
        <v>58</v>
      </c>
      <c r="U24" s="98">
        <v>42</v>
      </c>
      <c r="V24" s="85">
        <v>121</v>
      </c>
      <c r="W24" s="7">
        <v>139</v>
      </c>
      <c r="X24" s="7">
        <v>130</v>
      </c>
      <c r="Y24" s="7">
        <v>133</v>
      </c>
      <c r="Z24" s="98">
        <v>40</v>
      </c>
    </row>
    <row r="25" spans="1:26" ht="12.75">
      <c r="A25" s="48" t="s">
        <v>41</v>
      </c>
      <c r="B25" s="85">
        <v>17</v>
      </c>
      <c r="C25" s="7">
        <v>34</v>
      </c>
      <c r="D25" s="7">
        <v>30</v>
      </c>
      <c r="E25" s="7">
        <v>28</v>
      </c>
      <c r="F25" s="98">
        <v>31</v>
      </c>
      <c r="G25" s="91">
        <v>11</v>
      </c>
      <c r="H25" s="7">
        <v>16</v>
      </c>
      <c r="I25" s="7">
        <v>21</v>
      </c>
      <c r="J25" s="7">
        <v>24</v>
      </c>
      <c r="K25" s="98">
        <v>25</v>
      </c>
      <c r="L25" s="91">
        <v>6</v>
      </c>
      <c r="M25" s="7">
        <v>18</v>
      </c>
      <c r="N25" s="7">
        <v>17</v>
      </c>
      <c r="O25" s="7">
        <v>11</v>
      </c>
      <c r="P25" s="98">
        <v>16</v>
      </c>
      <c r="Q25" s="91">
        <v>23</v>
      </c>
      <c r="R25" s="7">
        <v>22</v>
      </c>
      <c r="S25" s="7">
        <v>21</v>
      </c>
      <c r="T25" s="7">
        <v>42</v>
      </c>
      <c r="U25" s="98">
        <v>33</v>
      </c>
      <c r="V25" s="85">
        <v>34</v>
      </c>
      <c r="W25" s="7">
        <v>37</v>
      </c>
      <c r="X25" s="7">
        <v>32</v>
      </c>
      <c r="Y25" s="7">
        <v>48</v>
      </c>
      <c r="Z25" s="98">
        <v>24</v>
      </c>
    </row>
    <row r="26" spans="1:26" ht="12.75">
      <c r="A26" s="48" t="s">
        <v>67</v>
      </c>
      <c r="B26" s="85">
        <v>118</v>
      </c>
      <c r="C26" s="7">
        <v>197</v>
      </c>
      <c r="D26" s="7">
        <v>181</v>
      </c>
      <c r="E26" s="7">
        <v>171</v>
      </c>
      <c r="F26" s="98">
        <v>158</v>
      </c>
      <c r="G26" s="91">
        <v>196</v>
      </c>
      <c r="H26" s="7">
        <v>342</v>
      </c>
      <c r="I26" s="7">
        <v>308</v>
      </c>
      <c r="J26" s="7">
        <v>314</v>
      </c>
      <c r="K26" s="98">
        <v>292</v>
      </c>
      <c r="L26" s="91">
        <v>101</v>
      </c>
      <c r="M26" s="7">
        <v>154</v>
      </c>
      <c r="N26" s="7">
        <v>187</v>
      </c>
      <c r="O26" s="7">
        <v>152</v>
      </c>
      <c r="P26" s="98">
        <v>129</v>
      </c>
      <c r="Q26" s="91">
        <v>163</v>
      </c>
      <c r="R26" s="7">
        <v>206</v>
      </c>
      <c r="S26" s="7">
        <v>169</v>
      </c>
      <c r="T26" s="7">
        <v>139</v>
      </c>
      <c r="U26" s="98">
        <v>136</v>
      </c>
      <c r="V26" s="85">
        <v>246</v>
      </c>
      <c r="W26" s="7">
        <v>235</v>
      </c>
      <c r="X26" s="7">
        <v>278</v>
      </c>
      <c r="Y26" s="7">
        <v>198</v>
      </c>
      <c r="Z26" s="98">
        <v>174</v>
      </c>
    </row>
    <row r="27" spans="1:26" ht="12.75">
      <c r="A27" s="49" t="s">
        <v>100</v>
      </c>
      <c r="B27" s="85">
        <f>SUM(B28:B33)</f>
        <v>572</v>
      </c>
      <c r="C27" s="7">
        <f aca="true" t="shared" si="4" ref="C27:Y27">SUM(C28:C33)</f>
        <v>479</v>
      </c>
      <c r="D27" s="7">
        <f t="shared" si="4"/>
        <v>503</v>
      </c>
      <c r="E27" s="7">
        <f t="shared" si="4"/>
        <v>530</v>
      </c>
      <c r="F27" s="98">
        <f t="shared" si="4"/>
        <v>500</v>
      </c>
      <c r="G27" s="91">
        <f t="shared" si="4"/>
        <v>735</v>
      </c>
      <c r="H27" s="7">
        <f t="shared" si="4"/>
        <v>949</v>
      </c>
      <c r="I27" s="7">
        <f t="shared" si="4"/>
        <v>1009</v>
      </c>
      <c r="J27" s="7">
        <f t="shared" si="4"/>
        <v>1000</v>
      </c>
      <c r="K27" s="98">
        <f t="shared" si="4"/>
        <v>972</v>
      </c>
      <c r="L27" s="91">
        <f t="shared" si="4"/>
        <v>434</v>
      </c>
      <c r="M27" s="7">
        <f t="shared" si="4"/>
        <v>374</v>
      </c>
      <c r="N27" s="7">
        <f t="shared" si="4"/>
        <v>480</v>
      </c>
      <c r="O27" s="7">
        <f t="shared" si="4"/>
        <v>456</v>
      </c>
      <c r="P27" s="98">
        <f t="shared" si="4"/>
        <v>361</v>
      </c>
      <c r="Q27" s="91">
        <f t="shared" si="4"/>
        <v>581</v>
      </c>
      <c r="R27" s="7">
        <f t="shared" si="4"/>
        <v>583</v>
      </c>
      <c r="S27" s="7">
        <f t="shared" si="4"/>
        <v>447</v>
      </c>
      <c r="T27" s="7">
        <f t="shared" si="4"/>
        <v>464</v>
      </c>
      <c r="U27" s="98">
        <f t="shared" si="4"/>
        <v>433</v>
      </c>
      <c r="V27" s="85">
        <f t="shared" si="4"/>
        <v>608</v>
      </c>
      <c r="W27" s="7">
        <f t="shared" si="4"/>
        <v>609</v>
      </c>
      <c r="X27" s="7">
        <f t="shared" si="4"/>
        <v>636</v>
      </c>
      <c r="Y27" s="7">
        <f t="shared" si="4"/>
        <v>662</v>
      </c>
      <c r="Z27" s="98">
        <f>SUM(Z28:Z33)</f>
        <v>568</v>
      </c>
    </row>
    <row r="28" spans="1:26" ht="12.75">
      <c r="A28" s="48" t="s">
        <v>42</v>
      </c>
      <c r="B28" s="85">
        <v>16</v>
      </c>
      <c r="C28" s="7">
        <v>22</v>
      </c>
      <c r="D28" s="7">
        <v>34</v>
      </c>
      <c r="E28" s="7">
        <v>42</v>
      </c>
      <c r="F28" s="98">
        <v>48</v>
      </c>
      <c r="G28" s="91">
        <v>33</v>
      </c>
      <c r="H28" s="7">
        <v>85</v>
      </c>
      <c r="I28" s="7">
        <v>93</v>
      </c>
      <c r="J28" s="7">
        <v>125</v>
      </c>
      <c r="K28" s="98">
        <v>75</v>
      </c>
      <c r="L28" s="91">
        <v>8</v>
      </c>
      <c r="M28" s="7">
        <v>20</v>
      </c>
      <c r="N28" s="7">
        <v>30</v>
      </c>
      <c r="O28" s="7">
        <v>24</v>
      </c>
      <c r="P28" s="98">
        <v>23</v>
      </c>
      <c r="Q28" s="91">
        <v>10</v>
      </c>
      <c r="R28" s="7">
        <v>16</v>
      </c>
      <c r="S28" s="7">
        <v>19</v>
      </c>
      <c r="T28" s="7">
        <v>24</v>
      </c>
      <c r="U28" s="98">
        <v>7</v>
      </c>
      <c r="V28" s="85">
        <v>7</v>
      </c>
      <c r="W28" s="7">
        <v>23</v>
      </c>
      <c r="X28" s="7">
        <v>17</v>
      </c>
      <c r="Y28" s="7">
        <v>33</v>
      </c>
      <c r="Z28" s="98">
        <v>17</v>
      </c>
    </row>
    <row r="29" spans="1:26" ht="12.75">
      <c r="A29" s="48" t="s">
        <v>43</v>
      </c>
      <c r="B29" s="85">
        <v>54</v>
      </c>
      <c r="C29" s="7">
        <v>54</v>
      </c>
      <c r="D29" s="7">
        <v>52</v>
      </c>
      <c r="E29" s="7">
        <v>55</v>
      </c>
      <c r="F29" s="98">
        <v>54</v>
      </c>
      <c r="G29" s="91">
        <v>61</v>
      </c>
      <c r="H29" s="7">
        <v>78</v>
      </c>
      <c r="I29" s="7">
        <v>100</v>
      </c>
      <c r="J29" s="7">
        <v>109</v>
      </c>
      <c r="K29" s="98">
        <v>91</v>
      </c>
      <c r="L29" s="91">
        <v>38</v>
      </c>
      <c r="M29" s="7">
        <v>45</v>
      </c>
      <c r="N29" s="7">
        <v>68</v>
      </c>
      <c r="O29" s="7">
        <v>52</v>
      </c>
      <c r="P29" s="98">
        <v>45</v>
      </c>
      <c r="Q29" s="91">
        <v>45</v>
      </c>
      <c r="R29" s="7">
        <v>64</v>
      </c>
      <c r="S29" s="7">
        <v>54</v>
      </c>
      <c r="T29" s="7">
        <v>64</v>
      </c>
      <c r="U29" s="98">
        <v>51</v>
      </c>
      <c r="V29" s="85">
        <v>66</v>
      </c>
      <c r="W29" s="7">
        <v>63</v>
      </c>
      <c r="X29" s="7">
        <v>50</v>
      </c>
      <c r="Y29" s="7">
        <v>64</v>
      </c>
      <c r="Z29" s="98">
        <v>59</v>
      </c>
    </row>
    <row r="30" spans="1:26" ht="12.75">
      <c r="A30" s="48" t="s">
        <v>44</v>
      </c>
      <c r="B30" s="85">
        <v>164</v>
      </c>
      <c r="C30" s="7">
        <v>159</v>
      </c>
      <c r="D30" s="7">
        <v>167</v>
      </c>
      <c r="E30" s="7">
        <v>128</v>
      </c>
      <c r="F30" s="98">
        <v>119</v>
      </c>
      <c r="G30" s="91">
        <v>164</v>
      </c>
      <c r="H30" s="7">
        <v>253</v>
      </c>
      <c r="I30" s="7">
        <v>268</v>
      </c>
      <c r="J30" s="7">
        <v>227</v>
      </c>
      <c r="K30" s="98">
        <v>268</v>
      </c>
      <c r="L30" s="91">
        <v>71</v>
      </c>
      <c r="M30" s="7">
        <v>91</v>
      </c>
      <c r="N30" s="7">
        <v>117</v>
      </c>
      <c r="O30" s="7">
        <v>134</v>
      </c>
      <c r="P30" s="98">
        <v>92</v>
      </c>
      <c r="Q30" s="91">
        <v>169</v>
      </c>
      <c r="R30" s="7">
        <v>211</v>
      </c>
      <c r="S30" s="7">
        <v>150</v>
      </c>
      <c r="T30" s="7">
        <v>166</v>
      </c>
      <c r="U30" s="98">
        <v>149</v>
      </c>
      <c r="V30" s="85">
        <v>200</v>
      </c>
      <c r="W30" s="7">
        <v>259</v>
      </c>
      <c r="X30" s="7">
        <v>290</v>
      </c>
      <c r="Y30" s="7">
        <v>252</v>
      </c>
      <c r="Z30" s="98">
        <v>218</v>
      </c>
    </row>
    <row r="31" spans="1:26" ht="12.75">
      <c r="A31" s="48" t="s">
        <v>45</v>
      </c>
      <c r="B31" s="85">
        <v>43</v>
      </c>
      <c r="C31" s="7">
        <v>44</v>
      </c>
      <c r="D31" s="7">
        <v>43</v>
      </c>
      <c r="E31" s="7">
        <v>60</v>
      </c>
      <c r="F31" s="98">
        <v>39</v>
      </c>
      <c r="G31" s="91">
        <v>38</v>
      </c>
      <c r="H31" s="7">
        <v>76</v>
      </c>
      <c r="I31" s="7">
        <v>63</v>
      </c>
      <c r="J31" s="7">
        <v>73</v>
      </c>
      <c r="K31" s="98">
        <v>43</v>
      </c>
      <c r="L31" s="91">
        <v>29</v>
      </c>
      <c r="M31" s="7">
        <v>24</v>
      </c>
      <c r="N31" s="7">
        <v>14</v>
      </c>
      <c r="O31" s="7">
        <v>12</v>
      </c>
      <c r="P31" s="98">
        <v>15</v>
      </c>
      <c r="Q31" s="91">
        <v>37</v>
      </c>
      <c r="R31" s="7">
        <v>41</v>
      </c>
      <c r="S31" s="7">
        <v>28</v>
      </c>
      <c r="T31" s="7">
        <v>20</v>
      </c>
      <c r="U31" s="98">
        <v>23</v>
      </c>
      <c r="V31" s="85">
        <v>36</v>
      </c>
      <c r="W31" s="7">
        <v>57</v>
      </c>
      <c r="X31" s="7">
        <v>45</v>
      </c>
      <c r="Y31" s="7">
        <v>35</v>
      </c>
      <c r="Z31" s="98">
        <v>40</v>
      </c>
    </row>
    <row r="32" spans="1:26" ht="12.75">
      <c r="A32" s="48" t="s">
        <v>46</v>
      </c>
      <c r="B32" s="85">
        <v>39</v>
      </c>
      <c r="C32" s="7">
        <v>16</v>
      </c>
      <c r="D32" s="7">
        <v>23</v>
      </c>
      <c r="E32" s="7">
        <v>36</v>
      </c>
      <c r="F32" s="98">
        <v>20</v>
      </c>
      <c r="G32" s="91">
        <v>64</v>
      </c>
      <c r="H32" s="7">
        <v>40</v>
      </c>
      <c r="I32" s="7">
        <v>59</v>
      </c>
      <c r="J32" s="7">
        <v>41</v>
      </c>
      <c r="K32" s="98">
        <v>40</v>
      </c>
      <c r="L32" s="91">
        <v>31</v>
      </c>
      <c r="M32" s="7">
        <v>24</v>
      </c>
      <c r="N32" s="7">
        <v>22</v>
      </c>
      <c r="O32" s="7">
        <v>31</v>
      </c>
      <c r="P32" s="98">
        <v>25</v>
      </c>
      <c r="Q32" s="91">
        <v>40</v>
      </c>
      <c r="R32" s="7">
        <v>24</v>
      </c>
      <c r="S32" s="7">
        <v>30</v>
      </c>
      <c r="T32" s="7">
        <v>35</v>
      </c>
      <c r="U32" s="98">
        <v>16</v>
      </c>
      <c r="V32" s="85">
        <v>52</v>
      </c>
      <c r="W32" s="7">
        <v>33</v>
      </c>
      <c r="X32" s="7">
        <v>27</v>
      </c>
      <c r="Y32" s="7">
        <v>23</v>
      </c>
      <c r="Z32" s="98">
        <v>27</v>
      </c>
    </row>
    <row r="33" spans="1:26" ht="12.75">
      <c r="A33" s="50" t="s">
        <v>68</v>
      </c>
      <c r="B33" s="85">
        <v>256</v>
      </c>
      <c r="C33" s="7">
        <v>184</v>
      </c>
      <c r="D33" s="7">
        <v>184</v>
      </c>
      <c r="E33" s="7">
        <v>209</v>
      </c>
      <c r="F33" s="98">
        <v>220</v>
      </c>
      <c r="G33" s="91">
        <v>375</v>
      </c>
      <c r="H33" s="7">
        <v>417</v>
      </c>
      <c r="I33" s="7">
        <v>426</v>
      </c>
      <c r="J33" s="7">
        <v>425</v>
      </c>
      <c r="K33" s="98">
        <v>455</v>
      </c>
      <c r="L33" s="91">
        <v>257</v>
      </c>
      <c r="M33" s="7">
        <v>170</v>
      </c>
      <c r="N33" s="7">
        <v>229</v>
      </c>
      <c r="O33" s="7">
        <v>203</v>
      </c>
      <c r="P33" s="98">
        <v>161</v>
      </c>
      <c r="Q33" s="91">
        <v>280</v>
      </c>
      <c r="R33" s="7">
        <v>227</v>
      </c>
      <c r="S33" s="7">
        <v>166</v>
      </c>
      <c r="T33" s="7">
        <v>155</v>
      </c>
      <c r="U33" s="98">
        <v>187</v>
      </c>
      <c r="V33" s="85">
        <v>247</v>
      </c>
      <c r="W33" s="7">
        <v>174</v>
      </c>
      <c r="X33" s="7">
        <v>207</v>
      </c>
      <c r="Y33" s="7">
        <v>255</v>
      </c>
      <c r="Z33" s="98">
        <v>207</v>
      </c>
    </row>
    <row r="34" spans="1:26" ht="12.75">
      <c r="A34" s="49" t="s">
        <v>101</v>
      </c>
      <c r="B34" s="85">
        <v>38</v>
      </c>
      <c r="C34" s="7">
        <v>14</v>
      </c>
      <c r="D34" s="7">
        <v>16</v>
      </c>
      <c r="E34" s="7">
        <v>17</v>
      </c>
      <c r="F34" s="98">
        <v>19</v>
      </c>
      <c r="G34" s="91">
        <v>80</v>
      </c>
      <c r="H34" s="7">
        <v>52</v>
      </c>
      <c r="I34" s="7">
        <v>69</v>
      </c>
      <c r="J34" s="7">
        <v>52</v>
      </c>
      <c r="K34" s="98">
        <v>42</v>
      </c>
      <c r="L34" s="91">
        <v>24</v>
      </c>
      <c r="M34" s="7">
        <v>15</v>
      </c>
      <c r="N34" s="7">
        <v>14</v>
      </c>
      <c r="O34" s="7">
        <v>10</v>
      </c>
      <c r="P34" s="98">
        <v>14</v>
      </c>
      <c r="Q34" s="91">
        <v>86</v>
      </c>
      <c r="R34" s="7">
        <v>22</v>
      </c>
      <c r="S34" s="7">
        <v>33</v>
      </c>
      <c r="T34" s="7">
        <v>44</v>
      </c>
      <c r="U34" s="98">
        <v>26</v>
      </c>
      <c r="V34" s="85">
        <v>102</v>
      </c>
      <c r="W34" s="7">
        <v>63</v>
      </c>
      <c r="X34" s="7">
        <v>33</v>
      </c>
      <c r="Y34" s="7">
        <v>37</v>
      </c>
      <c r="Z34" s="98">
        <v>33</v>
      </c>
    </row>
    <row r="35" spans="1:26" ht="12.75">
      <c r="A35" s="49" t="s">
        <v>102</v>
      </c>
      <c r="B35" s="85">
        <v>83</v>
      </c>
      <c r="C35" s="7">
        <v>32</v>
      </c>
      <c r="D35" s="7">
        <v>55</v>
      </c>
      <c r="E35" s="7">
        <v>45</v>
      </c>
      <c r="F35" s="98">
        <v>41</v>
      </c>
      <c r="G35" s="91">
        <v>116</v>
      </c>
      <c r="H35" s="7">
        <v>64</v>
      </c>
      <c r="I35" s="7">
        <v>80</v>
      </c>
      <c r="J35" s="7">
        <v>78</v>
      </c>
      <c r="K35" s="98">
        <v>76</v>
      </c>
      <c r="L35" s="91">
        <v>24</v>
      </c>
      <c r="M35" s="7">
        <v>22</v>
      </c>
      <c r="N35" s="7">
        <v>42</v>
      </c>
      <c r="O35" s="7">
        <v>22</v>
      </c>
      <c r="P35" s="98">
        <v>33</v>
      </c>
      <c r="Q35" s="91">
        <v>50</v>
      </c>
      <c r="R35" s="7">
        <v>35</v>
      </c>
      <c r="S35" s="7">
        <v>23</v>
      </c>
      <c r="T35" s="7">
        <v>33</v>
      </c>
      <c r="U35" s="98">
        <v>34</v>
      </c>
      <c r="V35" s="85">
        <v>50</v>
      </c>
      <c r="W35" s="7">
        <v>32</v>
      </c>
      <c r="X35" s="7">
        <v>37</v>
      </c>
      <c r="Y35" s="7">
        <v>35</v>
      </c>
      <c r="Z35" s="98">
        <v>29</v>
      </c>
    </row>
    <row r="36" spans="1:26" ht="12.75">
      <c r="A36" s="49" t="s">
        <v>103</v>
      </c>
      <c r="B36" s="85">
        <v>2</v>
      </c>
      <c r="C36" s="7">
        <v>10</v>
      </c>
      <c r="D36" s="7">
        <v>10</v>
      </c>
      <c r="E36" s="7">
        <v>10</v>
      </c>
      <c r="F36" s="98">
        <v>5</v>
      </c>
      <c r="G36" s="91">
        <v>49</v>
      </c>
      <c r="H36" s="7">
        <v>19</v>
      </c>
      <c r="I36" s="7">
        <v>18</v>
      </c>
      <c r="J36" s="7">
        <v>19</v>
      </c>
      <c r="K36" s="98">
        <v>17</v>
      </c>
      <c r="L36" s="91">
        <v>22</v>
      </c>
      <c r="M36" s="7">
        <v>6</v>
      </c>
      <c r="N36" s="7">
        <v>5</v>
      </c>
      <c r="O36" s="7">
        <v>5</v>
      </c>
      <c r="P36" s="98">
        <v>3</v>
      </c>
      <c r="Q36" s="91">
        <v>43</v>
      </c>
      <c r="R36" s="7">
        <v>26</v>
      </c>
      <c r="S36" s="7">
        <v>26</v>
      </c>
      <c r="T36" s="7">
        <v>10</v>
      </c>
      <c r="U36" s="98">
        <v>10</v>
      </c>
      <c r="V36" s="85">
        <v>46</v>
      </c>
      <c r="W36" s="7">
        <v>14</v>
      </c>
      <c r="X36" s="7">
        <v>8</v>
      </c>
      <c r="Y36" s="7">
        <v>10</v>
      </c>
      <c r="Z36" s="98">
        <v>14</v>
      </c>
    </row>
    <row r="37" spans="1:26" ht="12.75">
      <c r="A37" s="49"/>
      <c r="B37" s="85"/>
      <c r="C37" s="7"/>
      <c r="D37" s="7"/>
      <c r="E37" s="7"/>
      <c r="F37" s="98"/>
      <c r="G37" s="91"/>
      <c r="H37" s="7"/>
      <c r="I37" s="7"/>
      <c r="J37" s="7"/>
      <c r="K37" s="98"/>
      <c r="L37" s="91"/>
      <c r="M37" s="7"/>
      <c r="N37" s="7"/>
      <c r="O37" s="7"/>
      <c r="P37" s="98"/>
      <c r="Q37" s="91"/>
      <c r="R37" s="7"/>
      <c r="S37" s="7"/>
      <c r="T37" s="7"/>
      <c r="U37" s="98"/>
      <c r="V37" s="85"/>
      <c r="W37" s="7"/>
      <c r="X37" s="7"/>
      <c r="Y37" s="7"/>
      <c r="Z37" s="98"/>
    </row>
    <row r="38" spans="1:26" ht="12.75">
      <c r="A38" s="49" t="s">
        <v>48</v>
      </c>
      <c r="B38" s="85">
        <f>SUM(B39:B44)</f>
        <v>81</v>
      </c>
      <c r="C38" s="7">
        <f aca="true" t="shared" si="5" ref="C38:Z38">SUM(C39:C44)</f>
        <v>102</v>
      </c>
      <c r="D38" s="7">
        <f t="shared" si="5"/>
        <v>105</v>
      </c>
      <c r="E38" s="7">
        <f t="shared" si="5"/>
        <v>95</v>
      </c>
      <c r="F38" s="98">
        <f t="shared" si="5"/>
        <v>121</v>
      </c>
      <c r="G38" s="91">
        <f t="shared" si="5"/>
        <v>136</v>
      </c>
      <c r="H38" s="7">
        <f t="shared" si="5"/>
        <v>156</v>
      </c>
      <c r="I38" s="7">
        <f t="shared" si="5"/>
        <v>221</v>
      </c>
      <c r="J38" s="7">
        <f t="shared" si="5"/>
        <v>175</v>
      </c>
      <c r="K38" s="98">
        <f t="shared" si="5"/>
        <v>206</v>
      </c>
      <c r="L38" s="91">
        <f t="shared" si="5"/>
        <v>80</v>
      </c>
      <c r="M38" s="7">
        <f t="shared" si="5"/>
        <v>84</v>
      </c>
      <c r="N38" s="7">
        <f t="shared" si="5"/>
        <v>100</v>
      </c>
      <c r="O38" s="7">
        <f t="shared" si="5"/>
        <v>129</v>
      </c>
      <c r="P38" s="98">
        <f t="shared" si="5"/>
        <v>118</v>
      </c>
      <c r="Q38" s="91">
        <f t="shared" si="5"/>
        <v>145</v>
      </c>
      <c r="R38" s="7">
        <f t="shared" si="5"/>
        <v>201</v>
      </c>
      <c r="S38" s="7">
        <f t="shared" si="5"/>
        <v>167</v>
      </c>
      <c r="T38" s="7">
        <f t="shared" si="5"/>
        <v>223</v>
      </c>
      <c r="U38" s="98">
        <f t="shared" si="5"/>
        <v>203</v>
      </c>
      <c r="V38" s="85">
        <f t="shared" si="5"/>
        <v>134</v>
      </c>
      <c r="W38" s="7">
        <f t="shared" si="5"/>
        <v>186</v>
      </c>
      <c r="X38" s="7">
        <f t="shared" si="5"/>
        <v>179</v>
      </c>
      <c r="Y38" s="7">
        <f t="shared" si="5"/>
        <v>154</v>
      </c>
      <c r="Z38" s="98">
        <f t="shared" si="5"/>
        <v>206</v>
      </c>
    </row>
    <row r="39" spans="1:26" ht="12.75">
      <c r="A39" s="48" t="s">
        <v>49</v>
      </c>
      <c r="B39" s="85">
        <v>3</v>
      </c>
      <c r="C39" s="7">
        <v>4</v>
      </c>
      <c r="D39" s="7">
        <v>8</v>
      </c>
      <c r="E39" s="7">
        <v>7</v>
      </c>
      <c r="F39" s="98">
        <v>10</v>
      </c>
      <c r="G39" s="91">
        <v>21</v>
      </c>
      <c r="H39" s="7">
        <v>10</v>
      </c>
      <c r="I39" s="7">
        <v>2</v>
      </c>
      <c r="J39" s="7">
        <v>13</v>
      </c>
      <c r="K39" s="98">
        <v>19</v>
      </c>
      <c r="L39" s="91">
        <v>18</v>
      </c>
      <c r="M39" s="7">
        <v>17</v>
      </c>
      <c r="N39" s="7">
        <v>17</v>
      </c>
      <c r="O39" s="7">
        <v>13</v>
      </c>
      <c r="P39" s="98">
        <v>7</v>
      </c>
      <c r="Q39" s="91">
        <v>45</v>
      </c>
      <c r="R39" s="7">
        <v>46</v>
      </c>
      <c r="S39" s="7">
        <v>46</v>
      </c>
      <c r="T39" s="7">
        <v>66</v>
      </c>
      <c r="U39" s="98">
        <v>77</v>
      </c>
      <c r="V39" s="85">
        <v>22</v>
      </c>
      <c r="W39" s="7">
        <v>29</v>
      </c>
      <c r="X39" s="7">
        <v>13</v>
      </c>
      <c r="Y39" s="7">
        <v>12</v>
      </c>
      <c r="Z39" s="98">
        <v>12</v>
      </c>
    </row>
    <row r="40" spans="1:26" ht="12.75">
      <c r="A40" s="48" t="s">
        <v>50</v>
      </c>
      <c r="B40" s="85">
        <v>8</v>
      </c>
      <c r="C40" s="7">
        <v>17</v>
      </c>
      <c r="D40" s="7">
        <v>28</v>
      </c>
      <c r="E40" s="7">
        <v>10</v>
      </c>
      <c r="F40" s="98">
        <v>6</v>
      </c>
      <c r="G40" s="91">
        <v>29</v>
      </c>
      <c r="H40" s="7">
        <v>40</v>
      </c>
      <c r="I40" s="7">
        <v>81</v>
      </c>
      <c r="J40" s="7">
        <v>73</v>
      </c>
      <c r="K40" s="98">
        <v>55</v>
      </c>
      <c r="L40" s="91">
        <v>3</v>
      </c>
      <c r="M40" s="7">
        <v>9</v>
      </c>
      <c r="N40" s="7">
        <v>10</v>
      </c>
      <c r="O40" s="7">
        <v>6</v>
      </c>
      <c r="P40" s="98">
        <v>4</v>
      </c>
      <c r="Q40" s="91">
        <v>38</v>
      </c>
      <c r="R40" s="7">
        <v>81</v>
      </c>
      <c r="S40" s="7">
        <v>56</v>
      </c>
      <c r="T40" s="7">
        <v>68</v>
      </c>
      <c r="U40" s="98">
        <v>35</v>
      </c>
      <c r="V40" s="85">
        <v>25</v>
      </c>
      <c r="W40" s="7">
        <v>63</v>
      </c>
      <c r="X40" s="7">
        <v>58</v>
      </c>
      <c r="Y40" s="7">
        <v>40</v>
      </c>
      <c r="Z40" s="98">
        <v>53</v>
      </c>
    </row>
    <row r="41" spans="1:26" ht="12.75">
      <c r="A41" s="48" t="s">
        <v>51</v>
      </c>
      <c r="B41" s="85">
        <v>6</v>
      </c>
      <c r="C41" s="7">
        <v>16</v>
      </c>
      <c r="D41" s="7">
        <v>6</v>
      </c>
      <c r="E41" s="7">
        <v>11</v>
      </c>
      <c r="F41" s="98">
        <v>17</v>
      </c>
      <c r="G41" s="91">
        <v>4</v>
      </c>
      <c r="H41" s="7">
        <v>6</v>
      </c>
      <c r="I41" s="7">
        <v>8</v>
      </c>
      <c r="J41" s="7">
        <v>10</v>
      </c>
      <c r="K41" s="98">
        <v>15</v>
      </c>
      <c r="L41" s="91">
        <v>12</v>
      </c>
      <c r="M41" s="7">
        <v>9</v>
      </c>
      <c r="N41" s="7">
        <v>10</v>
      </c>
      <c r="O41" s="7">
        <v>40</v>
      </c>
      <c r="P41" s="98">
        <v>33</v>
      </c>
      <c r="Q41" s="91">
        <v>7</v>
      </c>
      <c r="R41" s="7">
        <v>15</v>
      </c>
      <c r="S41" s="7">
        <v>6</v>
      </c>
      <c r="T41" s="7">
        <v>9</v>
      </c>
      <c r="U41" s="98">
        <v>15</v>
      </c>
      <c r="V41" s="85">
        <v>7</v>
      </c>
      <c r="W41" s="7">
        <v>9</v>
      </c>
      <c r="X41" s="7">
        <v>8</v>
      </c>
      <c r="Y41" s="7">
        <v>23</v>
      </c>
      <c r="Z41" s="98">
        <v>35</v>
      </c>
    </row>
    <row r="42" spans="1:26" ht="12.75">
      <c r="A42" s="48" t="s">
        <v>52</v>
      </c>
      <c r="B42" s="85">
        <v>2</v>
      </c>
      <c r="C42" s="7">
        <v>4</v>
      </c>
      <c r="D42" s="7">
        <v>4</v>
      </c>
      <c r="E42" s="7">
        <v>1</v>
      </c>
      <c r="F42" s="98">
        <v>5</v>
      </c>
      <c r="G42" s="91">
        <v>7</v>
      </c>
      <c r="H42" s="7">
        <v>9</v>
      </c>
      <c r="I42" s="7">
        <v>8</v>
      </c>
      <c r="J42" s="7">
        <v>0</v>
      </c>
      <c r="K42" s="98">
        <v>3</v>
      </c>
      <c r="L42" s="91">
        <v>1</v>
      </c>
      <c r="M42" s="7">
        <v>2</v>
      </c>
      <c r="N42" s="7">
        <v>7</v>
      </c>
      <c r="O42" s="7">
        <v>1</v>
      </c>
      <c r="P42" s="98">
        <v>1</v>
      </c>
      <c r="Q42" s="91">
        <v>3</v>
      </c>
      <c r="R42" s="7">
        <v>4</v>
      </c>
      <c r="S42" s="7">
        <v>2</v>
      </c>
      <c r="T42" s="7">
        <v>3</v>
      </c>
      <c r="U42" s="98">
        <v>1</v>
      </c>
      <c r="V42" s="85">
        <v>5</v>
      </c>
      <c r="W42" s="7">
        <v>2</v>
      </c>
      <c r="X42" s="7">
        <v>4</v>
      </c>
      <c r="Y42" s="7">
        <v>3</v>
      </c>
      <c r="Z42" s="98">
        <v>2</v>
      </c>
    </row>
    <row r="43" spans="1:26" ht="12.75">
      <c r="A43" s="48" t="s">
        <v>53</v>
      </c>
      <c r="B43" s="85">
        <v>5</v>
      </c>
      <c r="C43" s="7">
        <v>5</v>
      </c>
      <c r="D43" s="7">
        <v>2</v>
      </c>
      <c r="E43" s="7">
        <v>5</v>
      </c>
      <c r="F43" s="98">
        <v>2</v>
      </c>
      <c r="G43" s="91">
        <v>3</v>
      </c>
      <c r="H43" s="7">
        <v>2</v>
      </c>
      <c r="I43" s="7">
        <v>2</v>
      </c>
      <c r="J43" s="7">
        <v>5</v>
      </c>
      <c r="K43" s="98">
        <v>2</v>
      </c>
      <c r="L43" s="91">
        <v>1</v>
      </c>
      <c r="M43" s="7">
        <v>1</v>
      </c>
      <c r="N43" s="7">
        <v>1</v>
      </c>
      <c r="O43" s="7">
        <v>1</v>
      </c>
      <c r="P43" s="98">
        <v>1</v>
      </c>
      <c r="Q43" s="91">
        <v>3</v>
      </c>
      <c r="R43" s="7">
        <v>6</v>
      </c>
      <c r="S43" s="7">
        <v>3</v>
      </c>
      <c r="T43" s="7">
        <v>4</v>
      </c>
      <c r="U43" s="98">
        <v>5</v>
      </c>
      <c r="V43" s="85">
        <v>5</v>
      </c>
      <c r="W43" s="7">
        <v>4</v>
      </c>
      <c r="X43" s="7">
        <v>7</v>
      </c>
      <c r="Y43" s="7">
        <v>4</v>
      </c>
      <c r="Z43" s="98">
        <v>3</v>
      </c>
    </row>
    <row r="44" spans="1:26" ht="12.75">
      <c r="A44" s="48" t="s">
        <v>33</v>
      </c>
      <c r="B44" s="85">
        <v>57</v>
      </c>
      <c r="C44" s="7">
        <v>56</v>
      </c>
      <c r="D44" s="7">
        <v>57</v>
      </c>
      <c r="E44" s="7">
        <v>61</v>
      </c>
      <c r="F44" s="98">
        <v>81</v>
      </c>
      <c r="G44" s="91">
        <v>72</v>
      </c>
      <c r="H44" s="7">
        <v>89</v>
      </c>
      <c r="I44" s="7">
        <v>120</v>
      </c>
      <c r="J44" s="7">
        <v>74</v>
      </c>
      <c r="K44" s="98">
        <v>112</v>
      </c>
      <c r="L44" s="91">
        <v>45</v>
      </c>
      <c r="M44" s="7">
        <v>46</v>
      </c>
      <c r="N44" s="7">
        <v>55</v>
      </c>
      <c r="O44" s="7">
        <v>68</v>
      </c>
      <c r="P44" s="98">
        <v>72</v>
      </c>
      <c r="Q44" s="91">
        <v>49</v>
      </c>
      <c r="R44" s="7">
        <v>49</v>
      </c>
      <c r="S44" s="7">
        <v>54</v>
      </c>
      <c r="T44" s="7">
        <v>73</v>
      </c>
      <c r="U44" s="98">
        <v>70</v>
      </c>
      <c r="V44" s="85">
        <v>70</v>
      </c>
      <c r="W44" s="7">
        <v>79</v>
      </c>
      <c r="X44" s="7">
        <v>89</v>
      </c>
      <c r="Y44" s="7">
        <v>72</v>
      </c>
      <c r="Z44" s="98">
        <v>101</v>
      </c>
    </row>
    <row r="45" spans="1:26" ht="12.75">
      <c r="A45" s="48"/>
      <c r="B45" s="85"/>
      <c r="C45" s="7"/>
      <c r="D45" s="7"/>
      <c r="E45" s="7"/>
      <c r="F45" s="98"/>
      <c r="G45" s="91"/>
      <c r="H45" s="7"/>
      <c r="I45" s="7"/>
      <c r="J45" s="7"/>
      <c r="K45" s="98"/>
      <c r="L45" s="91"/>
      <c r="M45" s="7"/>
      <c r="N45" s="7"/>
      <c r="O45" s="7"/>
      <c r="P45" s="98"/>
      <c r="Q45" s="91"/>
      <c r="R45" s="7"/>
      <c r="S45" s="7"/>
      <c r="T45" s="7"/>
      <c r="U45" s="98"/>
      <c r="V45" s="85"/>
      <c r="W45" s="7"/>
      <c r="X45" s="7"/>
      <c r="Y45" s="7"/>
      <c r="Z45" s="98"/>
    </row>
    <row r="46" spans="1:26" ht="12.75">
      <c r="A46" s="49" t="s">
        <v>106</v>
      </c>
      <c r="B46" s="85">
        <f>SUM(B47:B48)</f>
        <v>112</v>
      </c>
      <c r="C46" s="7">
        <f aca="true" t="shared" si="6" ref="C46:Z46">SUM(C47:C48)</f>
        <v>163</v>
      </c>
      <c r="D46" s="7">
        <f t="shared" si="6"/>
        <v>129</v>
      </c>
      <c r="E46" s="7">
        <f t="shared" si="6"/>
        <v>141</v>
      </c>
      <c r="F46" s="98">
        <f t="shared" si="6"/>
        <v>155</v>
      </c>
      <c r="G46" s="91">
        <f t="shared" si="6"/>
        <v>113</v>
      </c>
      <c r="H46" s="7">
        <f t="shared" si="6"/>
        <v>145</v>
      </c>
      <c r="I46" s="7">
        <f t="shared" si="6"/>
        <v>147</v>
      </c>
      <c r="J46" s="7">
        <f t="shared" si="6"/>
        <v>168</v>
      </c>
      <c r="K46" s="98">
        <f t="shared" si="6"/>
        <v>127</v>
      </c>
      <c r="L46" s="91">
        <f t="shared" si="6"/>
        <v>111</v>
      </c>
      <c r="M46" s="7">
        <f t="shared" si="6"/>
        <v>105</v>
      </c>
      <c r="N46" s="7">
        <f t="shared" si="6"/>
        <v>129</v>
      </c>
      <c r="O46" s="7">
        <f t="shared" si="6"/>
        <v>122</v>
      </c>
      <c r="P46" s="98">
        <f t="shared" si="6"/>
        <v>130</v>
      </c>
      <c r="Q46" s="91">
        <f t="shared" si="6"/>
        <v>173</v>
      </c>
      <c r="R46" s="7">
        <f t="shared" si="6"/>
        <v>147</v>
      </c>
      <c r="S46" s="7">
        <f t="shared" si="6"/>
        <v>142</v>
      </c>
      <c r="T46" s="7">
        <f t="shared" si="6"/>
        <v>143</v>
      </c>
      <c r="U46" s="98">
        <f t="shared" si="6"/>
        <v>156</v>
      </c>
      <c r="V46" s="85">
        <f t="shared" si="6"/>
        <v>159</v>
      </c>
      <c r="W46" s="7">
        <f t="shared" si="6"/>
        <v>139</v>
      </c>
      <c r="X46" s="7">
        <f t="shared" si="6"/>
        <v>159</v>
      </c>
      <c r="Y46" s="7">
        <f t="shared" si="6"/>
        <v>140</v>
      </c>
      <c r="Z46" s="98">
        <f t="shared" si="6"/>
        <v>127</v>
      </c>
    </row>
    <row r="47" spans="1:26" ht="12.75">
      <c r="A47" s="48" t="s">
        <v>105</v>
      </c>
      <c r="B47" s="85">
        <v>44</v>
      </c>
      <c r="C47" s="7">
        <v>67</v>
      </c>
      <c r="D47" s="7">
        <v>47</v>
      </c>
      <c r="E47" s="7">
        <v>35</v>
      </c>
      <c r="F47" s="98">
        <v>31</v>
      </c>
      <c r="G47" s="91">
        <v>46</v>
      </c>
      <c r="H47" s="7">
        <v>73</v>
      </c>
      <c r="I47" s="7">
        <v>49</v>
      </c>
      <c r="J47" s="7">
        <v>54</v>
      </c>
      <c r="K47" s="98">
        <v>48</v>
      </c>
      <c r="L47" s="91">
        <v>58</v>
      </c>
      <c r="M47" s="7">
        <v>59</v>
      </c>
      <c r="N47" s="7">
        <v>70</v>
      </c>
      <c r="O47" s="7">
        <v>70</v>
      </c>
      <c r="P47" s="98">
        <v>65</v>
      </c>
      <c r="Q47" s="91">
        <v>59</v>
      </c>
      <c r="R47" s="7">
        <v>52</v>
      </c>
      <c r="S47" s="7">
        <v>52</v>
      </c>
      <c r="T47" s="7">
        <v>43</v>
      </c>
      <c r="U47" s="98">
        <v>53</v>
      </c>
      <c r="V47" s="85">
        <v>48</v>
      </c>
      <c r="W47" s="7">
        <v>40</v>
      </c>
      <c r="X47" s="7">
        <v>55</v>
      </c>
      <c r="Y47" s="7">
        <v>36</v>
      </c>
      <c r="Z47" s="98">
        <v>36</v>
      </c>
    </row>
    <row r="48" spans="1:26" ht="12.75">
      <c r="A48" s="48" t="s">
        <v>107</v>
      </c>
      <c r="B48" s="85">
        <v>68</v>
      </c>
      <c r="C48" s="7">
        <v>96</v>
      </c>
      <c r="D48" s="7">
        <v>82</v>
      </c>
      <c r="E48" s="7">
        <v>106</v>
      </c>
      <c r="F48" s="98">
        <v>124</v>
      </c>
      <c r="G48" s="91">
        <v>67</v>
      </c>
      <c r="H48" s="7">
        <v>72</v>
      </c>
      <c r="I48" s="7">
        <v>98</v>
      </c>
      <c r="J48" s="7">
        <v>114</v>
      </c>
      <c r="K48" s="98">
        <v>79</v>
      </c>
      <c r="L48" s="91">
        <v>53</v>
      </c>
      <c r="M48" s="7">
        <v>46</v>
      </c>
      <c r="N48" s="7">
        <v>59</v>
      </c>
      <c r="O48" s="7">
        <v>52</v>
      </c>
      <c r="P48" s="98">
        <v>65</v>
      </c>
      <c r="Q48" s="91">
        <v>114</v>
      </c>
      <c r="R48" s="7">
        <v>95</v>
      </c>
      <c r="S48" s="7">
        <v>90</v>
      </c>
      <c r="T48" s="7">
        <v>100</v>
      </c>
      <c r="U48" s="98">
        <v>103</v>
      </c>
      <c r="V48" s="85">
        <v>111</v>
      </c>
      <c r="W48" s="7">
        <v>99</v>
      </c>
      <c r="X48" s="7">
        <v>104</v>
      </c>
      <c r="Y48" s="7">
        <v>104</v>
      </c>
      <c r="Z48" s="98">
        <v>91</v>
      </c>
    </row>
    <row r="49" spans="1:26" ht="12.75">
      <c r="A49" s="48"/>
      <c r="B49" s="85"/>
      <c r="C49" s="7"/>
      <c r="D49" s="7"/>
      <c r="E49" s="7"/>
      <c r="F49" s="98"/>
      <c r="G49" s="91"/>
      <c r="H49" s="7"/>
      <c r="I49" s="7"/>
      <c r="J49" s="7"/>
      <c r="K49" s="98"/>
      <c r="L49" s="91"/>
      <c r="M49" s="7"/>
      <c r="N49" s="7"/>
      <c r="O49" s="7"/>
      <c r="P49" s="98"/>
      <c r="Q49" s="91"/>
      <c r="R49" s="7"/>
      <c r="S49" s="7"/>
      <c r="T49" s="7"/>
      <c r="U49" s="98"/>
      <c r="V49" s="85"/>
      <c r="W49" s="7"/>
      <c r="X49" s="7"/>
      <c r="Y49" s="7"/>
      <c r="Z49" s="98"/>
    </row>
    <row r="50" spans="1:26" ht="12.75">
      <c r="A50" s="49" t="s">
        <v>54</v>
      </c>
      <c r="B50" s="85">
        <v>138</v>
      </c>
      <c r="C50" s="7">
        <v>166</v>
      </c>
      <c r="D50" s="7">
        <v>127</v>
      </c>
      <c r="E50" s="7">
        <v>139</v>
      </c>
      <c r="F50" s="98">
        <v>247</v>
      </c>
      <c r="G50" s="91">
        <v>260</v>
      </c>
      <c r="H50" s="7">
        <v>336</v>
      </c>
      <c r="I50" s="7">
        <v>212</v>
      </c>
      <c r="J50" s="7">
        <v>215</v>
      </c>
      <c r="K50" s="98">
        <v>244</v>
      </c>
      <c r="L50" s="91">
        <v>158</v>
      </c>
      <c r="M50" s="7">
        <v>166</v>
      </c>
      <c r="N50" s="7">
        <v>139</v>
      </c>
      <c r="O50" s="7">
        <v>168</v>
      </c>
      <c r="P50" s="98">
        <v>153</v>
      </c>
      <c r="Q50" s="91">
        <v>274</v>
      </c>
      <c r="R50" s="7">
        <v>264</v>
      </c>
      <c r="S50" s="7">
        <v>200</v>
      </c>
      <c r="T50" s="7">
        <v>208</v>
      </c>
      <c r="U50" s="98">
        <v>256</v>
      </c>
      <c r="V50" s="85">
        <v>247</v>
      </c>
      <c r="W50" s="7">
        <v>276</v>
      </c>
      <c r="X50" s="7">
        <v>199</v>
      </c>
      <c r="Y50" s="7">
        <v>189</v>
      </c>
      <c r="Z50" s="98">
        <v>267</v>
      </c>
    </row>
    <row r="51" spans="1:26" ht="12.75">
      <c r="A51" s="49" t="s">
        <v>69</v>
      </c>
      <c r="B51" s="85">
        <v>22</v>
      </c>
      <c r="C51" s="7">
        <v>28</v>
      </c>
      <c r="D51" s="7">
        <v>29</v>
      </c>
      <c r="E51" s="7">
        <v>8</v>
      </c>
      <c r="F51" s="98">
        <v>1</v>
      </c>
      <c r="G51" s="91">
        <v>41</v>
      </c>
      <c r="H51" s="7">
        <v>45</v>
      </c>
      <c r="I51" s="7">
        <v>39</v>
      </c>
      <c r="J51" s="7">
        <v>14</v>
      </c>
      <c r="K51" s="98">
        <v>0</v>
      </c>
      <c r="L51" s="91">
        <v>0</v>
      </c>
      <c r="M51" s="7">
        <v>1</v>
      </c>
      <c r="N51" s="7">
        <v>3</v>
      </c>
      <c r="O51" s="7">
        <v>0</v>
      </c>
      <c r="P51" s="98">
        <v>0</v>
      </c>
      <c r="Q51" s="91">
        <v>40</v>
      </c>
      <c r="R51" s="7">
        <v>51</v>
      </c>
      <c r="S51" s="7">
        <v>88</v>
      </c>
      <c r="T51" s="7">
        <v>2</v>
      </c>
      <c r="U51" s="98">
        <v>1</v>
      </c>
      <c r="V51" s="85">
        <v>3</v>
      </c>
      <c r="W51" s="7">
        <v>1</v>
      </c>
      <c r="X51" s="7">
        <v>0</v>
      </c>
      <c r="Y51" s="7">
        <v>0</v>
      </c>
      <c r="Z51" s="98">
        <v>0</v>
      </c>
    </row>
    <row r="52" spans="1:26" ht="12.75">
      <c r="A52" s="49"/>
      <c r="B52" s="85"/>
      <c r="C52" s="7"/>
      <c r="D52" s="7"/>
      <c r="E52" s="7"/>
      <c r="F52" s="98"/>
      <c r="G52" s="91"/>
      <c r="H52" s="7"/>
      <c r="I52" s="7"/>
      <c r="J52" s="7"/>
      <c r="K52" s="98"/>
      <c r="L52" s="91"/>
      <c r="M52" s="7"/>
      <c r="N52" s="7"/>
      <c r="O52" s="7"/>
      <c r="P52" s="98"/>
      <c r="Q52" s="91"/>
      <c r="R52" s="7"/>
      <c r="S52" s="7"/>
      <c r="T52" s="7"/>
      <c r="U52" s="98"/>
      <c r="V52" s="85"/>
      <c r="W52" s="7"/>
      <c r="X52" s="7"/>
      <c r="Y52" s="7"/>
      <c r="Z52" s="98"/>
    </row>
    <row r="53" spans="1:26" ht="13.5" thickBot="1">
      <c r="A53" s="51" t="s">
        <v>256</v>
      </c>
      <c r="B53" s="52">
        <f>SUM(B51+B50+B46+B38+B17+B12+B6)</f>
        <v>1366</v>
      </c>
      <c r="C53" s="121">
        <f aca="true" t="shared" si="7" ref="C53:Z53">SUM(C51+C50+C46+C38+C17+C12+C6)</f>
        <v>1446</v>
      </c>
      <c r="D53" s="121">
        <f t="shared" si="7"/>
        <v>1386</v>
      </c>
      <c r="E53" s="121">
        <f t="shared" si="7"/>
        <v>1445</v>
      </c>
      <c r="F53" s="99">
        <f t="shared" si="7"/>
        <v>1455</v>
      </c>
      <c r="G53" s="53">
        <f t="shared" si="7"/>
        <v>2048</v>
      </c>
      <c r="H53" s="121">
        <f t="shared" si="7"/>
        <v>2489</v>
      </c>
      <c r="I53" s="121">
        <f t="shared" si="7"/>
        <v>2440</v>
      </c>
      <c r="J53" s="121">
        <f t="shared" si="7"/>
        <v>2365</v>
      </c>
      <c r="K53" s="99">
        <f t="shared" si="7"/>
        <v>2255</v>
      </c>
      <c r="L53" s="53">
        <f t="shared" si="7"/>
        <v>1161</v>
      </c>
      <c r="M53" s="121">
        <f t="shared" si="7"/>
        <v>1163</v>
      </c>
      <c r="N53" s="121">
        <f t="shared" si="7"/>
        <v>1361</v>
      </c>
      <c r="O53" s="121">
        <f t="shared" si="7"/>
        <v>1275</v>
      </c>
      <c r="P53" s="99">
        <f t="shared" si="7"/>
        <v>1116</v>
      </c>
      <c r="Q53" s="53">
        <f t="shared" si="7"/>
        <v>1855</v>
      </c>
      <c r="R53" s="121">
        <f t="shared" si="7"/>
        <v>1875</v>
      </c>
      <c r="S53" s="121">
        <f t="shared" si="7"/>
        <v>1559</v>
      </c>
      <c r="T53" s="121">
        <f t="shared" si="7"/>
        <v>1569</v>
      </c>
      <c r="U53" s="99">
        <f t="shared" si="7"/>
        <v>1494</v>
      </c>
      <c r="V53" s="52">
        <f t="shared" si="7"/>
        <v>2005</v>
      </c>
      <c r="W53" s="121">
        <f t="shared" si="7"/>
        <v>1998</v>
      </c>
      <c r="X53" s="121">
        <f t="shared" si="7"/>
        <v>1947</v>
      </c>
      <c r="Y53" s="121">
        <f t="shared" si="7"/>
        <v>1872</v>
      </c>
      <c r="Z53" s="99">
        <f t="shared" si="7"/>
        <v>1673</v>
      </c>
    </row>
    <row r="55" ht="12.75">
      <c r="B55" s="3"/>
    </row>
    <row r="57" ht="15">
      <c r="A57" s="6"/>
    </row>
    <row r="59" spans="1:6" ht="12.75">
      <c r="A59" s="3"/>
      <c r="B59" s="3"/>
      <c r="C59" s="3"/>
      <c r="D59" s="40"/>
      <c r="E59" s="3"/>
      <c r="F59" s="3"/>
    </row>
    <row r="60" spans="1:6" ht="12.75">
      <c r="A60" s="3"/>
      <c r="B60" s="40"/>
      <c r="C60" s="3"/>
      <c r="D60" s="3"/>
      <c r="E60" s="15"/>
      <c r="F60" s="3"/>
    </row>
    <row r="61" spans="1:6" ht="12.75">
      <c r="A61" s="41"/>
      <c r="B61" s="3"/>
      <c r="C61" s="3"/>
      <c r="D61" s="42"/>
      <c r="E61" s="3"/>
      <c r="F61" s="21"/>
    </row>
    <row r="62" spans="1:6" ht="12.75">
      <c r="A62" s="15"/>
      <c r="B62" s="3"/>
      <c r="C62" s="3"/>
      <c r="D62" s="3"/>
      <c r="E62" s="3"/>
      <c r="F62" s="3"/>
    </row>
    <row r="63" spans="1:6" ht="12.75">
      <c r="A63" s="15"/>
      <c r="B63" s="3"/>
      <c r="C63" s="3"/>
      <c r="D63" s="3"/>
      <c r="E63" s="3"/>
      <c r="F63" s="3"/>
    </row>
    <row r="64" spans="1:6" ht="12.75">
      <c r="A64" s="15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4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43"/>
      <c r="B72" s="3"/>
      <c r="C72" s="21"/>
      <c r="D72" s="21"/>
      <c r="E72" s="21"/>
      <c r="F72" s="21"/>
    </row>
    <row r="73" spans="1:6" ht="12.75">
      <c r="A73" s="4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43"/>
      <c r="B82" s="3"/>
      <c r="C82" s="3"/>
      <c r="D82" s="21"/>
      <c r="E82" s="21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44"/>
      <c r="B88" s="3"/>
      <c r="C88" s="3"/>
      <c r="D88" s="3"/>
      <c r="E88" s="3"/>
      <c r="F88" s="3"/>
    </row>
    <row r="89" spans="1:6" ht="12.75">
      <c r="A89" s="43"/>
      <c r="B89" s="3"/>
      <c r="C89" s="3"/>
      <c r="D89" s="3"/>
      <c r="E89" s="3"/>
      <c r="F89" s="3"/>
    </row>
    <row r="90" spans="1:6" ht="12.75">
      <c r="A90" s="43"/>
      <c r="B90" s="3"/>
      <c r="C90" s="3"/>
      <c r="D90" s="3"/>
      <c r="E90" s="3"/>
      <c r="F90" s="3"/>
    </row>
    <row r="91" spans="1:6" ht="12.75">
      <c r="A91" s="43"/>
      <c r="B91" s="3"/>
      <c r="C91" s="3"/>
      <c r="D91" s="3"/>
      <c r="E91" s="3"/>
      <c r="F91" s="3"/>
    </row>
    <row r="92" spans="1:6" ht="12.75">
      <c r="A92" s="43"/>
      <c r="B92" s="3"/>
      <c r="C92" s="3"/>
      <c r="D92" s="3"/>
      <c r="E92" s="3"/>
      <c r="F92" s="3"/>
    </row>
    <row r="93" spans="1:6" ht="12.75">
      <c r="A93" s="4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4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43"/>
      <c r="B105" s="3"/>
      <c r="C105" s="3"/>
      <c r="D105" s="3"/>
      <c r="E105" s="3"/>
      <c r="F105" s="3"/>
    </row>
    <row r="106" spans="1:6" ht="12.75">
      <c r="A106" s="43"/>
      <c r="B106" s="3"/>
      <c r="C106" s="3"/>
      <c r="D106" s="3"/>
      <c r="E106" s="3"/>
      <c r="F106" s="3"/>
    </row>
    <row r="107" spans="1:6" ht="12.75">
      <c r="A107" s="43"/>
      <c r="B107" s="3"/>
      <c r="C107" s="3"/>
      <c r="D107" s="3"/>
      <c r="E107" s="3"/>
      <c r="F107" s="3"/>
    </row>
    <row r="108" spans="1:6" ht="12.75">
      <c r="A108" s="43"/>
      <c r="B108" s="21"/>
      <c r="C108" s="21"/>
      <c r="D108" s="21"/>
      <c r="E108" s="21"/>
      <c r="F108" s="21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5">
      <c r="A112" s="45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40"/>
      <c r="E114" s="3"/>
      <c r="F114" s="3"/>
    </row>
    <row r="115" spans="1:6" ht="12.75">
      <c r="A115" s="3"/>
      <c r="B115" s="40"/>
      <c r="C115" s="3"/>
      <c r="D115" s="3"/>
      <c r="E115" s="15"/>
      <c r="F115" s="3"/>
    </row>
    <row r="116" spans="1:6" ht="12.75">
      <c r="A116" s="41"/>
      <c r="B116" s="3"/>
      <c r="C116" s="3"/>
      <c r="D116" s="42"/>
      <c r="E116" s="3"/>
      <c r="F116" s="21"/>
    </row>
    <row r="117" spans="1:6" ht="12.75">
      <c r="A117" s="15"/>
      <c r="B117" s="3"/>
      <c r="C117" s="3"/>
      <c r="D117" s="3"/>
      <c r="E117" s="3"/>
      <c r="F117" s="3"/>
    </row>
    <row r="118" spans="1:6" ht="12.75">
      <c r="A118" s="15"/>
      <c r="B118" s="3"/>
      <c r="C118" s="3"/>
      <c r="D118" s="3"/>
      <c r="E118" s="3"/>
      <c r="F118" s="3"/>
    </row>
    <row r="119" spans="1:6" ht="12.75">
      <c r="A119" s="15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4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43"/>
      <c r="B127" s="3"/>
      <c r="C127" s="21"/>
      <c r="D127" s="21"/>
      <c r="E127" s="21"/>
      <c r="F127" s="21"/>
    </row>
    <row r="128" spans="1:6" ht="12.75">
      <c r="A128" s="4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43"/>
      <c r="B137" s="3"/>
      <c r="C137" s="3"/>
      <c r="D137" s="21"/>
      <c r="E137" s="21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44"/>
      <c r="B143" s="3"/>
      <c r="C143" s="3"/>
      <c r="D143" s="3"/>
      <c r="E143" s="3"/>
      <c r="F143" s="3"/>
    </row>
    <row r="144" spans="1:6" ht="12.75">
      <c r="A144" s="43"/>
      <c r="B144" s="3"/>
      <c r="C144" s="3"/>
      <c r="D144" s="3"/>
      <c r="E144" s="3"/>
      <c r="F144" s="3"/>
    </row>
    <row r="145" spans="1:6" ht="12.75">
      <c r="A145" s="43"/>
      <c r="B145" s="3"/>
      <c r="C145" s="3"/>
      <c r="D145" s="3"/>
      <c r="E145" s="3"/>
      <c r="F145" s="3"/>
    </row>
    <row r="146" spans="1:6" ht="12.75">
      <c r="A146" s="43"/>
      <c r="B146" s="3"/>
      <c r="C146" s="3"/>
      <c r="D146" s="3"/>
      <c r="E146" s="3"/>
      <c r="F146" s="3"/>
    </row>
    <row r="147" spans="1:6" ht="12.75">
      <c r="A147" s="43"/>
      <c r="B147" s="3"/>
      <c r="C147" s="3"/>
      <c r="D147" s="3"/>
      <c r="E147" s="3"/>
      <c r="F147" s="3"/>
    </row>
    <row r="148" spans="1:6" ht="12.75">
      <c r="A148" s="4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4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43"/>
      <c r="B160" s="3"/>
      <c r="C160" s="3"/>
      <c r="D160" s="3"/>
      <c r="E160" s="3"/>
      <c r="F160" s="3"/>
    </row>
    <row r="161" spans="1:6" ht="12.75">
      <c r="A161" s="43"/>
      <c r="B161" s="3"/>
      <c r="C161" s="3"/>
      <c r="D161" s="3"/>
      <c r="E161" s="3"/>
      <c r="F161" s="3"/>
    </row>
    <row r="162" spans="1:6" ht="12.75">
      <c r="A162" s="43"/>
      <c r="B162" s="3"/>
      <c r="C162" s="3"/>
      <c r="D162" s="3"/>
      <c r="E162" s="3"/>
      <c r="F162" s="3"/>
    </row>
    <row r="163" spans="1:6" ht="12.75">
      <c r="A163" s="43"/>
      <c r="B163" s="21"/>
      <c r="C163" s="21"/>
      <c r="D163" s="21"/>
      <c r="E163" s="21"/>
      <c r="F163" s="21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5">
      <c r="A166" s="45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40"/>
      <c r="E168" s="3"/>
      <c r="F168" s="3"/>
    </row>
    <row r="169" spans="1:6" ht="12.75">
      <c r="A169" s="3"/>
      <c r="B169" s="40"/>
      <c r="C169" s="3"/>
      <c r="D169" s="3"/>
      <c r="E169" s="15"/>
      <c r="F169" s="3"/>
    </row>
    <row r="170" spans="1:6" ht="12.75">
      <c r="A170" s="41"/>
      <c r="B170" s="3"/>
      <c r="C170" s="3"/>
      <c r="D170" s="42"/>
      <c r="E170" s="3"/>
      <c r="F170" s="21"/>
    </row>
    <row r="171" spans="1:6" ht="12.75">
      <c r="A171" s="15"/>
      <c r="B171" s="3"/>
      <c r="C171" s="3"/>
      <c r="D171" s="3"/>
      <c r="E171" s="3"/>
      <c r="F171" s="3"/>
    </row>
    <row r="172" spans="1:6" ht="12.75">
      <c r="A172" s="15"/>
      <c r="B172" s="3"/>
      <c r="C172" s="3"/>
      <c r="D172" s="3"/>
      <c r="E172" s="3"/>
      <c r="F172" s="3"/>
    </row>
    <row r="173" spans="1:6" ht="12.75">
      <c r="A173" s="15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4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43"/>
      <c r="B181" s="21"/>
      <c r="C181" s="21"/>
      <c r="D181" s="21"/>
      <c r="E181" s="21"/>
      <c r="F181" s="21"/>
    </row>
    <row r="182" spans="1:6" ht="12.75">
      <c r="A182" s="4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43"/>
      <c r="B191" s="3"/>
      <c r="C191" s="3"/>
      <c r="D191" s="21"/>
      <c r="E191" s="21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44"/>
      <c r="B197" s="3"/>
      <c r="C197" s="3"/>
      <c r="D197" s="3"/>
      <c r="E197" s="3"/>
      <c r="F197" s="3"/>
    </row>
    <row r="198" spans="1:6" ht="12.75">
      <c r="A198" s="43"/>
      <c r="B198" s="3"/>
      <c r="C198" s="3"/>
      <c r="D198" s="3"/>
      <c r="E198" s="3"/>
      <c r="F198" s="3"/>
    </row>
    <row r="199" spans="1:6" ht="12.75">
      <c r="A199" s="43"/>
      <c r="B199" s="3"/>
      <c r="C199" s="3"/>
      <c r="D199" s="3"/>
      <c r="E199" s="3"/>
      <c r="F199" s="3"/>
    </row>
    <row r="200" spans="1:6" ht="12.75">
      <c r="A200" s="43"/>
      <c r="B200" s="3"/>
      <c r="C200" s="3"/>
      <c r="D200" s="3"/>
      <c r="E200" s="3"/>
      <c r="F200" s="3"/>
    </row>
    <row r="201" spans="1:6" ht="12.75">
      <c r="A201" s="43"/>
      <c r="B201" s="3"/>
      <c r="C201" s="3"/>
      <c r="D201" s="3"/>
      <c r="E201" s="3"/>
      <c r="F201" s="3"/>
    </row>
    <row r="202" spans="1:6" ht="12.75">
      <c r="A202" s="4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4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43"/>
      <c r="B214" s="3"/>
      <c r="C214" s="3"/>
      <c r="D214" s="3"/>
      <c r="E214" s="3"/>
      <c r="F214" s="3"/>
    </row>
    <row r="215" spans="1:6" ht="12.75">
      <c r="A215" s="43"/>
      <c r="B215" s="3"/>
      <c r="C215" s="3"/>
      <c r="D215" s="3"/>
      <c r="E215" s="3"/>
      <c r="F215" s="3"/>
    </row>
    <row r="216" spans="1:6" ht="12.75">
      <c r="A216" s="43"/>
      <c r="B216" s="3"/>
      <c r="C216" s="3"/>
      <c r="D216" s="3"/>
      <c r="E216" s="3"/>
      <c r="F216" s="3"/>
    </row>
    <row r="217" spans="1:6" ht="12.75">
      <c r="A217" s="43"/>
      <c r="B217" s="21"/>
      <c r="C217" s="21"/>
      <c r="D217" s="21"/>
      <c r="E217" s="21"/>
      <c r="F217" s="21"/>
    </row>
    <row r="218" spans="1:6" ht="12.75">
      <c r="A218" s="3"/>
      <c r="B218" s="3"/>
      <c r="C218" s="3"/>
      <c r="D218" s="3"/>
      <c r="E218" s="3"/>
      <c r="F218" s="3"/>
    </row>
    <row r="219" spans="1:6" ht="15">
      <c r="A219" s="45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40"/>
      <c r="E221" s="3"/>
      <c r="F221" s="3"/>
    </row>
    <row r="222" spans="1:6" ht="12.75">
      <c r="A222" s="3"/>
      <c r="B222" s="40"/>
      <c r="C222" s="3"/>
      <c r="D222" s="3"/>
      <c r="E222" s="15"/>
      <c r="F222" s="3"/>
    </row>
    <row r="223" spans="1:6" ht="12.75">
      <c r="A223" s="41"/>
      <c r="B223" s="3"/>
      <c r="C223" s="3"/>
      <c r="D223" s="42"/>
      <c r="E223" s="3"/>
      <c r="F223" s="21"/>
    </row>
    <row r="224" spans="1:6" ht="12.75">
      <c r="A224" s="15"/>
      <c r="B224" s="3"/>
      <c r="C224" s="3"/>
      <c r="D224" s="3"/>
      <c r="E224" s="3"/>
      <c r="F224" s="3"/>
    </row>
    <row r="225" spans="1:6" ht="12.75">
      <c r="A225" s="15"/>
      <c r="B225" s="3"/>
      <c r="C225" s="3"/>
      <c r="D225" s="3"/>
      <c r="E225" s="3"/>
      <c r="F225" s="3"/>
    </row>
    <row r="226" spans="1:6" ht="12.75">
      <c r="A226" s="15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4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43"/>
      <c r="B234" s="21"/>
      <c r="C234" s="21"/>
      <c r="D234" s="21"/>
      <c r="E234" s="21"/>
      <c r="F234" s="21"/>
    </row>
    <row r="235" spans="1:6" ht="12.75">
      <c r="A235" s="4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43"/>
      <c r="B244" s="3"/>
      <c r="C244" s="3"/>
      <c r="D244" s="21"/>
      <c r="E244" s="21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44"/>
      <c r="B250" s="3"/>
      <c r="C250" s="3"/>
      <c r="D250" s="3"/>
      <c r="E250" s="3"/>
      <c r="F250" s="3"/>
    </row>
    <row r="251" spans="1:6" ht="12.75">
      <c r="A251" s="43"/>
      <c r="B251" s="3"/>
      <c r="C251" s="3"/>
      <c r="D251" s="3"/>
      <c r="E251" s="3"/>
      <c r="F251" s="3"/>
    </row>
    <row r="252" spans="1:6" ht="12.75">
      <c r="A252" s="43"/>
      <c r="B252" s="3"/>
      <c r="C252" s="3"/>
      <c r="D252" s="3"/>
      <c r="E252" s="3"/>
      <c r="F252" s="3"/>
    </row>
    <row r="253" spans="1:6" ht="12.75">
      <c r="A253" s="43"/>
      <c r="B253" s="3"/>
      <c r="C253" s="3"/>
      <c r="D253" s="3"/>
      <c r="E253" s="3"/>
      <c r="F253" s="3"/>
    </row>
    <row r="254" spans="1:6" ht="12.75">
      <c r="A254" s="43"/>
      <c r="B254" s="3"/>
      <c r="C254" s="3"/>
      <c r="D254" s="3"/>
      <c r="E254" s="3"/>
      <c r="F254" s="3"/>
    </row>
    <row r="255" spans="1:6" ht="12.75">
      <c r="A255" s="4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4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43"/>
      <c r="B267" s="3"/>
      <c r="C267" s="3"/>
      <c r="D267" s="3"/>
      <c r="E267" s="3"/>
      <c r="F267" s="3"/>
    </row>
    <row r="268" spans="1:6" ht="12.75">
      <c r="A268" s="43"/>
      <c r="B268" s="3"/>
      <c r="C268" s="3"/>
      <c r="D268" s="3"/>
      <c r="E268" s="3"/>
      <c r="F268" s="3"/>
    </row>
    <row r="269" spans="1:6" ht="12.75">
      <c r="A269" s="43"/>
      <c r="B269" s="3"/>
      <c r="C269" s="3"/>
      <c r="D269" s="3"/>
      <c r="E269" s="3"/>
      <c r="F269" s="3"/>
    </row>
    <row r="270" spans="1:6" ht="12.75">
      <c r="A270" s="43"/>
      <c r="B270" s="21"/>
      <c r="C270" s="21"/>
      <c r="D270" s="21"/>
      <c r="E270" s="21"/>
      <c r="F270" s="21"/>
    </row>
  </sheetData>
  <mergeCells count="11">
    <mergeCell ref="L3:P3"/>
    <mergeCell ref="Q3:U3"/>
    <mergeCell ref="B4:F4"/>
    <mergeCell ref="A3:A5"/>
    <mergeCell ref="V4:Z4"/>
    <mergeCell ref="Q4:U4"/>
    <mergeCell ref="L4:P4"/>
    <mergeCell ref="G4:K4"/>
    <mergeCell ref="V3:Z3"/>
    <mergeCell ref="B3:F3"/>
    <mergeCell ref="G3:K3"/>
  </mergeCells>
  <printOptions/>
  <pageMargins left="0.34" right="0.2" top="1" bottom="1" header="0.4921259845" footer="0.4921259845"/>
  <pageSetup horizontalDpi="600" verticalDpi="600" orientation="landscape" paperSize="9" scale="60" r:id="rId1"/>
  <headerFooter alignWithMargins="0">
    <oddHeader>&amp;R&amp;"Arial CE,tučné"&amp;11 &amp;"Arial CE,obyčejné"&amp;10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25">
      <selection activeCell="F50" sqref="F50:I50"/>
    </sheetView>
  </sheetViews>
  <sheetFormatPr defaultColWidth="9.00390625" defaultRowHeight="12.75"/>
  <cols>
    <col min="1" max="1" width="10.125" style="0" customWidth="1"/>
    <col min="2" max="21" width="7.75390625" style="0" customWidth="1"/>
    <col min="22" max="26" width="6.75390625" style="0" customWidth="1"/>
  </cols>
  <sheetData>
    <row r="1" ht="13.5" thickBot="1">
      <c r="A1" t="s">
        <v>242</v>
      </c>
    </row>
    <row r="2" spans="1:26" ht="13.5" thickBot="1">
      <c r="A2" s="10" t="s">
        <v>97</v>
      </c>
      <c r="B2" s="319">
        <v>2001</v>
      </c>
      <c r="C2" s="318"/>
      <c r="D2" s="337"/>
      <c r="E2" s="320"/>
      <c r="F2" s="318">
        <v>2002</v>
      </c>
      <c r="G2" s="318"/>
      <c r="H2" s="337"/>
      <c r="I2" s="318"/>
      <c r="J2" s="319">
        <v>2003</v>
      </c>
      <c r="K2" s="318"/>
      <c r="L2" s="337"/>
      <c r="M2" s="320"/>
      <c r="N2" s="318">
        <v>2004</v>
      </c>
      <c r="O2" s="318"/>
      <c r="P2" s="337"/>
      <c r="Q2" s="318"/>
      <c r="R2" s="319">
        <v>2005</v>
      </c>
      <c r="S2" s="318"/>
      <c r="T2" s="337"/>
      <c r="U2" s="320"/>
      <c r="V2" s="40"/>
      <c r="W2" s="40"/>
      <c r="X2" s="40"/>
      <c r="Y2" s="40"/>
      <c r="Z2" s="40"/>
    </row>
    <row r="3" spans="1:26" ht="13.5" thickBot="1">
      <c r="A3" s="192" t="s">
        <v>3</v>
      </c>
      <c r="B3" s="126" t="s">
        <v>201</v>
      </c>
      <c r="C3" s="194" t="s">
        <v>83</v>
      </c>
      <c r="D3" s="112" t="s">
        <v>202</v>
      </c>
      <c r="E3" s="196" t="s">
        <v>82</v>
      </c>
      <c r="F3" s="122" t="s">
        <v>201</v>
      </c>
      <c r="G3" s="194" t="s">
        <v>83</v>
      </c>
      <c r="H3" s="112" t="s">
        <v>202</v>
      </c>
      <c r="I3" s="195" t="s">
        <v>82</v>
      </c>
      <c r="J3" s="126" t="s">
        <v>201</v>
      </c>
      <c r="K3" s="194" t="s">
        <v>83</v>
      </c>
      <c r="L3" s="112" t="s">
        <v>202</v>
      </c>
      <c r="M3" s="196" t="s">
        <v>82</v>
      </c>
      <c r="N3" s="122" t="s">
        <v>201</v>
      </c>
      <c r="O3" s="194" t="s">
        <v>83</v>
      </c>
      <c r="P3" s="112" t="s">
        <v>202</v>
      </c>
      <c r="Q3" s="195" t="s">
        <v>82</v>
      </c>
      <c r="R3" s="126" t="s">
        <v>201</v>
      </c>
      <c r="S3" s="194" t="s">
        <v>83</v>
      </c>
      <c r="T3" s="112" t="s">
        <v>202</v>
      </c>
      <c r="U3" s="196" t="s">
        <v>82</v>
      </c>
      <c r="V3" s="40"/>
      <c r="W3" s="40"/>
      <c r="X3" s="40"/>
      <c r="Y3" s="40"/>
      <c r="Z3" s="40"/>
    </row>
    <row r="4" spans="1:26" ht="12.75">
      <c r="A4" s="29" t="s">
        <v>94</v>
      </c>
      <c r="B4" s="93">
        <v>0</v>
      </c>
      <c r="C4" s="104">
        <v>0</v>
      </c>
      <c r="D4" s="211">
        <v>595</v>
      </c>
      <c r="E4" s="190">
        <v>208</v>
      </c>
      <c r="F4" s="106">
        <v>0</v>
      </c>
      <c r="G4" s="104">
        <v>0</v>
      </c>
      <c r="H4" s="211">
        <v>606</v>
      </c>
      <c r="I4" s="105">
        <v>241</v>
      </c>
      <c r="J4" s="93">
        <v>93</v>
      </c>
      <c r="K4" s="104">
        <f aca="true" t="shared" si="0" ref="K4:K10">L4-J4</f>
        <v>524</v>
      </c>
      <c r="L4" s="211">
        <v>617</v>
      </c>
      <c r="M4" s="190">
        <v>230</v>
      </c>
      <c r="N4" s="106">
        <v>58</v>
      </c>
      <c r="O4" s="104">
        <f aca="true" t="shared" si="1" ref="O4:O10">P4-N4</f>
        <v>538</v>
      </c>
      <c r="P4" s="211">
        <v>596</v>
      </c>
      <c r="Q4" s="105">
        <v>298</v>
      </c>
      <c r="R4" s="93">
        <v>81</v>
      </c>
      <c r="S4" s="104">
        <f aca="true" t="shared" si="2" ref="S4:S9">T4-R4</f>
        <v>602</v>
      </c>
      <c r="T4" s="211">
        <v>683</v>
      </c>
      <c r="U4" s="190">
        <v>365</v>
      </c>
      <c r="V4" s="40"/>
      <c r="W4" s="40"/>
      <c r="X4" s="40"/>
      <c r="Y4" s="40"/>
      <c r="Z4" s="40"/>
    </row>
    <row r="5" spans="1:26" ht="12.75">
      <c r="A5" s="26" t="s">
        <v>10</v>
      </c>
      <c r="B5" s="91">
        <v>0</v>
      </c>
      <c r="C5" s="164">
        <v>0</v>
      </c>
      <c r="D5" s="212">
        <v>833</v>
      </c>
      <c r="E5" s="172">
        <v>266</v>
      </c>
      <c r="F5" s="85">
        <v>0</v>
      </c>
      <c r="G5" s="164">
        <v>0</v>
      </c>
      <c r="H5" s="212">
        <v>827</v>
      </c>
      <c r="I5" s="165">
        <v>360</v>
      </c>
      <c r="J5" s="91">
        <v>83</v>
      </c>
      <c r="K5" s="164">
        <f t="shared" si="0"/>
        <v>787</v>
      </c>
      <c r="L5" s="212">
        <v>870</v>
      </c>
      <c r="M5" s="172">
        <v>416</v>
      </c>
      <c r="N5" s="85">
        <v>80</v>
      </c>
      <c r="O5" s="164">
        <f t="shared" si="1"/>
        <v>740</v>
      </c>
      <c r="P5" s="212">
        <v>820</v>
      </c>
      <c r="Q5" s="165">
        <v>387</v>
      </c>
      <c r="R5" s="91">
        <v>112</v>
      </c>
      <c r="S5" s="164">
        <f t="shared" si="2"/>
        <v>693</v>
      </c>
      <c r="T5" s="212">
        <v>805</v>
      </c>
      <c r="U5" s="172">
        <v>408</v>
      </c>
      <c r="V5" s="40"/>
      <c r="W5" s="40"/>
      <c r="X5" s="40"/>
      <c r="Y5" s="40"/>
      <c r="Z5" s="40"/>
    </row>
    <row r="6" spans="1:26" ht="12.75">
      <c r="A6" s="26" t="s">
        <v>13</v>
      </c>
      <c r="B6" s="91">
        <v>0</v>
      </c>
      <c r="C6" s="164">
        <v>0</v>
      </c>
      <c r="D6" s="212">
        <v>647</v>
      </c>
      <c r="E6" s="172">
        <v>219</v>
      </c>
      <c r="F6" s="85">
        <v>0</v>
      </c>
      <c r="G6" s="164">
        <v>0</v>
      </c>
      <c r="H6" s="212">
        <v>545</v>
      </c>
      <c r="I6" s="165">
        <v>206</v>
      </c>
      <c r="J6" s="91">
        <v>63</v>
      </c>
      <c r="K6" s="164">
        <f t="shared" si="0"/>
        <v>555</v>
      </c>
      <c r="L6" s="212">
        <v>618</v>
      </c>
      <c r="M6" s="172">
        <v>255</v>
      </c>
      <c r="N6" s="85">
        <v>74</v>
      </c>
      <c r="O6" s="164">
        <f t="shared" si="1"/>
        <v>464</v>
      </c>
      <c r="P6" s="212">
        <v>538</v>
      </c>
      <c r="Q6" s="165">
        <v>219</v>
      </c>
      <c r="R6" s="91">
        <v>67</v>
      </c>
      <c r="S6" s="164">
        <f t="shared" si="2"/>
        <v>491</v>
      </c>
      <c r="T6" s="212">
        <v>558</v>
      </c>
      <c r="U6" s="172">
        <v>224</v>
      </c>
      <c r="V6" s="40"/>
      <c r="W6" s="40"/>
      <c r="X6" s="40"/>
      <c r="Y6" s="40"/>
      <c r="Z6" s="40"/>
    </row>
    <row r="7" spans="1:26" ht="12.75">
      <c r="A7" s="26" t="s">
        <v>11</v>
      </c>
      <c r="B7" s="91">
        <v>0</v>
      </c>
      <c r="C7" s="164">
        <v>0</v>
      </c>
      <c r="D7" s="212">
        <v>853</v>
      </c>
      <c r="E7" s="172">
        <v>292</v>
      </c>
      <c r="F7" s="85">
        <v>0</v>
      </c>
      <c r="G7" s="164">
        <v>0</v>
      </c>
      <c r="H7" s="212">
        <v>847</v>
      </c>
      <c r="I7" s="165">
        <v>363</v>
      </c>
      <c r="J7" s="91">
        <v>106</v>
      </c>
      <c r="K7" s="164">
        <f t="shared" si="0"/>
        <v>749</v>
      </c>
      <c r="L7" s="212">
        <v>855</v>
      </c>
      <c r="M7" s="172">
        <v>361</v>
      </c>
      <c r="N7" s="85">
        <v>97</v>
      </c>
      <c r="O7" s="164">
        <f t="shared" si="1"/>
        <v>736</v>
      </c>
      <c r="P7" s="212">
        <v>833</v>
      </c>
      <c r="Q7" s="165">
        <v>356</v>
      </c>
      <c r="R7" s="91">
        <v>128</v>
      </c>
      <c r="S7" s="164">
        <f t="shared" si="2"/>
        <v>702</v>
      </c>
      <c r="T7" s="212">
        <v>830</v>
      </c>
      <c r="U7" s="172">
        <v>377</v>
      </c>
      <c r="V7" s="40"/>
      <c r="W7" s="40"/>
      <c r="X7" s="40"/>
      <c r="Y7" s="40"/>
      <c r="Z7" s="40"/>
    </row>
    <row r="8" spans="1:26" ht="13.5" thickBot="1">
      <c r="A8" s="148" t="s">
        <v>182</v>
      </c>
      <c r="B8" s="92">
        <v>0</v>
      </c>
      <c r="C8" s="182">
        <v>0</v>
      </c>
      <c r="D8" s="213">
        <v>951</v>
      </c>
      <c r="E8" s="209">
        <v>348</v>
      </c>
      <c r="F8" s="130">
        <v>0</v>
      </c>
      <c r="G8" s="182">
        <v>0</v>
      </c>
      <c r="H8" s="213">
        <v>881</v>
      </c>
      <c r="I8" s="215">
        <v>425</v>
      </c>
      <c r="J8" s="92">
        <v>105</v>
      </c>
      <c r="K8" s="182">
        <f t="shared" si="0"/>
        <v>753</v>
      </c>
      <c r="L8" s="213">
        <v>858</v>
      </c>
      <c r="M8" s="209">
        <v>366</v>
      </c>
      <c r="N8" s="130">
        <v>61</v>
      </c>
      <c r="O8" s="182">
        <f t="shared" si="1"/>
        <v>664</v>
      </c>
      <c r="P8" s="213">
        <v>725</v>
      </c>
      <c r="Q8" s="215">
        <v>358</v>
      </c>
      <c r="R8" s="92">
        <v>105</v>
      </c>
      <c r="S8" s="182">
        <f t="shared" si="2"/>
        <v>701</v>
      </c>
      <c r="T8" s="213">
        <v>806</v>
      </c>
      <c r="U8" s="209">
        <v>384</v>
      </c>
      <c r="V8" s="40"/>
      <c r="W8" s="40"/>
      <c r="X8" s="40"/>
      <c r="Y8" s="40"/>
      <c r="Z8" s="40"/>
    </row>
    <row r="9" spans="1:26" ht="13.5" thickBot="1">
      <c r="A9" s="155" t="s">
        <v>22</v>
      </c>
      <c r="B9" s="110">
        <v>0</v>
      </c>
      <c r="C9" s="183">
        <v>0</v>
      </c>
      <c r="D9" s="112">
        <f>SUM(D4:D8)</f>
        <v>3879</v>
      </c>
      <c r="E9" s="161">
        <f>SUM(E4:E8)</f>
        <v>1333</v>
      </c>
      <c r="F9" s="175">
        <v>0</v>
      </c>
      <c r="G9" s="183">
        <v>0</v>
      </c>
      <c r="H9" s="112">
        <f>SUM(H4:H8)</f>
        <v>3706</v>
      </c>
      <c r="I9" s="160">
        <f>SUM(I4:I8)</f>
        <v>1595</v>
      </c>
      <c r="J9" s="110">
        <f>SUM(J4:J8)</f>
        <v>450</v>
      </c>
      <c r="K9" s="183">
        <f t="shared" si="0"/>
        <v>3368</v>
      </c>
      <c r="L9" s="112">
        <f>SUM(L4:L8)</f>
        <v>3818</v>
      </c>
      <c r="M9" s="161">
        <f>SUM(M4:M8)</f>
        <v>1628</v>
      </c>
      <c r="N9" s="175">
        <f>SUM(N4:N8)</f>
        <v>370</v>
      </c>
      <c r="O9" s="183">
        <f t="shared" si="1"/>
        <v>3142</v>
      </c>
      <c r="P9" s="112">
        <f>SUM(P4:P8)</f>
        <v>3512</v>
      </c>
      <c r="Q9" s="160">
        <f>SUM(Q4:Q8)</f>
        <v>1618</v>
      </c>
      <c r="R9" s="110">
        <v>493</v>
      </c>
      <c r="S9" s="183">
        <f t="shared" si="2"/>
        <v>3189</v>
      </c>
      <c r="T9" s="112">
        <f>SUM(T4:T8)</f>
        <v>3682</v>
      </c>
      <c r="U9" s="161">
        <f>SUM(U4:U8)</f>
        <v>1758</v>
      </c>
      <c r="V9" s="40"/>
      <c r="W9" s="40"/>
      <c r="X9" s="40"/>
      <c r="Y9" s="40"/>
      <c r="Z9" s="40"/>
    </row>
    <row r="10" spans="1:26" ht="13.5" thickBot="1">
      <c r="A10" s="192" t="s">
        <v>27</v>
      </c>
      <c r="B10" s="208">
        <v>0</v>
      </c>
      <c r="C10" s="205">
        <v>0</v>
      </c>
      <c r="D10" s="214">
        <v>127856</v>
      </c>
      <c r="E10" s="210">
        <v>40736</v>
      </c>
      <c r="F10" s="207">
        <v>0</v>
      </c>
      <c r="G10" s="205">
        <v>0</v>
      </c>
      <c r="H10" s="214">
        <v>123964</v>
      </c>
      <c r="I10" s="207">
        <v>48764</v>
      </c>
      <c r="J10" s="208">
        <v>14577</v>
      </c>
      <c r="K10" s="205">
        <f t="shared" si="0"/>
        <v>106816</v>
      </c>
      <c r="L10" s="214">
        <v>121393</v>
      </c>
      <c r="M10" s="210">
        <v>51838</v>
      </c>
      <c r="N10" s="207">
        <v>15071</v>
      </c>
      <c r="O10" s="205">
        <f t="shared" si="1"/>
        <v>106460</v>
      </c>
      <c r="P10" s="214">
        <v>121531</v>
      </c>
      <c r="Q10" s="207">
        <v>54880</v>
      </c>
      <c r="R10" s="208">
        <v>17237</v>
      </c>
      <c r="S10" s="205">
        <v>104274</v>
      </c>
      <c r="T10" s="214">
        <v>121511</v>
      </c>
      <c r="U10" s="210">
        <v>55856</v>
      </c>
      <c r="V10" s="147"/>
      <c r="W10" s="147"/>
      <c r="X10" s="147"/>
      <c r="Y10" s="147"/>
      <c r="Z10" s="147"/>
    </row>
    <row r="11" spans="1:26" ht="12.75">
      <c r="A11" s="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3.5" thickBot="1">
      <c r="A12" s="15" t="s">
        <v>243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2.75">
      <c r="A13" s="10" t="s">
        <v>97</v>
      </c>
      <c r="B13" s="319">
        <v>2001</v>
      </c>
      <c r="C13" s="318"/>
      <c r="D13" s="318"/>
      <c r="E13" s="320"/>
      <c r="F13" s="318">
        <v>2002</v>
      </c>
      <c r="G13" s="318"/>
      <c r="H13" s="318"/>
      <c r="I13" s="318"/>
      <c r="J13" s="319">
        <v>2003</v>
      </c>
      <c r="K13" s="318"/>
      <c r="L13" s="318"/>
      <c r="M13" s="320"/>
      <c r="N13" s="318">
        <v>2004</v>
      </c>
      <c r="O13" s="318"/>
      <c r="P13" s="318"/>
      <c r="Q13" s="318"/>
      <c r="R13" s="319">
        <v>2005</v>
      </c>
      <c r="S13" s="318"/>
      <c r="T13" s="318"/>
      <c r="U13" s="320"/>
      <c r="V13" s="147"/>
      <c r="W13" s="147"/>
      <c r="X13" s="147"/>
      <c r="Y13" s="147"/>
      <c r="Z13" s="147"/>
    </row>
    <row r="14" spans="1:26" ht="13.5" thickBot="1">
      <c r="A14" s="192" t="s">
        <v>3</v>
      </c>
      <c r="B14" s="126" t="s">
        <v>205</v>
      </c>
      <c r="C14" s="127" t="s">
        <v>206</v>
      </c>
      <c r="D14" s="127" t="s">
        <v>234</v>
      </c>
      <c r="E14" s="129" t="s">
        <v>66</v>
      </c>
      <c r="F14" s="122" t="s">
        <v>205</v>
      </c>
      <c r="G14" s="127" t="s">
        <v>206</v>
      </c>
      <c r="H14" s="127" t="s">
        <v>234</v>
      </c>
      <c r="I14" s="194" t="s">
        <v>66</v>
      </c>
      <c r="J14" s="126" t="s">
        <v>205</v>
      </c>
      <c r="K14" s="127" t="s">
        <v>206</v>
      </c>
      <c r="L14" s="127" t="s">
        <v>234</v>
      </c>
      <c r="M14" s="129" t="s">
        <v>66</v>
      </c>
      <c r="N14" s="122" t="s">
        <v>205</v>
      </c>
      <c r="O14" s="127" t="s">
        <v>206</v>
      </c>
      <c r="P14" s="127" t="s">
        <v>234</v>
      </c>
      <c r="Q14" s="194" t="s">
        <v>66</v>
      </c>
      <c r="R14" s="126" t="s">
        <v>205</v>
      </c>
      <c r="S14" s="127" t="s">
        <v>206</v>
      </c>
      <c r="T14" s="127" t="s">
        <v>234</v>
      </c>
      <c r="U14" s="129" t="s">
        <v>66</v>
      </c>
      <c r="V14" s="147"/>
      <c r="W14" s="147"/>
      <c r="X14" s="147"/>
      <c r="Y14" s="147"/>
      <c r="Z14" s="147"/>
    </row>
    <row r="15" spans="1:26" ht="12.75">
      <c r="A15" s="29" t="s">
        <v>94</v>
      </c>
      <c r="B15" s="224">
        <v>40</v>
      </c>
      <c r="C15" s="216">
        <v>42</v>
      </c>
      <c r="D15" s="216">
        <f>E15-C15-B15</f>
        <v>513</v>
      </c>
      <c r="E15" s="217">
        <v>595</v>
      </c>
      <c r="F15" s="220">
        <v>20</v>
      </c>
      <c r="G15" s="216">
        <v>25</v>
      </c>
      <c r="H15" s="216">
        <f>I15-G15-F15</f>
        <v>561</v>
      </c>
      <c r="I15" s="226">
        <v>606</v>
      </c>
      <c r="J15" s="224">
        <v>33</v>
      </c>
      <c r="K15" s="216">
        <v>20</v>
      </c>
      <c r="L15" s="216">
        <f>M15-K15-J15</f>
        <v>564</v>
      </c>
      <c r="M15" s="217">
        <v>617</v>
      </c>
      <c r="N15" s="220">
        <v>15</v>
      </c>
      <c r="O15" s="216">
        <v>20</v>
      </c>
      <c r="P15" s="216">
        <f>Q15-O15-N15</f>
        <v>561</v>
      </c>
      <c r="Q15" s="226">
        <v>596</v>
      </c>
      <c r="R15" s="224">
        <v>22</v>
      </c>
      <c r="S15" s="216">
        <v>24</v>
      </c>
      <c r="T15" s="216">
        <f>U15-S15-R15</f>
        <v>637</v>
      </c>
      <c r="U15" s="217">
        <v>683</v>
      </c>
      <c r="V15" s="147"/>
      <c r="W15" s="147"/>
      <c r="X15" s="147"/>
      <c r="Y15" s="147"/>
      <c r="Z15" s="147"/>
    </row>
    <row r="16" spans="1:26" ht="12.75">
      <c r="A16" s="26" t="s">
        <v>10</v>
      </c>
      <c r="B16" s="90">
        <v>57</v>
      </c>
      <c r="C16" s="8">
        <v>81</v>
      </c>
      <c r="D16" s="8">
        <f aca="true" t="shared" si="3" ref="D16:D21">E16-C16-B16</f>
        <v>695</v>
      </c>
      <c r="E16" s="71">
        <v>833</v>
      </c>
      <c r="F16" s="174">
        <v>12</v>
      </c>
      <c r="G16" s="8">
        <v>67</v>
      </c>
      <c r="H16" s="8">
        <f aca="true" t="shared" si="4" ref="H16:H21">I16-G16-F16</f>
        <v>748</v>
      </c>
      <c r="I16" s="115">
        <v>827</v>
      </c>
      <c r="J16" s="90">
        <v>33</v>
      </c>
      <c r="K16" s="8">
        <v>69</v>
      </c>
      <c r="L16" s="8">
        <f aca="true" t="shared" si="5" ref="L16:L21">M16-K16-J16</f>
        <v>768</v>
      </c>
      <c r="M16" s="71">
        <v>870</v>
      </c>
      <c r="N16" s="174">
        <v>26</v>
      </c>
      <c r="O16" s="8">
        <v>56</v>
      </c>
      <c r="P16" s="8">
        <f aca="true" t="shared" si="6" ref="P16:P21">Q16-O16-N16</f>
        <v>738</v>
      </c>
      <c r="Q16" s="115">
        <v>820</v>
      </c>
      <c r="R16" s="90">
        <v>20</v>
      </c>
      <c r="S16" s="8">
        <v>41</v>
      </c>
      <c r="T16" s="8">
        <f aca="true" t="shared" si="7" ref="T16:T21">U16-S16-R16</f>
        <v>744</v>
      </c>
      <c r="U16" s="71">
        <v>805</v>
      </c>
      <c r="V16" s="147"/>
      <c r="W16" s="147"/>
      <c r="X16" s="147"/>
      <c r="Y16" s="147"/>
      <c r="Z16" s="147"/>
    </row>
    <row r="17" spans="1:26" ht="12.75">
      <c r="A17" s="26" t="s">
        <v>13</v>
      </c>
      <c r="B17" s="91">
        <v>46</v>
      </c>
      <c r="C17" s="7">
        <v>45</v>
      </c>
      <c r="D17" s="7">
        <f t="shared" si="3"/>
        <v>556</v>
      </c>
      <c r="E17" s="98">
        <v>647</v>
      </c>
      <c r="F17" s="85">
        <v>15</v>
      </c>
      <c r="G17" s="7">
        <v>43</v>
      </c>
      <c r="H17" s="7">
        <f t="shared" si="4"/>
        <v>487</v>
      </c>
      <c r="I17" s="164">
        <v>545</v>
      </c>
      <c r="J17" s="91">
        <v>23</v>
      </c>
      <c r="K17" s="7">
        <v>34</v>
      </c>
      <c r="L17" s="7">
        <f t="shared" si="5"/>
        <v>561</v>
      </c>
      <c r="M17" s="98">
        <v>618</v>
      </c>
      <c r="N17" s="85">
        <v>13</v>
      </c>
      <c r="O17" s="7">
        <v>23</v>
      </c>
      <c r="P17" s="7">
        <f t="shared" si="6"/>
        <v>502</v>
      </c>
      <c r="Q17" s="164">
        <v>538</v>
      </c>
      <c r="R17" s="91">
        <v>22</v>
      </c>
      <c r="S17" s="7">
        <v>37</v>
      </c>
      <c r="T17" s="7">
        <f t="shared" si="7"/>
        <v>499</v>
      </c>
      <c r="U17" s="98">
        <v>558</v>
      </c>
      <c r="V17" s="147"/>
      <c r="W17" s="147"/>
      <c r="X17" s="147"/>
      <c r="Y17" s="147"/>
      <c r="Z17" s="147"/>
    </row>
    <row r="18" spans="1:26" ht="12.75">
      <c r="A18" s="26" t="s">
        <v>11</v>
      </c>
      <c r="B18" s="91">
        <v>37</v>
      </c>
      <c r="C18" s="7">
        <v>70</v>
      </c>
      <c r="D18" s="7">
        <f t="shared" si="3"/>
        <v>746</v>
      </c>
      <c r="E18" s="98">
        <v>853</v>
      </c>
      <c r="F18" s="85">
        <v>55</v>
      </c>
      <c r="G18" s="7">
        <v>69</v>
      </c>
      <c r="H18" s="7">
        <f t="shared" si="4"/>
        <v>723</v>
      </c>
      <c r="I18" s="164">
        <v>847</v>
      </c>
      <c r="J18" s="91">
        <v>49</v>
      </c>
      <c r="K18" s="7">
        <v>57</v>
      </c>
      <c r="L18" s="7">
        <f t="shared" si="5"/>
        <v>749</v>
      </c>
      <c r="M18" s="98">
        <v>855</v>
      </c>
      <c r="N18" s="85">
        <v>24</v>
      </c>
      <c r="O18" s="7">
        <v>71</v>
      </c>
      <c r="P18" s="7">
        <f t="shared" si="6"/>
        <v>738</v>
      </c>
      <c r="Q18" s="164">
        <v>833</v>
      </c>
      <c r="R18" s="91">
        <v>24</v>
      </c>
      <c r="S18" s="7">
        <v>45</v>
      </c>
      <c r="T18" s="7">
        <f t="shared" si="7"/>
        <v>761</v>
      </c>
      <c r="U18" s="98">
        <v>830</v>
      </c>
      <c r="V18" s="147"/>
      <c r="W18" s="147"/>
      <c r="X18" s="147"/>
      <c r="Y18" s="147"/>
      <c r="Z18" s="147"/>
    </row>
    <row r="19" spans="1:26" ht="13.5" thickBot="1">
      <c r="A19" s="148" t="s">
        <v>182</v>
      </c>
      <c r="B19" s="150">
        <v>57</v>
      </c>
      <c r="C19" s="16">
        <v>102</v>
      </c>
      <c r="D19" s="16">
        <f t="shared" si="3"/>
        <v>792</v>
      </c>
      <c r="E19" s="72">
        <v>951</v>
      </c>
      <c r="F19" s="221">
        <v>37</v>
      </c>
      <c r="G19" s="16">
        <v>88</v>
      </c>
      <c r="H19" s="16">
        <f t="shared" si="4"/>
        <v>756</v>
      </c>
      <c r="I19" s="227">
        <v>881</v>
      </c>
      <c r="J19" s="150">
        <v>63</v>
      </c>
      <c r="K19" s="16">
        <v>81</v>
      </c>
      <c r="L19" s="16">
        <f t="shared" si="5"/>
        <v>714</v>
      </c>
      <c r="M19" s="72">
        <v>858</v>
      </c>
      <c r="N19" s="221">
        <v>36</v>
      </c>
      <c r="O19" s="16">
        <v>53</v>
      </c>
      <c r="P19" s="16">
        <f t="shared" si="6"/>
        <v>636</v>
      </c>
      <c r="Q19" s="227">
        <v>725</v>
      </c>
      <c r="R19" s="150">
        <v>27</v>
      </c>
      <c r="S19" s="16">
        <v>75</v>
      </c>
      <c r="T19" s="16">
        <f t="shared" si="7"/>
        <v>704</v>
      </c>
      <c r="U19" s="72">
        <v>806</v>
      </c>
      <c r="V19" s="147"/>
      <c r="W19" s="147"/>
      <c r="X19" s="147"/>
      <c r="Y19" s="147"/>
      <c r="Z19" s="147"/>
    </row>
    <row r="20" spans="1:26" ht="13.5" thickBot="1">
      <c r="A20" s="155" t="s">
        <v>22</v>
      </c>
      <c r="B20" s="157">
        <f>SUM(B15:B19)</f>
        <v>237</v>
      </c>
      <c r="C20" s="17">
        <f>SUM(C15:C19)</f>
        <v>340</v>
      </c>
      <c r="D20" s="17">
        <f t="shared" si="3"/>
        <v>3302</v>
      </c>
      <c r="E20" s="66">
        <f>SUM(E15:E19)</f>
        <v>3879</v>
      </c>
      <c r="F20" s="222">
        <f>SUM(F15:F19)</f>
        <v>139</v>
      </c>
      <c r="G20" s="17">
        <f>SUM(G15:G19)</f>
        <v>292</v>
      </c>
      <c r="H20" s="17">
        <f t="shared" si="4"/>
        <v>3275</v>
      </c>
      <c r="I20" s="228">
        <f>SUM(I15:I19)</f>
        <v>3706</v>
      </c>
      <c r="J20" s="157">
        <f>SUM(J15:J19)</f>
        <v>201</v>
      </c>
      <c r="K20" s="17">
        <f>SUM(K15:K19)</f>
        <v>261</v>
      </c>
      <c r="L20" s="17">
        <f t="shared" si="5"/>
        <v>3356</v>
      </c>
      <c r="M20" s="66">
        <f>SUM(M15:M19)</f>
        <v>3818</v>
      </c>
      <c r="N20" s="222">
        <f>SUM(N15:N19)</f>
        <v>114</v>
      </c>
      <c r="O20" s="17">
        <f>SUM(O15:O19)</f>
        <v>223</v>
      </c>
      <c r="P20" s="17">
        <f t="shared" si="6"/>
        <v>3175</v>
      </c>
      <c r="Q20" s="228">
        <f>SUM(Q15:Q19)</f>
        <v>3512</v>
      </c>
      <c r="R20" s="157">
        <v>115</v>
      </c>
      <c r="S20" s="17">
        <f>SUM(S15:S19)</f>
        <v>222</v>
      </c>
      <c r="T20" s="17">
        <f t="shared" si="7"/>
        <v>3345</v>
      </c>
      <c r="U20" s="66">
        <f>SUM(U15:U19)</f>
        <v>3682</v>
      </c>
      <c r="V20" s="147"/>
      <c r="W20" s="147"/>
      <c r="X20" s="147"/>
      <c r="Y20" s="147"/>
      <c r="Z20" s="147"/>
    </row>
    <row r="21" spans="1:26" ht="13.5" thickBot="1">
      <c r="A21" s="192" t="s">
        <v>27</v>
      </c>
      <c r="B21" s="225">
        <v>9032</v>
      </c>
      <c r="C21" s="218">
        <v>9237</v>
      </c>
      <c r="D21" s="218">
        <f t="shared" si="3"/>
        <v>109587</v>
      </c>
      <c r="E21" s="219">
        <v>127856</v>
      </c>
      <c r="F21" s="223">
        <v>5185</v>
      </c>
      <c r="G21" s="218">
        <v>7698</v>
      </c>
      <c r="H21" s="218">
        <f t="shared" si="4"/>
        <v>111081</v>
      </c>
      <c r="I21" s="229">
        <v>123964</v>
      </c>
      <c r="J21" s="225">
        <v>5148</v>
      </c>
      <c r="K21" s="218">
        <v>7558</v>
      </c>
      <c r="L21" s="218">
        <f t="shared" si="5"/>
        <v>108687</v>
      </c>
      <c r="M21" s="219">
        <v>121393</v>
      </c>
      <c r="N21" s="223">
        <v>3734</v>
      </c>
      <c r="O21" s="218">
        <v>6197</v>
      </c>
      <c r="P21" s="218">
        <f t="shared" si="6"/>
        <v>111600</v>
      </c>
      <c r="Q21" s="229">
        <v>121531</v>
      </c>
      <c r="R21" s="225">
        <v>3341</v>
      </c>
      <c r="S21" s="218">
        <v>5654</v>
      </c>
      <c r="T21" s="218">
        <f t="shared" si="7"/>
        <v>112516</v>
      </c>
      <c r="U21" s="219">
        <v>121511</v>
      </c>
      <c r="V21" s="80"/>
      <c r="W21" s="80"/>
      <c r="X21" s="80"/>
      <c r="Y21" s="80"/>
      <c r="Z21" s="80"/>
    </row>
    <row r="22" spans="1:26" ht="12.75">
      <c r="A22" s="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80"/>
      <c r="W22" s="80"/>
      <c r="X22" s="80"/>
      <c r="Y22" s="80"/>
      <c r="Z22" s="80"/>
    </row>
    <row r="23" spans="1:26" ht="13.5" thickBot="1">
      <c r="A23" s="15" t="s">
        <v>246</v>
      </c>
      <c r="V23" s="3"/>
      <c r="W23" s="3"/>
      <c r="X23" s="3"/>
      <c r="Y23" s="3"/>
      <c r="Z23" s="3"/>
    </row>
    <row r="24" spans="1:26" ht="13.5" thickBot="1">
      <c r="A24" s="10" t="s">
        <v>208</v>
      </c>
      <c r="B24" s="319">
        <v>2001</v>
      </c>
      <c r="C24" s="318"/>
      <c r="D24" s="337"/>
      <c r="E24" s="320"/>
      <c r="F24" s="318">
        <v>2002</v>
      </c>
      <c r="G24" s="318"/>
      <c r="H24" s="337"/>
      <c r="I24" s="318"/>
      <c r="J24" s="319">
        <v>2003</v>
      </c>
      <c r="K24" s="318"/>
      <c r="L24" s="337"/>
      <c r="M24" s="320"/>
      <c r="N24" s="318">
        <v>2004</v>
      </c>
      <c r="O24" s="318"/>
      <c r="P24" s="337"/>
      <c r="Q24" s="318"/>
      <c r="R24" s="319">
        <v>2005</v>
      </c>
      <c r="S24" s="318"/>
      <c r="T24" s="337"/>
      <c r="U24" s="320"/>
      <c r="V24" s="3"/>
      <c r="W24" s="3"/>
      <c r="X24" s="3"/>
      <c r="Y24" s="3"/>
      <c r="Z24" s="3"/>
    </row>
    <row r="25" spans="1:26" ht="13.5" thickBot="1">
      <c r="A25" s="192" t="s">
        <v>204</v>
      </c>
      <c r="B25" s="126" t="s">
        <v>201</v>
      </c>
      <c r="C25" s="194" t="s">
        <v>83</v>
      </c>
      <c r="D25" s="112" t="s">
        <v>202</v>
      </c>
      <c r="E25" s="196" t="s">
        <v>82</v>
      </c>
      <c r="F25" s="122" t="s">
        <v>201</v>
      </c>
      <c r="G25" s="194" t="s">
        <v>83</v>
      </c>
      <c r="H25" s="112" t="s">
        <v>202</v>
      </c>
      <c r="I25" s="195" t="s">
        <v>82</v>
      </c>
      <c r="J25" s="126" t="s">
        <v>201</v>
      </c>
      <c r="K25" s="194" t="s">
        <v>83</v>
      </c>
      <c r="L25" s="112" t="s">
        <v>202</v>
      </c>
      <c r="M25" s="196" t="s">
        <v>82</v>
      </c>
      <c r="N25" s="122" t="s">
        <v>201</v>
      </c>
      <c r="O25" s="194" t="s">
        <v>83</v>
      </c>
      <c r="P25" s="112" t="s">
        <v>202</v>
      </c>
      <c r="Q25" s="195" t="s">
        <v>82</v>
      </c>
      <c r="R25" s="126" t="s">
        <v>201</v>
      </c>
      <c r="S25" s="194" t="s">
        <v>83</v>
      </c>
      <c r="T25" s="112" t="s">
        <v>202</v>
      </c>
      <c r="U25" s="196" t="s">
        <v>82</v>
      </c>
      <c r="V25" s="3"/>
      <c r="W25" s="3"/>
      <c r="X25" s="3"/>
      <c r="Y25" s="3"/>
      <c r="Z25" s="3"/>
    </row>
    <row r="26" spans="1:26" ht="12.75">
      <c r="A26" s="29" t="s">
        <v>6</v>
      </c>
      <c r="B26" s="93">
        <v>0</v>
      </c>
      <c r="C26" s="104">
        <v>0</v>
      </c>
      <c r="D26" s="211">
        <v>419</v>
      </c>
      <c r="E26" s="190">
        <v>132</v>
      </c>
      <c r="F26" s="106">
        <v>0</v>
      </c>
      <c r="G26" s="104">
        <v>0</v>
      </c>
      <c r="H26" s="211">
        <v>425</v>
      </c>
      <c r="I26" s="105">
        <v>172</v>
      </c>
      <c r="J26" s="93">
        <v>33</v>
      </c>
      <c r="K26" s="104">
        <f>L26-J26</f>
        <v>375</v>
      </c>
      <c r="L26" s="211">
        <v>408</v>
      </c>
      <c r="M26" s="190">
        <v>135</v>
      </c>
      <c r="N26" s="106">
        <v>30</v>
      </c>
      <c r="O26" s="104">
        <f>P26-N26</f>
        <v>414</v>
      </c>
      <c r="P26" s="211">
        <v>444</v>
      </c>
      <c r="Q26" s="105">
        <v>218</v>
      </c>
      <c r="R26" s="93">
        <v>34</v>
      </c>
      <c r="S26" s="104">
        <f>T26-R26</f>
        <v>365</v>
      </c>
      <c r="T26" s="211">
        <v>399</v>
      </c>
      <c r="U26" s="190">
        <v>174</v>
      </c>
      <c r="V26" s="3"/>
      <c r="W26" s="3"/>
      <c r="X26" s="3"/>
      <c r="Y26" s="3"/>
      <c r="Z26" s="3"/>
    </row>
    <row r="27" spans="1:26" ht="12.75">
      <c r="A27" s="26" t="s">
        <v>0</v>
      </c>
      <c r="B27" s="91">
        <v>0</v>
      </c>
      <c r="C27" s="164">
        <v>0</v>
      </c>
      <c r="D27" s="212">
        <v>57</v>
      </c>
      <c r="E27" s="172">
        <v>11</v>
      </c>
      <c r="F27" s="85">
        <v>0</v>
      </c>
      <c r="G27" s="164">
        <v>0</v>
      </c>
      <c r="H27" s="212">
        <v>53</v>
      </c>
      <c r="I27" s="165">
        <v>16</v>
      </c>
      <c r="J27" s="91">
        <v>2</v>
      </c>
      <c r="K27" s="164">
        <f aca="true" t="shared" si="8" ref="K27:K33">L27-J27</f>
        <v>52</v>
      </c>
      <c r="L27" s="212">
        <v>54</v>
      </c>
      <c r="M27" s="172">
        <v>19</v>
      </c>
      <c r="N27" s="85">
        <v>1</v>
      </c>
      <c r="O27" s="164">
        <f aca="true" t="shared" si="9" ref="O27:O33">P27-N27</f>
        <v>49</v>
      </c>
      <c r="P27" s="212">
        <v>50</v>
      </c>
      <c r="Q27" s="165">
        <v>19</v>
      </c>
      <c r="R27" s="91">
        <v>5</v>
      </c>
      <c r="S27" s="164">
        <f aca="true" t="shared" si="10" ref="S27:S33">T27-R27</f>
        <v>51</v>
      </c>
      <c r="T27" s="212">
        <v>56</v>
      </c>
      <c r="U27" s="172">
        <v>10</v>
      </c>
      <c r="V27" s="3"/>
      <c r="W27" s="3"/>
      <c r="X27" s="3"/>
      <c r="Y27" s="3"/>
      <c r="Z27" s="3"/>
    </row>
    <row r="28" spans="1:26" ht="12.75">
      <c r="A28" s="26" t="s">
        <v>7</v>
      </c>
      <c r="B28" s="91">
        <v>0</v>
      </c>
      <c r="C28" s="164">
        <v>0</v>
      </c>
      <c r="D28" s="212">
        <v>1565</v>
      </c>
      <c r="E28" s="172">
        <v>604</v>
      </c>
      <c r="F28" s="85">
        <v>0</v>
      </c>
      <c r="G28" s="164">
        <v>0</v>
      </c>
      <c r="H28" s="212">
        <v>1243</v>
      </c>
      <c r="I28" s="165">
        <v>650</v>
      </c>
      <c r="J28" s="91">
        <v>110</v>
      </c>
      <c r="K28" s="164">
        <f t="shared" si="8"/>
        <v>1166</v>
      </c>
      <c r="L28" s="212">
        <v>1276</v>
      </c>
      <c r="M28" s="172">
        <v>737</v>
      </c>
      <c r="N28" s="85">
        <v>86</v>
      </c>
      <c r="O28" s="164">
        <f t="shared" si="9"/>
        <v>1027</v>
      </c>
      <c r="P28" s="212">
        <v>1113</v>
      </c>
      <c r="Q28" s="165">
        <v>623</v>
      </c>
      <c r="R28" s="91">
        <v>115</v>
      </c>
      <c r="S28" s="164">
        <f t="shared" si="10"/>
        <v>969</v>
      </c>
      <c r="T28" s="212">
        <v>1084</v>
      </c>
      <c r="U28" s="172">
        <v>592</v>
      </c>
      <c r="V28" s="3"/>
      <c r="W28" s="3"/>
      <c r="X28" s="3"/>
      <c r="Y28" s="3"/>
      <c r="Z28" s="3"/>
    </row>
    <row r="29" spans="1:26" ht="12.75">
      <c r="A29" s="26" t="s">
        <v>1</v>
      </c>
      <c r="B29" s="91">
        <v>0</v>
      </c>
      <c r="C29" s="164">
        <v>0</v>
      </c>
      <c r="D29" s="212">
        <v>419</v>
      </c>
      <c r="E29" s="172">
        <v>169</v>
      </c>
      <c r="F29" s="85">
        <v>0</v>
      </c>
      <c r="G29" s="164">
        <v>0</v>
      </c>
      <c r="H29" s="212">
        <v>512</v>
      </c>
      <c r="I29" s="165">
        <v>210</v>
      </c>
      <c r="J29" s="91">
        <v>48</v>
      </c>
      <c r="K29" s="164">
        <f t="shared" si="8"/>
        <v>515</v>
      </c>
      <c r="L29" s="212">
        <v>563</v>
      </c>
      <c r="M29" s="172">
        <v>232</v>
      </c>
      <c r="N29" s="85">
        <v>41</v>
      </c>
      <c r="O29" s="164">
        <f t="shared" si="9"/>
        <v>533</v>
      </c>
      <c r="P29" s="212">
        <v>574</v>
      </c>
      <c r="Q29" s="165">
        <v>244</v>
      </c>
      <c r="R29" s="91">
        <v>61</v>
      </c>
      <c r="S29" s="164">
        <f t="shared" si="10"/>
        <v>610</v>
      </c>
      <c r="T29" s="212">
        <v>671</v>
      </c>
      <c r="U29" s="172">
        <v>325</v>
      </c>
      <c r="V29" s="3"/>
      <c r="W29" s="3"/>
      <c r="X29" s="3"/>
      <c r="Y29" s="3"/>
      <c r="Z29" s="3"/>
    </row>
    <row r="30" spans="1:26" ht="12.75">
      <c r="A30" s="26" t="s">
        <v>2</v>
      </c>
      <c r="B30" s="91">
        <v>0</v>
      </c>
      <c r="C30" s="164">
        <v>0</v>
      </c>
      <c r="D30" s="212">
        <v>617</v>
      </c>
      <c r="E30" s="172">
        <v>185</v>
      </c>
      <c r="F30" s="85">
        <v>0</v>
      </c>
      <c r="G30" s="164">
        <v>0</v>
      </c>
      <c r="H30" s="212">
        <v>607</v>
      </c>
      <c r="I30" s="165">
        <v>224</v>
      </c>
      <c r="J30" s="91">
        <v>63</v>
      </c>
      <c r="K30" s="164">
        <f t="shared" si="8"/>
        <v>602</v>
      </c>
      <c r="L30" s="212">
        <v>665</v>
      </c>
      <c r="M30" s="172">
        <v>239</v>
      </c>
      <c r="N30" s="85">
        <v>63</v>
      </c>
      <c r="O30" s="164">
        <f t="shared" si="9"/>
        <v>573</v>
      </c>
      <c r="P30" s="212">
        <v>636</v>
      </c>
      <c r="Q30" s="165">
        <v>274</v>
      </c>
      <c r="R30" s="91">
        <v>58</v>
      </c>
      <c r="S30" s="164">
        <f t="shared" si="10"/>
        <v>554</v>
      </c>
      <c r="T30" s="212">
        <v>612</v>
      </c>
      <c r="U30" s="172">
        <v>258</v>
      </c>
      <c r="V30" s="3"/>
      <c r="W30" s="3"/>
      <c r="X30" s="3"/>
      <c r="Y30" s="3"/>
      <c r="Z30" s="3"/>
    </row>
    <row r="31" spans="1:26" ht="12.75">
      <c r="A31" s="26" t="s">
        <v>207</v>
      </c>
      <c r="B31" s="91">
        <v>0</v>
      </c>
      <c r="C31" s="164">
        <v>0</v>
      </c>
      <c r="D31" s="212">
        <v>711</v>
      </c>
      <c r="E31" s="172">
        <v>208</v>
      </c>
      <c r="F31" s="85">
        <v>0</v>
      </c>
      <c r="G31" s="164">
        <v>0</v>
      </c>
      <c r="H31" s="212">
        <v>750</v>
      </c>
      <c r="I31" s="165">
        <v>294</v>
      </c>
      <c r="J31" s="91">
        <v>194</v>
      </c>
      <c r="K31" s="164">
        <f t="shared" si="8"/>
        <v>533</v>
      </c>
      <c r="L31" s="212">
        <v>727</v>
      </c>
      <c r="M31" s="172">
        <v>237</v>
      </c>
      <c r="N31" s="85">
        <v>148</v>
      </c>
      <c r="O31" s="164">
        <f t="shared" si="9"/>
        <v>527</v>
      </c>
      <c r="P31" s="212">
        <v>675</v>
      </c>
      <c r="Q31" s="165">
        <v>236</v>
      </c>
      <c r="R31" s="91">
        <v>220</v>
      </c>
      <c r="S31" s="164">
        <f t="shared" si="10"/>
        <v>638</v>
      </c>
      <c r="T31" s="212">
        <v>858</v>
      </c>
      <c r="U31" s="172">
        <v>398</v>
      </c>
      <c r="V31" s="3"/>
      <c r="W31" s="3"/>
      <c r="X31" s="3"/>
      <c r="Y31" s="3"/>
      <c r="Z31" s="3"/>
    </row>
    <row r="32" spans="1:26" ht="13.5" thickBot="1">
      <c r="A32" s="148" t="s">
        <v>9</v>
      </c>
      <c r="B32" s="92">
        <v>0</v>
      </c>
      <c r="C32" s="182">
        <v>0</v>
      </c>
      <c r="D32" s="213">
        <v>91</v>
      </c>
      <c r="E32" s="209">
        <v>24</v>
      </c>
      <c r="F32" s="130">
        <v>0</v>
      </c>
      <c r="G32" s="182">
        <v>0</v>
      </c>
      <c r="H32" s="213">
        <v>116</v>
      </c>
      <c r="I32" s="215">
        <v>29</v>
      </c>
      <c r="J32" s="92">
        <v>0</v>
      </c>
      <c r="K32" s="182">
        <f t="shared" si="8"/>
        <v>125</v>
      </c>
      <c r="L32" s="213">
        <v>125</v>
      </c>
      <c r="M32" s="209">
        <v>29</v>
      </c>
      <c r="N32" s="130">
        <v>1</v>
      </c>
      <c r="O32" s="182">
        <f t="shared" si="9"/>
        <v>19</v>
      </c>
      <c r="P32" s="213">
        <v>20</v>
      </c>
      <c r="Q32" s="215">
        <v>4</v>
      </c>
      <c r="R32" s="92">
        <v>0</v>
      </c>
      <c r="S32" s="182">
        <f t="shared" si="10"/>
        <v>2</v>
      </c>
      <c r="T32" s="213">
        <v>2</v>
      </c>
      <c r="U32" s="209">
        <v>1</v>
      </c>
      <c r="V32" s="3"/>
      <c r="W32" s="3"/>
      <c r="X32" s="3"/>
      <c r="Y32" s="3"/>
      <c r="Z32" s="3"/>
    </row>
    <row r="33" spans="1:26" ht="13.5" thickBot="1">
      <c r="A33" s="155" t="s">
        <v>66</v>
      </c>
      <c r="B33" s="110">
        <v>0</v>
      </c>
      <c r="C33" s="183">
        <v>0</v>
      </c>
      <c r="D33" s="112">
        <f>SUM(D26:D32)</f>
        <v>3879</v>
      </c>
      <c r="E33" s="161">
        <f>SUM(E26:E32)</f>
        <v>1333</v>
      </c>
      <c r="F33" s="175">
        <v>0</v>
      </c>
      <c r="G33" s="183">
        <v>0</v>
      </c>
      <c r="H33" s="112">
        <f>SUM(H26:H32)</f>
        <v>3706</v>
      </c>
      <c r="I33" s="160">
        <f>SUM(I26:I32)</f>
        <v>1595</v>
      </c>
      <c r="J33" s="110">
        <f>SUM(J26:J32)</f>
        <v>450</v>
      </c>
      <c r="K33" s="183">
        <f t="shared" si="8"/>
        <v>3368</v>
      </c>
      <c r="L33" s="112">
        <f>SUM(L26:L32)</f>
        <v>3818</v>
      </c>
      <c r="M33" s="161">
        <f>SUM(M26:M32)</f>
        <v>1628</v>
      </c>
      <c r="N33" s="175">
        <f>SUM(N26:N32)</f>
        <v>370</v>
      </c>
      <c r="O33" s="183">
        <f t="shared" si="9"/>
        <v>3142</v>
      </c>
      <c r="P33" s="112">
        <f>SUM(P26:P32)</f>
        <v>3512</v>
      </c>
      <c r="Q33" s="160">
        <f>SUM(Q26:Q32)</f>
        <v>1618</v>
      </c>
      <c r="R33" s="110">
        <f>SUM(R26:R32)</f>
        <v>493</v>
      </c>
      <c r="S33" s="183">
        <f t="shared" si="10"/>
        <v>3189</v>
      </c>
      <c r="T33" s="112">
        <f>SUM(T26:T32)</f>
        <v>3682</v>
      </c>
      <c r="U33" s="161">
        <f>SUM(U26:U32)</f>
        <v>1758</v>
      </c>
      <c r="V33" s="3"/>
      <c r="W33" s="3"/>
      <c r="X33" s="3"/>
      <c r="Y33" s="3"/>
      <c r="Z33" s="3"/>
    </row>
    <row r="34" spans="1:26" ht="12.75">
      <c r="A34" s="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"/>
      <c r="W34" s="3"/>
      <c r="X34" s="3"/>
      <c r="Y34" s="3"/>
      <c r="Z34" s="3"/>
    </row>
    <row r="35" spans="1:26" ht="13.5" thickBot="1">
      <c r="A35" s="15" t="s">
        <v>245</v>
      </c>
      <c r="V35" s="3"/>
      <c r="W35" s="3"/>
      <c r="X35" s="3"/>
      <c r="Y35" s="3"/>
      <c r="Z35" s="3"/>
    </row>
    <row r="36" spans="1:26" ht="12.75">
      <c r="A36" s="10" t="s">
        <v>203</v>
      </c>
      <c r="B36" s="319">
        <v>2001</v>
      </c>
      <c r="C36" s="318"/>
      <c r="D36" s="318"/>
      <c r="E36" s="320"/>
      <c r="F36" s="318">
        <v>2002</v>
      </c>
      <c r="G36" s="318"/>
      <c r="H36" s="318"/>
      <c r="I36" s="318"/>
      <c r="J36" s="319">
        <v>2003</v>
      </c>
      <c r="K36" s="318"/>
      <c r="L36" s="318"/>
      <c r="M36" s="320"/>
      <c r="N36" s="318">
        <v>2004</v>
      </c>
      <c r="O36" s="318"/>
      <c r="P36" s="318"/>
      <c r="Q36" s="318"/>
      <c r="R36" s="319">
        <v>2005</v>
      </c>
      <c r="S36" s="318"/>
      <c r="T36" s="318"/>
      <c r="U36" s="320"/>
      <c r="V36" s="40"/>
      <c r="W36" s="40"/>
      <c r="X36" s="40"/>
      <c r="Y36" s="40"/>
      <c r="Z36" s="40"/>
    </row>
    <row r="37" spans="1:26" ht="13.5" thickBot="1">
      <c r="A37" s="192" t="s">
        <v>204</v>
      </c>
      <c r="B37" s="126" t="s">
        <v>205</v>
      </c>
      <c r="C37" s="127" t="s">
        <v>206</v>
      </c>
      <c r="D37" s="127" t="s">
        <v>234</v>
      </c>
      <c r="E37" s="129" t="s">
        <v>66</v>
      </c>
      <c r="F37" s="122" t="s">
        <v>205</v>
      </c>
      <c r="G37" s="127" t="s">
        <v>206</v>
      </c>
      <c r="H37" s="127" t="s">
        <v>234</v>
      </c>
      <c r="I37" s="194" t="s">
        <v>66</v>
      </c>
      <c r="J37" s="126" t="s">
        <v>205</v>
      </c>
      <c r="K37" s="127" t="s">
        <v>206</v>
      </c>
      <c r="L37" s="127" t="s">
        <v>234</v>
      </c>
      <c r="M37" s="129" t="s">
        <v>66</v>
      </c>
      <c r="N37" s="122" t="s">
        <v>205</v>
      </c>
      <c r="O37" s="127" t="s">
        <v>206</v>
      </c>
      <c r="P37" s="127" t="s">
        <v>234</v>
      </c>
      <c r="Q37" s="194" t="s">
        <v>66</v>
      </c>
      <c r="R37" s="126" t="s">
        <v>205</v>
      </c>
      <c r="S37" s="127" t="s">
        <v>206</v>
      </c>
      <c r="T37" s="127" t="s">
        <v>234</v>
      </c>
      <c r="U37" s="129" t="s">
        <v>66</v>
      </c>
      <c r="V37" s="40"/>
      <c r="W37" s="40"/>
      <c r="X37" s="40"/>
      <c r="Y37" s="40"/>
      <c r="Z37" s="40"/>
    </row>
    <row r="38" spans="1:26" ht="12.75">
      <c r="A38" s="29" t="s">
        <v>6</v>
      </c>
      <c r="B38" s="93">
        <v>22</v>
      </c>
      <c r="C38" s="89">
        <v>24</v>
      </c>
      <c r="D38" s="89">
        <f>E38-C38-B38</f>
        <v>373</v>
      </c>
      <c r="E38" s="95">
        <v>419</v>
      </c>
      <c r="F38" s="106">
        <v>21</v>
      </c>
      <c r="G38" s="89">
        <v>20</v>
      </c>
      <c r="H38" s="89">
        <f>I38-G38-F38</f>
        <v>384</v>
      </c>
      <c r="I38" s="104">
        <v>425</v>
      </c>
      <c r="J38" s="93">
        <v>29</v>
      </c>
      <c r="K38" s="89">
        <v>22</v>
      </c>
      <c r="L38" s="89">
        <f>M38-K38-J38</f>
        <v>357</v>
      </c>
      <c r="M38" s="95">
        <v>408</v>
      </c>
      <c r="N38" s="106">
        <v>7</v>
      </c>
      <c r="O38" s="89">
        <v>25</v>
      </c>
      <c r="P38" s="89">
        <f>Q38-O38-N38</f>
        <v>412</v>
      </c>
      <c r="Q38" s="104">
        <v>444</v>
      </c>
      <c r="R38" s="93">
        <v>7</v>
      </c>
      <c r="S38" s="89">
        <v>26</v>
      </c>
      <c r="T38" s="89">
        <f>U38-S38-R38</f>
        <v>366</v>
      </c>
      <c r="U38" s="95">
        <v>399</v>
      </c>
      <c r="V38" s="40"/>
      <c r="W38" s="40"/>
      <c r="X38" s="40"/>
      <c r="Y38" s="40"/>
      <c r="Z38" s="40"/>
    </row>
    <row r="39" spans="1:26" ht="12.75">
      <c r="A39" s="26" t="s">
        <v>0</v>
      </c>
      <c r="B39" s="91">
        <v>6</v>
      </c>
      <c r="C39" s="7">
        <v>12</v>
      </c>
      <c r="D39" s="7">
        <f aca="true" t="shared" si="11" ref="D39:D45">E39-C39-B39</f>
        <v>39</v>
      </c>
      <c r="E39" s="98">
        <v>57</v>
      </c>
      <c r="F39" s="85">
        <v>3</v>
      </c>
      <c r="G39" s="7">
        <v>11</v>
      </c>
      <c r="H39" s="7">
        <f aca="true" t="shared" si="12" ref="H39:H45">I39-G39-F39</f>
        <v>39</v>
      </c>
      <c r="I39" s="164">
        <v>53</v>
      </c>
      <c r="J39" s="91">
        <v>3</v>
      </c>
      <c r="K39" s="7">
        <v>13</v>
      </c>
      <c r="L39" s="7">
        <f aca="true" t="shared" si="13" ref="L39:L45">M39-K39-J39</f>
        <v>38</v>
      </c>
      <c r="M39" s="98">
        <v>54</v>
      </c>
      <c r="N39" s="85">
        <v>2</v>
      </c>
      <c r="O39" s="7">
        <v>3</v>
      </c>
      <c r="P39" s="7">
        <f aca="true" t="shared" si="14" ref="P39:P45">Q39-O39-N39</f>
        <v>45</v>
      </c>
      <c r="Q39" s="164">
        <v>50</v>
      </c>
      <c r="R39" s="91">
        <v>11</v>
      </c>
      <c r="S39" s="7">
        <v>7</v>
      </c>
      <c r="T39" s="7">
        <f aca="true" t="shared" si="15" ref="T39:T45">U39-S39-R39</f>
        <v>38</v>
      </c>
      <c r="U39" s="98">
        <v>56</v>
      </c>
      <c r="V39" s="40"/>
      <c r="W39" s="40"/>
      <c r="X39" s="40"/>
      <c r="Y39" s="40"/>
      <c r="Z39" s="40"/>
    </row>
    <row r="40" spans="1:26" ht="12.75">
      <c r="A40" s="26" t="s">
        <v>7</v>
      </c>
      <c r="B40" s="91">
        <v>178</v>
      </c>
      <c r="C40" s="7">
        <v>254</v>
      </c>
      <c r="D40" s="7">
        <f t="shared" si="11"/>
        <v>1133</v>
      </c>
      <c r="E40" s="98">
        <v>1565</v>
      </c>
      <c r="F40" s="85">
        <v>84</v>
      </c>
      <c r="G40" s="7">
        <v>165</v>
      </c>
      <c r="H40" s="7">
        <f t="shared" si="12"/>
        <v>994</v>
      </c>
      <c r="I40" s="164">
        <v>1243</v>
      </c>
      <c r="J40" s="91">
        <v>98</v>
      </c>
      <c r="K40" s="7">
        <v>141</v>
      </c>
      <c r="L40" s="7">
        <f t="shared" si="13"/>
        <v>1037</v>
      </c>
      <c r="M40" s="98">
        <v>1276</v>
      </c>
      <c r="N40" s="85">
        <v>81</v>
      </c>
      <c r="O40" s="7">
        <v>118</v>
      </c>
      <c r="P40" s="7">
        <f t="shared" si="14"/>
        <v>914</v>
      </c>
      <c r="Q40" s="164">
        <v>1113</v>
      </c>
      <c r="R40" s="91">
        <v>70</v>
      </c>
      <c r="S40" s="7">
        <v>112</v>
      </c>
      <c r="T40" s="7">
        <f t="shared" si="15"/>
        <v>902</v>
      </c>
      <c r="U40" s="98">
        <v>1084</v>
      </c>
      <c r="V40" s="40"/>
      <c r="W40" s="40"/>
      <c r="X40" s="40"/>
      <c r="Y40" s="40"/>
      <c r="Z40" s="40"/>
    </row>
    <row r="41" spans="1:26" ht="12.75">
      <c r="A41" s="26" t="s">
        <v>1</v>
      </c>
      <c r="B41" s="91">
        <v>21</v>
      </c>
      <c r="C41" s="7">
        <v>37</v>
      </c>
      <c r="D41" s="7">
        <f t="shared" si="11"/>
        <v>361</v>
      </c>
      <c r="E41" s="98">
        <v>419</v>
      </c>
      <c r="F41" s="85">
        <v>19</v>
      </c>
      <c r="G41" s="7">
        <v>78</v>
      </c>
      <c r="H41" s="7">
        <f t="shared" si="12"/>
        <v>415</v>
      </c>
      <c r="I41" s="164">
        <v>512</v>
      </c>
      <c r="J41" s="91">
        <v>38</v>
      </c>
      <c r="K41" s="7">
        <v>72</v>
      </c>
      <c r="L41" s="7">
        <f t="shared" si="13"/>
        <v>453</v>
      </c>
      <c r="M41" s="98">
        <v>563</v>
      </c>
      <c r="N41" s="85">
        <v>11</v>
      </c>
      <c r="O41" s="7">
        <v>57</v>
      </c>
      <c r="P41" s="7">
        <f t="shared" si="14"/>
        <v>506</v>
      </c>
      <c r="Q41" s="164">
        <v>574</v>
      </c>
      <c r="R41" s="91">
        <v>23</v>
      </c>
      <c r="S41" s="7">
        <v>58</v>
      </c>
      <c r="T41" s="7">
        <f t="shared" si="15"/>
        <v>590</v>
      </c>
      <c r="U41" s="98">
        <v>671</v>
      </c>
      <c r="V41" s="40"/>
      <c r="W41" s="40"/>
      <c r="X41" s="40"/>
      <c r="Y41" s="40"/>
      <c r="Z41" s="40"/>
    </row>
    <row r="42" spans="1:26" ht="12.75">
      <c r="A42" s="26" t="s">
        <v>2</v>
      </c>
      <c r="B42" s="91">
        <v>9</v>
      </c>
      <c r="C42" s="7">
        <v>9</v>
      </c>
      <c r="D42" s="7">
        <f t="shared" si="11"/>
        <v>599</v>
      </c>
      <c r="E42" s="98">
        <v>617</v>
      </c>
      <c r="F42" s="85">
        <v>3</v>
      </c>
      <c r="G42" s="7">
        <v>12</v>
      </c>
      <c r="H42" s="7">
        <f t="shared" si="12"/>
        <v>592</v>
      </c>
      <c r="I42" s="164">
        <v>607</v>
      </c>
      <c r="J42" s="91">
        <v>12</v>
      </c>
      <c r="K42" s="7">
        <v>6</v>
      </c>
      <c r="L42" s="7">
        <f t="shared" si="13"/>
        <v>647</v>
      </c>
      <c r="M42" s="98">
        <v>665</v>
      </c>
      <c r="N42" s="85">
        <v>1</v>
      </c>
      <c r="O42" s="7">
        <v>14</v>
      </c>
      <c r="P42" s="7">
        <f t="shared" si="14"/>
        <v>621</v>
      </c>
      <c r="Q42" s="164">
        <v>636</v>
      </c>
      <c r="R42" s="91">
        <v>1</v>
      </c>
      <c r="S42" s="7">
        <v>4</v>
      </c>
      <c r="T42" s="7">
        <f t="shared" si="15"/>
        <v>607</v>
      </c>
      <c r="U42" s="98">
        <v>612</v>
      </c>
      <c r="V42" s="40"/>
      <c r="W42" s="40"/>
      <c r="X42" s="40"/>
      <c r="Y42" s="40"/>
      <c r="Z42" s="40"/>
    </row>
    <row r="43" spans="1:26" ht="12.75">
      <c r="A43" s="26" t="s">
        <v>207</v>
      </c>
      <c r="B43" s="91">
        <v>1</v>
      </c>
      <c r="C43" s="7">
        <v>4</v>
      </c>
      <c r="D43" s="7">
        <f t="shared" si="11"/>
        <v>706</v>
      </c>
      <c r="E43" s="98">
        <v>711</v>
      </c>
      <c r="F43" s="85">
        <v>9</v>
      </c>
      <c r="G43" s="7">
        <v>6</v>
      </c>
      <c r="H43" s="7">
        <f t="shared" si="12"/>
        <v>735</v>
      </c>
      <c r="I43" s="164">
        <v>750</v>
      </c>
      <c r="J43" s="91">
        <v>21</v>
      </c>
      <c r="K43" s="7">
        <v>7</v>
      </c>
      <c r="L43" s="7">
        <f t="shared" si="13"/>
        <v>699</v>
      </c>
      <c r="M43" s="98">
        <v>727</v>
      </c>
      <c r="N43" s="85">
        <v>12</v>
      </c>
      <c r="O43" s="7">
        <v>6</v>
      </c>
      <c r="P43" s="7">
        <f t="shared" si="14"/>
        <v>657</v>
      </c>
      <c r="Q43" s="164">
        <v>675</v>
      </c>
      <c r="R43" s="91">
        <v>3</v>
      </c>
      <c r="S43" s="7">
        <v>15</v>
      </c>
      <c r="T43" s="7">
        <f t="shared" si="15"/>
        <v>840</v>
      </c>
      <c r="U43" s="98">
        <v>858</v>
      </c>
      <c r="V43" s="40"/>
      <c r="W43" s="40"/>
      <c r="X43" s="40"/>
      <c r="Y43" s="40"/>
      <c r="Z43" s="40"/>
    </row>
    <row r="44" spans="1:26" ht="13.5" thickBot="1">
      <c r="A44" s="148" t="s">
        <v>9</v>
      </c>
      <c r="B44" s="92">
        <v>0</v>
      </c>
      <c r="C44" s="87">
        <v>0</v>
      </c>
      <c r="D44" s="87">
        <f t="shared" si="11"/>
        <v>91</v>
      </c>
      <c r="E44" s="94">
        <v>91</v>
      </c>
      <c r="F44" s="130">
        <v>0</v>
      </c>
      <c r="G44" s="87">
        <v>0</v>
      </c>
      <c r="H44" s="87">
        <f t="shared" si="12"/>
        <v>116</v>
      </c>
      <c r="I44" s="182">
        <v>116</v>
      </c>
      <c r="J44" s="92">
        <v>0</v>
      </c>
      <c r="K44" s="87">
        <v>0</v>
      </c>
      <c r="L44" s="87">
        <f t="shared" si="13"/>
        <v>125</v>
      </c>
      <c r="M44" s="94">
        <v>125</v>
      </c>
      <c r="N44" s="130">
        <v>0</v>
      </c>
      <c r="O44" s="87">
        <v>0</v>
      </c>
      <c r="P44" s="87">
        <f t="shared" si="14"/>
        <v>20</v>
      </c>
      <c r="Q44" s="182">
        <v>20</v>
      </c>
      <c r="R44" s="92">
        <v>0</v>
      </c>
      <c r="S44" s="87">
        <v>0</v>
      </c>
      <c r="T44" s="87">
        <f t="shared" si="15"/>
        <v>2</v>
      </c>
      <c r="U44" s="94">
        <v>2</v>
      </c>
      <c r="V44" s="40"/>
      <c r="W44" s="40"/>
      <c r="X44" s="40"/>
      <c r="Y44" s="40"/>
      <c r="Z44" s="40"/>
    </row>
    <row r="45" spans="1:26" ht="13.5" thickBot="1">
      <c r="A45" s="155" t="s">
        <v>66</v>
      </c>
      <c r="B45" s="110">
        <f>SUM(B38:B44)</f>
        <v>237</v>
      </c>
      <c r="C45" s="88">
        <f>SUM(C38:C44)</f>
        <v>340</v>
      </c>
      <c r="D45" s="88">
        <f t="shared" si="11"/>
        <v>3302</v>
      </c>
      <c r="E45" s="111">
        <f>SUM(E38:E44)</f>
        <v>3879</v>
      </c>
      <c r="F45" s="175">
        <f>SUM(F38:F44)</f>
        <v>139</v>
      </c>
      <c r="G45" s="88">
        <f>SUM(G38:G44)</f>
        <v>292</v>
      </c>
      <c r="H45" s="88">
        <f t="shared" si="12"/>
        <v>3275</v>
      </c>
      <c r="I45" s="183">
        <f>SUM(I38:I44)</f>
        <v>3706</v>
      </c>
      <c r="J45" s="110">
        <f>SUM(J38:J44)</f>
        <v>201</v>
      </c>
      <c r="K45" s="88">
        <f>SUM(K38:K44)</f>
        <v>261</v>
      </c>
      <c r="L45" s="88">
        <f t="shared" si="13"/>
        <v>3356</v>
      </c>
      <c r="M45" s="111">
        <f>SUM(M38:M44)</f>
        <v>3818</v>
      </c>
      <c r="N45" s="175">
        <f>SUM(N38:N44)</f>
        <v>114</v>
      </c>
      <c r="O45" s="88">
        <f>SUM(O38:O44)</f>
        <v>223</v>
      </c>
      <c r="P45" s="88">
        <f t="shared" si="14"/>
        <v>3175</v>
      </c>
      <c r="Q45" s="183">
        <f>SUM(Q38:Q44)</f>
        <v>3512</v>
      </c>
      <c r="R45" s="110">
        <f>SUM(R38:R44)</f>
        <v>115</v>
      </c>
      <c r="S45" s="88">
        <f>SUM(S38:S44)</f>
        <v>222</v>
      </c>
      <c r="T45" s="88">
        <f t="shared" si="15"/>
        <v>3345</v>
      </c>
      <c r="U45" s="111">
        <f>SUM(U38:U44)</f>
        <v>3682</v>
      </c>
      <c r="V45" s="40"/>
      <c r="W45" s="40"/>
      <c r="X45" s="40"/>
      <c r="Y45" s="40"/>
      <c r="Z45" s="40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>
      <c r="A47" t="s">
        <v>235</v>
      </c>
    </row>
    <row r="50" spans="1:26" ht="12.75">
      <c r="A50" s="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40"/>
      <c r="W50" s="40"/>
      <c r="X50" s="40"/>
      <c r="Y50" s="40"/>
      <c r="Z50" s="40"/>
    </row>
    <row r="51" spans="1:26" ht="12.75">
      <c r="A51" s="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3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2.75">
      <c r="A53" s="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>
      <c r="A54" s="3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3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3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>
      <c r="A57" s="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>
      <c r="A58" s="3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mergeCells count="25">
    <mergeCell ref="B24:E24"/>
    <mergeCell ref="F24:I24"/>
    <mergeCell ref="J24:M24"/>
    <mergeCell ref="N24:Q24"/>
    <mergeCell ref="N13:Q13"/>
    <mergeCell ref="R13:U13"/>
    <mergeCell ref="J50:M50"/>
    <mergeCell ref="F50:I50"/>
    <mergeCell ref="J13:M13"/>
    <mergeCell ref="R36:U36"/>
    <mergeCell ref="R24:U24"/>
    <mergeCell ref="B50:E50"/>
    <mergeCell ref="R50:U50"/>
    <mergeCell ref="N50:Q50"/>
    <mergeCell ref="R2:U2"/>
    <mergeCell ref="N2:Q2"/>
    <mergeCell ref="J2:M2"/>
    <mergeCell ref="F2:I2"/>
    <mergeCell ref="B2:E2"/>
    <mergeCell ref="B13:E13"/>
    <mergeCell ref="F13:I13"/>
    <mergeCell ref="B36:E36"/>
    <mergeCell ref="F36:I36"/>
    <mergeCell ref="J36:M36"/>
    <mergeCell ref="N36:Q36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J39" sqref="J39:K39"/>
    </sheetView>
  </sheetViews>
  <sheetFormatPr defaultColWidth="9.00390625" defaultRowHeight="12.75"/>
  <cols>
    <col min="1" max="1" width="11.00390625" style="0" customWidth="1"/>
    <col min="2" max="21" width="6.75390625" style="0" customWidth="1"/>
  </cols>
  <sheetData>
    <row r="1" ht="13.5" thickBot="1">
      <c r="A1" t="s">
        <v>241</v>
      </c>
    </row>
    <row r="2" spans="1:21" ht="12.75">
      <c r="A2" s="327" t="s">
        <v>194</v>
      </c>
      <c r="B2" s="319">
        <v>2001</v>
      </c>
      <c r="C2" s="318"/>
      <c r="D2" s="318"/>
      <c r="E2" s="320"/>
      <c r="F2" s="318">
        <v>2002</v>
      </c>
      <c r="G2" s="318"/>
      <c r="H2" s="318"/>
      <c r="I2" s="318"/>
      <c r="J2" s="319">
        <v>2003</v>
      </c>
      <c r="K2" s="318"/>
      <c r="L2" s="318"/>
      <c r="M2" s="320"/>
      <c r="N2" s="318">
        <v>2004</v>
      </c>
      <c r="O2" s="318"/>
      <c r="P2" s="318"/>
      <c r="Q2" s="318"/>
      <c r="R2" s="319">
        <v>2005</v>
      </c>
      <c r="S2" s="318"/>
      <c r="T2" s="318"/>
      <c r="U2" s="320"/>
    </row>
    <row r="3" spans="1:21" ht="13.5" thickBot="1">
      <c r="A3" s="329"/>
      <c r="B3" s="126" t="s">
        <v>201</v>
      </c>
      <c r="C3" s="127" t="s">
        <v>83</v>
      </c>
      <c r="D3" s="127" t="s">
        <v>209</v>
      </c>
      <c r="E3" s="129" t="s">
        <v>202</v>
      </c>
      <c r="F3" s="122" t="s">
        <v>201</v>
      </c>
      <c r="G3" s="127" t="s">
        <v>83</v>
      </c>
      <c r="H3" s="127" t="s">
        <v>209</v>
      </c>
      <c r="I3" s="194" t="s">
        <v>202</v>
      </c>
      <c r="J3" s="126" t="s">
        <v>201</v>
      </c>
      <c r="K3" s="127" t="s">
        <v>83</v>
      </c>
      <c r="L3" s="127" t="s">
        <v>209</v>
      </c>
      <c r="M3" s="129" t="s">
        <v>202</v>
      </c>
      <c r="N3" s="122" t="s">
        <v>201</v>
      </c>
      <c r="O3" s="127" t="s">
        <v>83</v>
      </c>
      <c r="P3" s="127" t="s">
        <v>209</v>
      </c>
      <c r="Q3" s="194" t="s">
        <v>202</v>
      </c>
      <c r="R3" s="126" t="s">
        <v>201</v>
      </c>
      <c r="S3" s="127" t="s">
        <v>83</v>
      </c>
      <c r="T3" s="127" t="s">
        <v>209</v>
      </c>
      <c r="U3" s="129" t="s">
        <v>202</v>
      </c>
    </row>
    <row r="4" spans="1:21" ht="12.75">
      <c r="A4" s="29" t="s">
        <v>94</v>
      </c>
      <c r="B4" s="93">
        <v>29</v>
      </c>
      <c r="C4" s="89">
        <v>37</v>
      </c>
      <c r="D4" s="89">
        <v>1</v>
      </c>
      <c r="E4" s="95">
        <f>SUM(B4:D4)</f>
        <v>67</v>
      </c>
      <c r="F4" s="106">
        <v>31</v>
      </c>
      <c r="G4" s="89">
        <v>44</v>
      </c>
      <c r="H4" s="89">
        <v>3</v>
      </c>
      <c r="I4" s="104">
        <f>SUM(F4:H4)</f>
        <v>78</v>
      </c>
      <c r="J4" s="93">
        <v>58</v>
      </c>
      <c r="K4" s="89">
        <v>47</v>
      </c>
      <c r="L4" s="89">
        <v>6</v>
      </c>
      <c r="M4" s="95">
        <f>SUM(J4:L4)</f>
        <v>111</v>
      </c>
      <c r="N4" s="106">
        <v>57</v>
      </c>
      <c r="O4" s="89">
        <v>73</v>
      </c>
      <c r="P4" s="89">
        <v>5</v>
      </c>
      <c r="Q4" s="104">
        <f>SUM(N4:P4)</f>
        <v>135</v>
      </c>
      <c r="R4" s="93">
        <v>72</v>
      </c>
      <c r="S4" s="89">
        <v>70</v>
      </c>
      <c r="T4" s="89">
        <v>17</v>
      </c>
      <c r="U4" s="95">
        <f>SUM(R4:T4)</f>
        <v>159</v>
      </c>
    </row>
    <row r="5" spans="1:21" ht="12.75">
      <c r="A5" s="26" t="s">
        <v>10</v>
      </c>
      <c r="B5" s="91">
        <v>68</v>
      </c>
      <c r="C5" s="7">
        <v>86</v>
      </c>
      <c r="D5" s="7">
        <v>9</v>
      </c>
      <c r="E5" s="98">
        <f aca="true" t="shared" si="0" ref="E5:E10">SUM(B5:D5)</f>
        <v>163</v>
      </c>
      <c r="F5" s="85">
        <v>99</v>
      </c>
      <c r="G5" s="7">
        <v>146</v>
      </c>
      <c r="H5" s="7">
        <v>15</v>
      </c>
      <c r="I5" s="164">
        <f aca="true" t="shared" si="1" ref="I5:I10">SUM(F5:H5)</f>
        <v>260</v>
      </c>
      <c r="J5" s="91">
        <v>115</v>
      </c>
      <c r="K5" s="7">
        <v>109</v>
      </c>
      <c r="L5" s="7">
        <v>12</v>
      </c>
      <c r="M5" s="98">
        <f aca="true" t="shared" si="2" ref="M5:M10">SUM(J5:L5)</f>
        <v>236</v>
      </c>
      <c r="N5" s="85">
        <v>143</v>
      </c>
      <c r="O5" s="7">
        <v>143</v>
      </c>
      <c r="P5" s="7">
        <v>15</v>
      </c>
      <c r="Q5" s="164">
        <f aca="true" t="shared" si="3" ref="Q5:Q10">SUM(N5:P5)</f>
        <v>301</v>
      </c>
      <c r="R5" s="91">
        <v>127</v>
      </c>
      <c r="S5" s="7">
        <v>101</v>
      </c>
      <c r="T5" s="7">
        <v>18</v>
      </c>
      <c r="U5" s="98">
        <f aca="true" t="shared" si="4" ref="U5:U10">SUM(R5:T5)</f>
        <v>246</v>
      </c>
    </row>
    <row r="6" spans="1:21" ht="12.75">
      <c r="A6" s="26" t="s">
        <v>13</v>
      </c>
      <c r="B6" s="91">
        <v>46</v>
      </c>
      <c r="C6" s="7">
        <v>37</v>
      </c>
      <c r="D6" s="7">
        <v>7</v>
      </c>
      <c r="E6" s="98">
        <f t="shared" si="0"/>
        <v>90</v>
      </c>
      <c r="F6" s="85">
        <v>45</v>
      </c>
      <c r="G6" s="7">
        <v>39</v>
      </c>
      <c r="H6" s="7">
        <v>8</v>
      </c>
      <c r="I6" s="164">
        <f t="shared" si="1"/>
        <v>92</v>
      </c>
      <c r="J6" s="91">
        <v>53</v>
      </c>
      <c r="K6" s="7">
        <v>41</v>
      </c>
      <c r="L6" s="7">
        <v>7</v>
      </c>
      <c r="M6" s="98">
        <f t="shared" si="2"/>
        <v>101</v>
      </c>
      <c r="N6" s="85">
        <v>47</v>
      </c>
      <c r="O6" s="7">
        <v>46</v>
      </c>
      <c r="P6" s="7">
        <v>7</v>
      </c>
      <c r="Q6" s="164">
        <f t="shared" si="3"/>
        <v>100</v>
      </c>
      <c r="R6" s="91">
        <v>63</v>
      </c>
      <c r="S6" s="7">
        <v>34</v>
      </c>
      <c r="T6" s="7">
        <v>15</v>
      </c>
      <c r="U6" s="98">
        <f t="shared" si="4"/>
        <v>112</v>
      </c>
    </row>
    <row r="7" spans="1:21" ht="12.75">
      <c r="A7" s="26" t="s">
        <v>11</v>
      </c>
      <c r="B7" s="91">
        <v>37</v>
      </c>
      <c r="C7" s="7">
        <v>44</v>
      </c>
      <c r="D7" s="7">
        <v>11</v>
      </c>
      <c r="E7" s="98">
        <f t="shared" si="0"/>
        <v>92</v>
      </c>
      <c r="F7" s="85">
        <v>61</v>
      </c>
      <c r="G7" s="7">
        <v>70</v>
      </c>
      <c r="H7" s="7">
        <v>2</v>
      </c>
      <c r="I7" s="164">
        <f t="shared" si="1"/>
        <v>133</v>
      </c>
      <c r="J7" s="91">
        <v>57</v>
      </c>
      <c r="K7" s="7">
        <v>49</v>
      </c>
      <c r="L7" s="7">
        <v>4</v>
      </c>
      <c r="M7" s="98">
        <f t="shared" si="2"/>
        <v>110</v>
      </c>
      <c r="N7" s="85">
        <v>58</v>
      </c>
      <c r="O7" s="7">
        <v>72</v>
      </c>
      <c r="P7" s="7">
        <v>5</v>
      </c>
      <c r="Q7" s="164">
        <f t="shared" si="3"/>
        <v>135</v>
      </c>
      <c r="R7" s="91">
        <v>59</v>
      </c>
      <c r="S7" s="7">
        <v>58</v>
      </c>
      <c r="T7" s="7">
        <v>10</v>
      </c>
      <c r="U7" s="98">
        <f t="shared" si="4"/>
        <v>127</v>
      </c>
    </row>
    <row r="8" spans="1:21" ht="13.5" thickBot="1">
      <c r="A8" s="148" t="s">
        <v>12</v>
      </c>
      <c r="B8" s="92">
        <v>72</v>
      </c>
      <c r="C8" s="87">
        <v>76</v>
      </c>
      <c r="D8" s="87">
        <v>12</v>
      </c>
      <c r="E8" s="94">
        <f t="shared" si="0"/>
        <v>160</v>
      </c>
      <c r="F8" s="130">
        <v>73</v>
      </c>
      <c r="G8" s="87">
        <v>68</v>
      </c>
      <c r="H8" s="87">
        <v>13</v>
      </c>
      <c r="I8" s="182">
        <f t="shared" si="1"/>
        <v>154</v>
      </c>
      <c r="J8" s="92">
        <v>73</v>
      </c>
      <c r="K8" s="87">
        <v>80</v>
      </c>
      <c r="L8" s="87">
        <v>9</v>
      </c>
      <c r="M8" s="94">
        <f t="shared" si="2"/>
        <v>162</v>
      </c>
      <c r="N8" s="130">
        <v>66</v>
      </c>
      <c r="O8" s="87">
        <v>86</v>
      </c>
      <c r="P8" s="87">
        <v>14</v>
      </c>
      <c r="Q8" s="182">
        <f t="shared" si="3"/>
        <v>166</v>
      </c>
      <c r="R8" s="92">
        <v>71</v>
      </c>
      <c r="S8" s="87">
        <v>59</v>
      </c>
      <c r="T8" s="87">
        <v>14</v>
      </c>
      <c r="U8" s="94">
        <f t="shared" si="4"/>
        <v>144</v>
      </c>
    </row>
    <row r="9" spans="1:21" ht="13.5" thickBot="1">
      <c r="A9" s="155" t="s">
        <v>210</v>
      </c>
      <c r="B9" s="110">
        <f>SUM(B4:B8)</f>
        <v>252</v>
      </c>
      <c r="C9" s="88">
        <v>280</v>
      </c>
      <c r="D9" s="88">
        <f>SUM(D4:D8)</f>
        <v>40</v>
      </c>
      <c r="E9" s="111">
        <f t="shared" si="0"/>
        <v>572</v>
      </c>
      <c r="F9" s="175">
        <f>SUM(F4:F8)</f>
        <v>309</v>
      </c>
      <c r="G9" s="88">
        <f>SUM(G4:G8)</f>
        <v>367</v>
      </c>
      <c r="H9" s="88">
        <f>SUM(H4:H8)</f>
        <v>41</v>
      </c>
      <c r="I9" s="183">
        <f t="shared" si="1"/>
        <v>717</v>
      </c>
      <c r="J9" s="110">
        <f>SUM(J4:J8)</f>
        <v>356</v>
      </c>
      <c r="K9" s="88">
        <f>SUM(K4:K8)</f>
        <v>326</v>
      </c>
      <c r="L9" s="88">
        <f>SUM(L4:L8)</f>
        <v>38</v>
      </c>
      <c r="M9" s="111">
        <f t="shared" si="2"/>
        <v>720</v>
      </c>
      <c r="N9" s="175">
        <f>SUM(N4:N8)</f>
        <v>371</v>
      </c>
      <c r="O9" s="88">
        <f>SUM(O4:O8)</f>
        <v>420</v>
      </c>
      <c r="P9" s="88">
        <f>SUM(P4:P8)</f>
        <v>46</v>
      </c>
      <c r="Q9" s="183">
        <f t="shared" si="3"/>
        <v>837</v>
      </c>
      <c r="R9" s="110">
        <f>SUM(R4:R8)</f>
        <v>392</v>
      </c>
      <c r="S9" s="88">
        <f>SUM(S4:S8)</f>
        <v>322</v>
      </c>
      <c r="T9" s="88">
        <f>SUM(T4:T8)</f>
        <v>74</v>
      </c>
      <c r="U9" s="111">
        <f t="shared" si="4"/>
        <v>788</v>
      </c>
    </row>
    <row r="10" spans="1:21" ht="13.5" thickBot="1">
      <c r="A10" s="76" t="s">
        <v>27</v>
      </c>
      <c r="B10" s="233">
        <v>16207</v>
      </c>
      <c r="C10" s="128">
        <v>18845</v>
      </c>
      <c r="D10" s="128">
        <v>1687</v>
      </c>
      <c r="E10" s="231">
        <f t="shared" si="0"/>
        <v>36739</v>
      </c>
      <c r="F10" s="232">
        <v>17394</v>
      </c>
      <c r="G10" s="128">
        <v>20411</v>
      </c>
      <c r="H10" s="128">
        <v>1764</v>
      </c>
      <c r="I10" s="234">
        <f t="shared" si="1"/>
        <v>39569</v>
      </c>
      <c r="J10" s="233">
        <v>19161</v>
      </c>
      <c r="K10" s="128">
        <v>20800</v>
      </c>
      <c r="L10" s="128">
        <v>1754</v>
      </c>
      <c r="M10" s="231">
        <f t="shared" si="2"/>
        <v>41715</v>
      </c>
      <c r="N10" s="232">
        <v>21225</v>
      </c>
      <c r="O10" s="128">
        <v>22778</v>
      </c>
      <c r="P10" s="128">
        <v>1988</v>
      </c>
      <c r="Q10" s="234">
        <f t="shared" si="3"/>
        <v>45991</v>
      </c>
      <c r="R10" s="233">
        <v>25822</v>
      </c>
      <c r="S10" s="128">
        <v>26170</v>
      </c>
      <c r="T10" s="128">
        <v>3449</v>
      </c>
      <c r="U10" s="231">
        <f t="shared" si="4"/>
        <v>55441</v>
      </c>
    </row>
    <row r="12" ht="13.5" thickBot="1">
      <c r="A12" t="s">
        <v>236</v>
      </c>
    </row>
    <row r="13" spans="1:21" ht="12.75">
      <c r="A13" s="10" t="s">
        <v>203</v>
      </c>
      <c r="B13" s="319">
        <v>2001</v>
      </c>
      <c r="C13" s="318"/>
      <c r="D13" s="318"/>
      <c r="E13" s="320"/>
      <c r="F13" s="318">
        <v>2002</v>
      </c>
      <c r="G13" s="318"/>
      <c r="H13" s="318"/>
      <c r="I13" s="318"/>
      <c r="J13" s="319">
        <v>2003</v>
      </c>
      <c r="K13" s="318"/>
      <c r="L13" s="318"/>
      <c r="M13" s="320"/>
      <c r="N13" s="318">
        <v>2004</v>
      </c>
      <c r="O13" s="318"/>
      <c r="P13" s="318"/>
      <c r="Q13" s="318"/>
      <c r="R13" s="319">
        <v>2005</v>
      </c>
      <c r="S13" s="318"/>
      <c r="T13" s="318"/>
      <c r="U13" s="320"/>
    </row>
    <row r="14" spans="1:21" ht="13.5" thickBot="1">
      <c r="A14" s="192" t="s">
        <v>204</v>
      </c>
      <c r="B14" s="126" t="s">
        <v>201</v>
      </c>
      <c r="C14" s="127" t="s">
        <v>83</v>
      </c>
      <c r="D14" s="127" t="s">
        <v>209</v>
      </c>
      <c r="E14" s="129" t="s">
        <v>202</v>
      </c>
      <c r="F14" s="122" t="s">
        <v>201</v>
      </c>
      <c r="G14" s="127" t="s">
        <v>83</v>
      </c>
      <c r="H14" s="127" t="s">
        <v>209</v>
      </c>
      <c r="I14" s="194" t="s">
        <v>202</v>
      </c>
      <c r="J14" s="126" t="s">
        <v>201</v>
      </c>
      <c r="K14" s="127" t="s">
        <v>83</v>
      </c>
      <c r="L14" s="127" t="s">
        <v>209</v>
      </c>
      <c r="M14" s="129" t="s">
        <v>202</v>
      </c>
      <c r="N14" s="122" t="s">
        <v>201</v>
      </c>
      <c r="O14" s="127" t="s">
        <v>83</v>
      </c>
      <c r="P14" s="127" t="s">
        <v>209</v>
      </c>
      <c r="Q14" s="194" t="s">
        <v>202</v>
      </c>
      <c r="R14" s="126" t="s">
        <v>201</v>
      </c>
      <c r="S14" s="127" t="s">
        <v>83</v>
      </c>
      <c r="T14" s="127" t="s">
        <v>209</v>
      </c>
      <c r="U14" s="129" t="s">
        <v>202</v>
      </c>
    </row>
    <row r="15" spans="1:21" ht="12.75">
      <c r="A15" s="29" t="s">
        <v>6</v>
      </c>
      <c r="B15" s="93">
        <v>142</v>
      </c>
      <c r="C15" s="89">
        <v>201</v>
      </c>
      <c r="D15" s="89">
        <v>32</v>
      </c>
      <c r="E15" s="95">
        <f>SUM(B15:D15)</f>
        <v>375</v>
      </c>
      <c r="F15" s="106">
        <v>137</v>
      </c>
      <c r="G15" s="89">
        <v>252</v>
      </c>
      <c r="H15" s="89">
        <v>29</v>
      </c>
      <c r="I15" s="104">
        <f>SUM(F15:H15)</f>
        <v>418</v>
      </c>
      <c r="J15" s="93">
        <v>135</v>
      </c>
      <c r="K15" s="89">
        <v>219</v>
      </c>
      <c r="L15" s="89">
        <v>28</v>
      </c>
      <c r="M15" s="95">
        <f>SUM(J15:L15)</f>
        <v>382</v>
      </c>
      <c r="N15" s="106">
        <v>118</v>
      </c>
      <c r="O15" s="89">
        <v>281</v>
      </c>
      <c r="P15" s="89">
        <v>33</v>
      </c>
      <c r="Q15" s="104">
        <f>SUM(N15:P15)</f>
        <v>432</v>
      </c>
      <c r="R15" s="93">
        <v>163</v>
      </c>
      <c r="S15" s="89">
        <v>196</v>
      </c>
      <c r="T15" s="89">
        <v>61</v>
      </c>
      <c r="U15" s="95">
        <f>SUM(R15:T15)</f>
        <v>420</v>
      </c>
    </row>
    <row r="16" spans="1:21" ht="12.75">
      <c r="A16" s="26" t="s">
        <v>0</v>
      </c>
      <c r="B16" s="91">
        <v>59</v>
      </c>
      <c r="C16" s="7">
        <v>8</v>
      </c>
      <c r="D16" s="7">
        <v>2</v>
      </c>
      <c r="E16" s="98">
        <f aca="true" t="shared" si="5" ref="E16:E22">SUM(B16:D16)</f>
        <v>69</v>
      </c>
      <c r="F16" s="85">
        <v>45</v>
      </c>
      <c r="G16" s="7">
        <v>4</v>
      </c>
      <c r="H16" s="7">
        <v>3</v>
      </c>
      <c r="I16" s="164">
        <f aca="true" t="shared" si="6" ref="I16:I22">SUM(F16:H16)</f>
        <v>52</v>
      </c>
      <c r="J16" s="91">
        <v>56</v>
      </c>
      <c r="K16" s="7">
        <v>4</v>
      </c>
      <c r="L16" s="7">
        <v>1</v>
      </c>
      <c r="M16" s="98">
        <f aca="true" t="shared" si="7" ref="M16:M21">SUM(J16:L16)</f>
        <v>61</v>
      </c>
      <c r="N16" s="85">
        <v>47</v>
      </c>
      <c r="O16" s="7">
        <v>5</v>
      </c>
      <c r="P16" s="7">
        <v>3</v>
      </c>
      <c r="Q16" s="164">
        <f aca="true" t="shared" si="8" ref="Q16:Q21">SUM(N16:P16)</f>
        <v>55</v>
      </c>
      <c r="R16" s="91">
        <v>51</v>
      </c>
      <c r="S16" s="7">
        <v>8</v>
      </c>
      <c r="T16" s="7">
        <v>2</v>
      </c>
      <c r="U16" s="98">
        <f aca="true" t="shared" si="9" ref="U16:U22">SUM(R16:T16)</f>
        <v>61</v>
      </c>
    </row>
    <row r="17" spans="1:21" ht="12.75">
      <c r="A17" s="26" t="s">
        <v>7</v>
      </c>
      <c r="B17" s="91">
        <v>50</v>
      </c>
      <c r="C17" s="7">
        <v>57</v>
      </c>
      <c r="D17" s="7">
        <v>4</v>
      </c>
      <c r="E17" s="98">
        <f t="shared" si="5"/>
        <v>111</v>
      </c>
      <c r="F17" s="85">
        <v>116</v>
      </c>
      <c r="G17" s="7">
        <v>99</v>
      </c>
      <c r="H17" s="7">
        <v>7</v>
      </c>
      <c r="I17" s="164">
        <f t="shared" si="6"/>
        <v>222</v>
      </c>
      <c r="J17" s="91">
        <v>153</v>
      </c>
      <c r="K17" s="7">
        <v>93</v>
      </c>
      <c r="L17" s="7">
        <v>8</v>
      </c>
      <c r="M17" s="98">
        <f t="shared" si="7"/>
        <v>254</v>
      </c>
      <c r="N17" s="85">
        <v>197</v>
      </c>
      <c r="O17" s="7">
        <v>121</v>
      </c>
      <c r="P17" s="7">
        <v>5</v>
      </c>
      <c r="Q17" s="164">
        <f t="shared" si="8"/>
        <v>323</v>
      </c>
      <c r="R17" s="91">
        <v>166</v>
      </c>
      <c r="S17" s="7">
        <v>105</v>
      </c>
      <c r="T17" s="7">
        <v>5</v>
      </c>
      <c r="U17" s="98">
        <f t="shared" si="9"/>
        <v>276</v>
      </c>
    </row>
    <row r="18" spans="1:21" ht="12.75">
      <c r="A18" s="26" t="s">
        <v>1</v>
      </c>
      <c r="B18" s="91">
        <v>0</v>
      </c>
      <c r="C18" s="7">
        <v>0</v>
      </c>
      <c r="D18" s="7">
        <v>0</v>
      </c>
      <c r="E18" s="98">
        <f t="shared" si="5"/>
        <v>0</v>
      </c>
      <c r="F18" s="85">
        <v>0</v>
      </c>
      <c r="G18" s="7">
        <v>0</v>
      </c>
      <c r="H18" s="7">
        <v>0</v>
      </c>
      <c r="I18" s="164">
        <f t="shared" si="6"/>
        <v>0</v>
      </c>
      <c r="J18" s="91">
        <v>2</v>
      </c>
      <c r="K18" s="7">
        <v>1</v>
      </c>
      <c r="L18" s="7">
        <v>0</v>
      </c>
      <c r="M18" s="98">
        <f t="shared" si="7"/>
        <v>3</v>
      </c>
      <c r="N18" s="85">
        <v>3</v>
      </c>
      <c r="O18" s="7">
        <v>2</v>
      </c>
      <c r="P18" s="7">
        <v>0</v>
      </c>
      <c r="Q18" s="164">
        <f t="shared" si="8"/>
        <v>5</v>
      </c>
      <c r="R18" s="91">
        <v>0</v>
      </c>
      <c r="S18" s="7">
        <v>0</v>
      </c>
      <c r="T18" s="7">
        <v>0</v>
      </c>
      <c r="U18" s="98">
        <f t="shared" si="9"/>
        <v>0</v>
      </c>
    </row>
    <row r="19" spans="1:21" ht="12.75">
      <c r="A19" s="26" t="s">
        <v>2</v>
      </c>
      <c r="B19" s="91">
        <v>1</v>
      </c>
      <c r="C19" s="7">
        <v>14</v>
      </c>
      <c r="D19" s="7">
        <v>2</v>
      </c>
      <c r="E19" s="98">
        <f t="shared" si="5"/>
        <v>17</v>
      </c>
      <c r="F19" s="85">
        <v>11</v>
      </c>
      <c r="G19" s="7">
        <v>12</v>
      </c>
      <c r="H19" s="7">
        <v>2</v>
      </c>
      <c r="I19" s="164">
        <f t="shared" si="6"/>
        <v>25</v>
      </c>
      <c r="J19" s="91">
        <v>10</v>
      </c>
      <c r="K19" s="7">
        <v>9</v>
      </c>
      <c r="L19" s="7">
        <v>1</v>
      </c>
      <c r="M19" s="98">
        <f t="shared" si="7"/>
        <v>20</v>
      </c>
      <c r="N19" s="85">
        <v>6</v>
      </c>
      <c r="O19" s="7">
        <v>11</v>
      </c>
      <c r="P19" s="7">
        <v>5</v>
      </c>
      <c r="Q19" s="164">
        <f t="shared" si="8"/>
        <v>22</v>
      </c>
      <c r="R19" s="91">
        <v>12</v>
      </c>
      <c r="S19" s="7">
        <v>13</v>
      </c>
      <c r="T19" s="7">
        <v>6</v>
      </c>
      <c r="U19" s="98">
        <f t="shared" si="9"/>
        <v>31</v>
      </c>
    </row>
    <row r="20" spans="1:21" ht="12.75">
      <c r="A20" s="26" t="s">
        <v>8</v>
      </c>
      <c r="B20" s="91">
        <v>0</v>
      </c>
      <c r="C20" s="7">
        <v>0</v>
      </c>
      <c r="D20" s="7">
        <v>0</v>
      </c>
      <c r="E20" s="98">
        <f t="shared" si="5"/>
        <v>0</v>
      </c>
      <c r="F20" s="85">
        <v>0</v>
      </c>
      <c r="G20" s="7">
        <v>0</v>
      </c>
      <c r="H20" s="7">
        <v>0</v>
      </c>
      <c r="I20" s="164">
        <f t="shared" si="6"/>
        <v>0</v>
      </c>
      <c r="J20" s="91">
        <v>0</v>
      </c>
      <c r="K20" s="7">
        <v>0</v>
      </c>
      <c r="L20" s="7">
        <v>0</v>
      </c>
      <c r="M20" s="98">
        <f t="shared" si="7"/>
        <v>0</v>
      </c>
      <c r="N20" s="85">
        <v>0</v>
      </c>
      <c r="O20" s="7">
        <v>0</v>
      </c>
      <c r="P20" s="7">
        <v>0</v>
      </c>
      <c r="Q20" s="164">
        <f t="shared" si="8"/>
        <v>0</v>
      </c>
      <c r="R20" s="91">
        <v>0</v>
      </c>
      <c r="S20" s="7">
        <v>0</v>
      </c>
      <c r="T20" s="7">
        <v>0</v>
      </c>
      <c r="U20" s="98">
        <f t="shared" si="9"/>
        <v>0</v>
      </c>
    </row>
    <row r="21" spans="1:21" ht="13.5" thickBot="1">
      <c r="A21" s="148" t="s">
        <v>211</v>
      </c>
      <c r="B21" s="92">
        <v>0</v>
      </c>
      <c r="C21" s="87">
        <v>0</v>
      </c>
      <c r="D21" s="87">
        <v>0</v>
      </c>
      <c r="E21" s="94">
        <f t="shared" si="5"/>
        <v>0</v>
      </c>
      <c r="F21" s="130">
        <v>0</v>
      </c>
      <c r="G21" s="87">
        <v>0</v>
      </c>
      <c r="H21" s="87">
        <v>0</v>
      </c>
      <c r="I21" s="182">
        <f t="shared" si="6"/>
        <v>0</v>
      </c>
      <c r="J21" s="92">
        <v>0</v>
      </c>
      <c r="K21" s="87">
        <v>0</v>
      </c>
      <c r="L21" s="87">
        <v>0</v>
      </c>
      <c r="M21" s="94">
        <f t="shared" si="7"/>
        <v>0</v>
      </c>
      <c r="N21" s="130">
        <v>0</v>
      </c>
      <c r="O21" s="87">
        <v>0</v>
      </c>
      <c r="P21" s="87">
        <v>0</v>
      </c>
      <c r="Q21" s="182">
        <f t="shared" si="8"/>
        <v>0</v>
      </c>
      <c r="R21" s="92">
        <v>0</v>
      </c>
      <c r="S21" s="87">
        <v>0</v>
      </c>
      <c r="T21" s="87">
        <v>0</v>
      </c>
      <c r="U21" s="94">
        <f t="shared" si="9"/>
        <v>0</v>
      </c>
    </row>
    <row r="22" spans="1:21" ht="13.5" thickBot="1">
      <c r="A22" s="155" t="s">
        <v>66</v>
      </c>
      <c r="B22" s="110">
        <f>SUM(B15:B21)</f>
        <v>252</v>
      </c>
      <c r="C22" s="88">
        <f>SUM(C15:C21)</f>
        <v>280</v>
      </c>
      <c r="D22" s="88">
        <f>SUM(D15:D21)</f>
        <v>40</v>
      </c>
      <c r="E22" s="111">
        <f t="shared" si="5"/>
        <v>572</v>
      </c>
      <c r="F22" s="175">
        <f>SUM(F15:F21)</f>
        <v>309</v>
      </c>
      <c r="G22" s="88">
        <f>SUM(G15:G21)</f>
        <v>367</v>
      </c>
      <c r="H22" s="88">
        <f>SUM(H15:H21)</f>
        <v>41</v>
      </c>
      <c r="I22" s="183">
        <f t="shared" si="6"/>
        <v>717</v>
      </c>
      <c r="J22" s="110">
        <f>SUM(J15:J21)</f>
        <v>356</v>
      </c>
      <c r="K22" s="88">
        <f>SUM(K15:K21)</f>
        <v>326</v>
      </c>
      <c r="L22" s="88">
        <f>SUM(L15:L21)</f>
        <v>38</v>
      </c>
      <c r="M22" s="111">
        <v>720</v>
      </c>
      <c r="N22" s="175">
        <f>SUM(N15:N21)</f>
        <v>371</v>
      </c>
      <c r="O22" s="88">
        <f>SUM(O15:O21)</f>
        <v>420</v>
      </c>
      <c r="P22" s="88">
        <f>SUM(P15:P21)</f>
        <v>46</v>
      </c>
      <c r="Q22" s="183">
        <f>SUM(N22:P22)</f>
        <v>837</v>
      </c>
      <c r="R22" s="110">
        <f>SUM(R15:R21)</f>
        <v>392</v>
      </c>
      <c r="S22" s="88">
        <f>SUM(S15:S20)</f>
        <v>322</v>
      </c>
      <c r="T22" s="88">
        <f>SUM(T15:T21)</f>
        <v>74</v>
      </c>
      <c r="U22" s="111">
        <f t="shared" si="9"/>
        <v>788</v>
      </c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13.5" thickBot="1">
      <c r="A24" s="15" t="s">
        <v>238</v>
      </c>
    </row>
    <row r="25" spans="1:21" ht="12.75">
      <c r="A25" s="10" t="s">
        <v>203</v>
      </c>
      <c r="B25" s="319">
        <v>2001</v>
      </c>
      <c r="C25" s="318"/>
      <c r="D25" s="318"/>
      <c r="E25" s="320"/>
      <c r="F25" s="318">
        <v>2002</v>
      </c>
      <c r="G25" s="318"/>
      <c r="H25" s="318"/>
      <c r="I25" s="318"/>
      <c r="J25" s="319">
        <v>2003</v>
      </c>
      <c r="K25" s="318"/>
      <c r="L25" s="318"/>
      <c r="M25" s="320"/>
      <c r="N25" s="318">
        <v>2004</v>
      </c>
      <c r="O25" s="318"/>
      <c r="P25" s="318"/>
      <c r="Q25" s="318"/>
      <c r="R25" s="319">
        <v>2005</v>
      </c>
      <c r="S25" s="318"/>
      <c r="T25" s="318"/>
      <c r="U25" s="320"/>
    </row>
    <row r="26" spans="1:21" ht="13.5" thickBot="1">
      <c r="A26" s="192" t="s">
        <v>204</v>
      </c>
      <c r="B26" s="126" t="s">
        <v>212</v>
      </c>
      <c r="C26" s="127" t="s">
        <v>213</v>
      </c>
      <c r="D26" s="127" t="s">
        <v>214</v>
      </c>
      <c r="E26" s="129" t="s">
        <v>215</v>
      </c>
      <c r="F26" s="122" t="s">
        <v>212</v>
      </c>
      <c r="G26" s="127" t="s">
        <v>213</v>
      </c>
      <c r="H26" s="127" t="s">
        <v>214</v>
      </c>
      <c r="I26" s="194" t="s">
        <v>215</v>
      </c>
      <c r="J26" s="126" t="s">
        <v>212</v>
      </c>
      <c r="K26" s="127" t="s">
        <v>213</v>
      </c>
      <c r="L26" s="127" t="s">
        <v>214</v>
      </c>
      <c r="M26" s="129" t="s">
        <v>215</v>
      </c>
      <c r="N26" s="122" t="s">
        <v>212</v>
      </c>
      <c r="O26" s="127" t="s">
        <v>213</v>
      </c>
      <c r="P26" s="127" t="s">
        <v>214</v>
      </c>
      <c r="Q26" s="194" t="s">
        <v>215</v>
      </c>
      <c r="R26" s="126" t="s">
        <v>212</v>
      </c>
      <c r="S26" s="127" t="s">
        <v>213</v>
      </c>
      <c r="T26" s="127" t="s">
        <v>214</v>
      </c>
      <c r="U26" s="129" t="s">
        <v>215</v>
      </c>
    </row>
    <row r="27" spans="1:21" ht="12.75">
      <c r="A27" s="29" t="s">
        <v>6</v>
      </c>
      <c r="B27" s="93">
        <v>37</v>
      </c>
      <c r="C27" s="89">
        <v>27</v>
      </c>
      <c r="D27" s="89">
        <v>311</v>
      </c>
      <c r="E27" s="95">
        <v>0</v>
      </c>
      <c r="F27" s="106">
        <v>28</v>
      </c>
      <c r="G27" s="89">
        <v>28</v>
      </c>
      <c r="H27" s="89">
        <v>362</v>
      </c>
      <c r="I27" s="104">
        <v>0</v>
      </c>
      <c r="J27" s="93">
        <v>18</v>
      </c>
      <c r="K27" s="89">
        <v>20</v>
      </c>
      <c r="L27" s="89">
        <v>344</v>
      </c>
      <c r="M27" s="95">
        <v>0</v>
      </c>
      <c r="N27" s="106">
        <v>24</v>
      </c>
      <c r="O27" s="89">
        <v>30</v>
      </c>
      <c r="P27" s="89">
        <v>378</v>
      </c>
      <c r="Q27" s="104">
        <v>0</v>
      </c>
      <c r="R27" s="93">
        <v>13</v>
      </c>
      <c r="S27" s="89">
        <v>16</v>
      </c>
      <c r="T27" s="89">
        <v>333</v>
      </c>
      <c r="U27" s="95">
        <v>58</v>
      </c>
    </row>
    <row r="28" spans="1:21" ht="12.75">
      <c r="A28" s="26" t="s">
        <v>0</v>
      </c>
      <c r="B28" s="91">
        <v>57</v>
      </c>
      <c r="C28" s="7">
        <v>3</v>
      </c>
      <c r="D28" s="7">
        <v>9</v>
      </c>
      <c r="E28" s="98">
        <v>0</v>
      </c>
      <c r="F28" s="85">
        <v>38</v>
      </c>
      <c r="G28" s="7">
        <v>2</v>
      </c>
      <c r="H28" s="7">
        <v>12</v>
      </c>
      <c r="I28" s="164">
        <v>0</v>
      </c>
      <c r="J28" s="91">
        <v>43</v>
      </c>
      <c r="K28" s="7">
        <v>5</v>
      </c>
      <c r="L28" s="7">
        <v>13</v>
      </c>
      <c r="M28" s="98">
        <v>0</v>
      </c>
      <c r="N28" s="85">
        <v>37</v>
      </c>
      <c r="O28" s="7">
        <v>3</v>
      </c>
      <c r="P28" s="7">
        <v>15</v>
      </c>
      <c r="Q28" s="164">
        <v>0</v>
      </c>
      <c r="R28" s="91">
        <v>45</v>
      </c>
      <c r="S28" s="7">
        <v>5</v>
      </c>
      <c r="T28" s="7">
        <v>11</v>
      </c>
      <c r="U28" s="98">
        <v>0</v>
      </c>
    </row>
    <row r="29" spans="1:21" ht="12.75">
      <c r="A29" s="26" t="s">
        <v>7</v>
      </c>
      <c r="B29" s="91">
        <v>5</v>
      </c>
      <c r="C29" s="7">
        <v>6</v>
      </c>
      <c r="D29" s="7">
        <v>100</v>
      </c>
      <c r="E29" s="98">
        <v>0</v>
      </c>
      <c r="F29" s="85">
        <v>13</v>
      </c>
      <c r="G29" s="7">
        <v>24</v>
      </c>
      <c r="H29" s="7">
        <v>185</v>
      </c>
      <c r="I29" s="164">
        <v>0</v>
      </c>
      <c r="J29" s="91">
        <v>4</v>
      </c>
      <c r="K29" s="7">
        <v>21</v>
      </c>
      <c r="L29" s="7">
        <v>229</v>
      </c>
      <c r="M29" s="98">
        <v>0</v>
      </c>
      <c r="N29" s="85">
        <v>6</v>
      </c>
      <c r="O29" s="7">
        <v>13</v>
      </c>
      <c r="P29" s="7">
        <v>304</v>
      </c>
      <c r="Q29" s="164">
        <v>0</v>
      </c>
      <c r="R29" s="91">
        <v>1</v>
      </c>
      <c r="S29" s="7">
        <v>16</v>
      </c>
      <c r="T29" s="7">
        <v>213</v>
      </c>
      <c r="U29" s="98">
        <v>46</v>
      </c>
    </row>
    <row r="30" spans="1:21" ht="12.75">
      <c r="A30" s="26" t="s">
        <v>1</v>
      </c>
      <c r="B30" s="91">
        <v>0</v>
      </c>
      <c r="C30" s="7">
        <v>0</v>
      </c>
      <c r="D30" s="7">
        <v>0</v>
      </c>
      <c r="E30" s="98">
        <v>0</v>
      </c>
      <c r="F30" s="85">
        <v>0</v>
      </c>
      <c r="G30" s="7">
        <v>0</v>
      </c>
      <c r="H30" s="7">
        <v>0</v>
      </c>
      <c r="I30" s="164">
        <v>0</v>
      </c>
      <c r="J30" s="91">
        <v>2</v>
      </c>
      <c r="K30" s="7">
        <v>1</v>
      </c>
      <c r="L30" s="7">
        <v>0</v>
      </c>
      <c r="M30" s="98">
        <v>0</v>
      </c>
      <c r="N30" s="85">
        <v>2</v>
      </c>
      <c r="O30" s="7">
        <v>3</v>
      </c>
      <c r="P30" s="7">
        <v>0</v>
      </c>
      <c r="Q30" s="164">
        <v>0</v>
      </c>
      <c r="R30" s="91">
        <v>0</v>
      </c>
      <c r="S30" s="7">
        <v>0</v>
      </c>
      <c r="T30" s="7">
        <v>0</v>
      </c>
      <c r="U30" s="98">
        <v>0</v>
      </c>
    </row>
    <row r="31" spans="1:21" ht="12.75">
      <c r="A31" s="26" t="s">
        <v>2</v>
      </c>
      <c r="B31" s="91">
        <v>2</v>
      </c>
      <c r="C31" s="7">
        <v>0</v>
      </c>
      <c r="D31" s="7">
        <v>15</v>
      </c>
      <c r="E31" s="98">
        <v>0</v>
      </c>
      <c r="F31" s="85">
        <v>3</v>
      </c>
      <c r="G31" s="7">
        <v>1</v>
      </c>
      <c r="H31" s="7">
        <v>21</v>
      </c>
      <c r="I31" s="164">
        <v>0</v>
      </c>
      <c r="J31" s="91">
        <v>2</v>
      </c>
      <c r="K31" s="7">
        <v>3</v>
      </c>
      <c r="L31" s="7">
        <v>15</v>
      </c>
      <c r="M31" s="98">
        <v>0</v>
      </c>
      <c r="N31" s="85">
        <v>3</v>
      </c>
      <c r="O31" s="7">
        <v>0</v>
      </c>
      <c r="P31" s="7">
        <v>19</v>
      </c>
      <c r="Q31" s="164">
        <v>0</v>
      </c>
      <c r="R31" s="91">
        <v>8</v>
      </c>
      <c r="S31" s="7">
        <v>2</v>
      </c>
      <c r="T31" s="7">
        <v>17</v>
      </c>
      <c r="U31" s="98">
        <v>4</v>
      </c>
    </row>
    <row r="32" spans="1:21" ht="12.75">
      <c r="A32" s="26" t="s">
        <v>8</v>
      </c>
      <c r="B32" s="91">
        <v>0</v>
      </c>
      <c r="C32" s="7">
        <v>0</v>
      </c>
      <c r="D32" s="7">
        <v>0</v>
      </c>
      <c r="E32" s="98">
        <v>0</v>
      </c>
      <c r="F32" s="85">
        <v>0</v>
      </c>
      <c r="G32" s="7">
        <v>0</v>
      </c>
      <c r="H32" s="7">
        <v>0</v>
      </c>
      <c r="I32" s="164">
        <v>0</v>
      </c>
      <c r="J32" s="91">
        <v>0</v>
      </c>
      <c r="K32" s="7">
        <v>0</v>
      </c>
      <c r="L32" s="7">
        <v>0</v>
      </c>
      <c r="M32" s="98">
        <v>0</v>
      </c>
      <c r="N32" s="85">
        <v>0</v>
      </c>
      <c r="O32" s="7">
        <v>0</v>
      </c>
      <c r="P32" s="7">
        <v>0</v>
      </c>
      <c r="Q32" s="164">
        <v>0</v>
      </c>
      <c r="R32" s="91">
        <v>0</v>
      </c>
      <c r="S32" s="7">
        <v>0</v>
      </c>
      <c r="T32" s="7">
        <v>0</v>
      </c>
      <c r="U32" s="98">
        <v>0</v>
      </c>
    </row>
    <row r="33" spans="1:21" ht="13.5" thickBot="1">
      <c r="A33" s="28" t="s">
        <v>9</v>
      </c>
      <c r="B33" s="236">
        <v>0</v>
      </c>
      <c r="C33" s="107">
        <v>0</v>
      </c>
      <c r="D33" s="107">
        <v>0</v>
      </c>
      <c r="E33" s="235">
        <v>0</v>
      </c>
      <c r="F33" s="109">
        <v>0</v>
      </c>
      <c r="G33" s="107">
        <v>0</v>
      </c>
      <c r="H33" s="107">
        <v>0</v>
      </c>
      <c r="I33" s="237">
        <v>0</v>
      </c>
      <c r="J33" s="236">
        <v>0</v>
      </c>
      <c r="K33" s="107">
        <v>0</v>
      </c>
      <c r="L33" s="107">
        <v>0</v>
      </c>
      <c r="M33" s="235">
        <v>0</v>
      </c>
      <c r="N33" s="109">
        <v>0</v>
      </c>
      <c r="O33" s="107">
        <v>0</v>
      </c>
      <c r="P33" s="107">
        <v>0</v>
      </c>
      <c r="Q33" s="237">
        <v>0</v>
      </c>
      <c r="R33" s="236">
        <v>0</v>
      </c>
      <c r="S33" s="107">
        <v>0</v>
      </c>
      <c r="T33" s="107">
        <v>0</v>
      </c>
      <c r="U33" s="235">
        <v>0</v>
      </c>
    </row>
    <row r="34" spans="1:21" ht="13.5" thickBot="1">
      <c r="A34" s="30" t="s">
        <v>66</v>
      </c>
      <c r="B34" s="110">
        <f aca="true" t="shared" si="10" ref="B34:H34">SUM(B27:B33)</f>
        <v>101</v>
      </c>
      <c r="C34" s="88">
        <f t="shared" si="10"/>
        <v>36</v>
      </c>
      <c r="D34" s="88">
        <f t="shared" si="10"/>
        <v>435</v>
      </c>
      <c r="E34" s="111">
        <f t="shared" si="10"/>
        <v>0</v>
      </c>
      <c r="F34" s="175">
        <f t="shared" si="10"/>
        <v>82</v>
      </c>
      <c r="G34" s="88">
        <f t="shared" si="10"/>
        <v>55</v>
      </c>
      <c r="H34" s="88">
        <f t="shared" si="10"/>
        <v>580</v>
      </c>
      <c r="I34" s="183">
        <v>0</v>
      </c>
      <c r="J34" s="110">
        <f>SUM(J27:J33)</f>
        <v>69</v>
      </c>
      <c r="K34" s="88">
        <f>SUM(K27:K33)</f>
        <v>50</v>
      </c>
      <c r="L34" s="88">
        <f>SUM(L27:L33)</f>
        <v>601</v>
      </c>
      <c r="M34" s="111">
        <v>0</v>
      </c>
      <c r="N34" s="175">
        <f>SUM(N27:N33)</f>
        <v>72</v>
      </c>
      <c r="O34" s="88">
        <f>SUM(O27:O33)</f>
        <v>49</v>
      </c>
      <c r="P34" s="88">
        <f>SUM(P27:P33)</f>
        <v>716</v>
      </c>
      <c r="Q34" s="183">
        <v>0</v>
      </c>
      <c r="R34" s="110">
        <f>SUM(R27:R33)</f>
        <v>67</v>
      </c>
      <c r="S34" s="88">
        <f>SUM(S27:S33)</f>
        <v>39</v>
      </c>
      <c r="T34" s="88">
        <f>SUM(T27:T33)</f>
        <v>574</v>
      </c>
      <c r="U34" s="111">
        <f>SUM(U27:U33)</f>
        <v>108</v>
      </c>
    </row>
    <row r="36" spans="1:2" ht="12.75">
      <c r="A36" t="s">
        <v>183</v>
      </c>
      <c r="B36" t="s">
        <v>216</v>
      </c>
    </row>
    <row r="37" ht="12.75">
      <c r="B37" t="s">
        <v>217</v>
      </c>
    </row>
    <row r="38" ht="12.75">
      <c r="B38" t="s">
        <v>218</v>
      </c>
    </row>
    <row r="39" ht="12.75">
      <c r="B39" t="s">
        <v>219</v>
      </c>
    </row>
  </sheetData>
  <mergeCells count="16">
    <mergeCell ref="A2:A3"/>
    <mergeCell ref="B2:E2"/>
    <mergeCell ref="F2:I2"/>
    <mergeCell ref="J2:M2"/>
    <mergeCell ref="N2:Q2"/>
    <mergeCell ref="R2:U2"/>
    <mergeCell ref="B13:E13"/>
    <mergeCell ref="F13:I13"/>
    <mergeCell ref="J13:M13"/>
    <mergeCell ref="N13:Q13"/>
    <mergeCell ref="R13:U13"/>
    <mergeCell ref="R25:U25"/>
    <mergeCell ref="B25:E25"/>
    <mergeCell ref="F25:I25"/>
    <mergeCell ref="J25:M25"/>
    <mergeCell ref="N25:Q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K9" sqref="K9"/>
    </sheetView>
  </sheetViews>
  <sheetFormatPr defaultColWidth="9.00390625" defaultRowHeight="12.75"/>
  <cols>
    <col min="2" max="3" width="9.25390625" style="0" customWidth="1"/>
    <col min="6" max="6" width="10.125" style="0" bestFit="1" customWidth="1"/>
  </cols>
  <sheetData>
    <row r="1" spans="1:16" ht="13.5" thickBot="1">
      <c r="A1" t="s">
        <v>184</v>
      </c>
      <c r="J1" s="3"/>
      <c r="K1" s="3"/>
      <c r="L1" s="3"/>
      <c r="M1" s="3"/>
      <c r="N1" s="3"/>
      <c r="O1" s="3"/>
      <c r="P1" s="3"/>
    </row>
    <row r="2" spans="1:16" ht="12.75">
      <c r="A2" s="162" t="s">
        <v>55</v>
      </c>
      <c r="B2" s="294" t="s">
        <v>91</v>
      </c>
      <c r="C2" s="295" t="s">
        <v>56</v>
      </c>
      <c r="D2" s="294" t="s">
        <v>57</v>
      </c>
      <c r="E2" s="294" t="s">
        <v>59</v>
      </c>
      <c r="F2" s="294" t="s">
        <v>60</v>
      </c>
      <c r="G2" s="270" t="s">
        <v>88</v>
      </c>
      <c r="J2" s="3"/>
      <c r="K2" s="40"/>
      <c r="L2" s="40"/>
      <c r="M2" s="40"/>
      <c r="N2" s="40"/>
      <c r="O2" s="40"/>
      <c r="P2" s="40"/>
    </row>
    <row r="3" spans="1:16" ht="13.5" thickBot="1">
      <c r="A3" s="163"/>
      <c r="B3" s="127" t="s">
        <v>90</v>
      </c>
      <c r="C3" s="122"/>
      <c r="D3" s="127" t="s">
        <v>58</v>
      </c>
      <c r="E3" s="127" t="s">
        <v>58</v>
      </c>
      <c r="F3" s="127" t="s">
        <v>61</v>
      </c>
      <c r="G3" s="129"/>
      <c r="J3" s="3"/>
      <c r="K3" s="40"/>
      <c r="L3" s="40"/>
      <c r="M3" s="40"/>
      <c r="N3" s="40"/>
      <c r="O3" s="40"/>
      <c r="P3" s="40"/>
    </row>
    <row r="4" spans="1:16" ht="12.75">
      <c r="A4" s="298">
        <v>2001</v>
      </c>
      <c r="B4" s="14">
        <v>7892</v>
      </c>
      <c r="C4" s="89">
        <v>67</v>
      </c>
      <c r="D4" s="89">
        <v>278</v>
      </c>
      <c r="E4" s="14">
        <v>1665</v>
      </c>
      <c r="F4" s="14">
        <v>407330</v>
      </c>
      <c r="G4" s="95">
        <v>403</v>
      </c>
      <c r="J4" s="15"/>
      <c r="K4" s="42"/>
      <c r="L4" s="40"/>
      <c r="M4" s="40"/>
      <c r="N4" s="40"/>
      <c r="O4" s="42"/>
      <c r="P4" s="40"/>
    </row>
    <row r="5" spans="1:16" ht="12.75">
      <c r="A5" s="296">
        <v>2002</v>
      </c>
      <c r="B5" s="8">
        <v>7904</v>
      </c>
      <c r="C5" s="7">
        <v>67</v>
      </c>
      <c r="D5" s="7">
        <v>329</v>
      </c>
      <c r="E5" s="8">
        <v>1721</v>
      </c>
      <c r="F5" s="8">
        <v>447826</v>
      </c>
      <c r="G5" s="98">
        <v>449</v>
      </c>
      <c r="J5" s="15"/>
      <c r="K5" s="42"/>
      <c r="L5" s="40"/>
      <c r="M5" s="40"/>
      <c r="N5" s="40"/>
      <c r="O5" s="42"/>
      <c r="P5" s="40"/>
    </row>
    <row r="6" spans="1:16" ht="12.75">
      <c r="A6" s="296">
        <v>2003</v>
      </c>
      <c r="B6" s="8">
        <v>8135</v>
      </c>
      <c r="C6" s="7">
        <v>89</v>
      </c>
      <c r="D6" s="7">
        <v>292</v>
      </c>
      <c r="E6" s="8">
        <v>1770</v>
      </c>
      <c r="F6" s="8">
        <v>459311</v>
      </c>
      <c r="G6" s="98">
        <v>436</v>
      </c>
      <c r="J6" s="15"/>
      <c r="K6" s="42"/>
      <c r="L6" s="40"/>
      <c r="M6" s="40"/>
      <c r="N6" s="40"/>
      <c r="O6" s="42"/>
      <c r="P6" s="40"/>
    </row>
    <row r="7" spans="1:16" ht="12.75">
      <c r="A7" s="296">
        <v>2004</v>
      </c>
      <c r="B7" s="8">
        <v>8917</v>
      </c>
      <c r="C7" s="7">
        <v>66</v>
      </c>
      <c r="D7" s="7">
        <v>253</v>
      </c>
      <c r="E7" s="8">
        <v>1823</v>
      </c>
      <c r="F7" s="8">
        <v>545269</v>
      </c>
      <c r="G7" s="98">
        <v>372</v>
      </c>
      <c r="J7" s="15"/>
      <c r="K7" s="42"/>
      <c r="L7" s="40"/>
      <c r="M7" s="40"/>
      <c r="N7" s="40"/>
      <c r="O7" s="42"/>
      <c r="P7" s="40"/>
    </row>
    <row r="8" spans="1:16" ht="13.5" thickBot="1">
      <c r="A8" s="297">
        <v>2005</v>
      </c>
      <c r="B8" s="116">
        <v>8688</v>
      </c>
      <c r="C8" s="121">
        <v>79</v>
      </c>
      <c r="D8" s="121">
        <v>229</v>
      </c>
      <c r="E8" s="116">
        <v>1683</v>
      </c>
      <c r="F8" s="116">
        <v>514957</v>
      </c>
      <c r="G8" s="99">
        <v>350</v>
      </c>
      <c r="H8" s="15"/>
      <c r="I8" s="15"/>
      <c r="J8" s="15"/>
      <c r="K8" s="42"/>
      <c r="L8" s="40"/>
      <c r="M8" s="40"/>
      <c r="N8" s="40"/>
      <c r="O8" s="42"/>
      <c r="P8" s="40"/>
    </row>
    <row r="9" spans="1:6" ht="12.75">
      <c r="A9" s="3"/>
      <c r="B9" s="3"/>
      <c r="C9" s="3"/>
      <c r="D9" s="3"/>
      <c r="E9" s="3"/>
      <c r="F9" s="3"/>
    </row>
    <row r="10" ht="12.75">
      <c r="A10" t="s">
        <v>185</v>
      </c>
    </row>
    <row r="11" ht="13.5" thickBot="1">
      <c r="A11" t="s">
        <v>108</v>
      </c>
    </row>
    <row r="12" spans="1:16" ht="12.75">
      <c r="A12" s="162" t="s">
        <v>55</v>
      </c>
      <c r="B12" s="294" t="s">
        <v>89</v>
      </c>
      <c r="C12" s="295" t="s">
        <v>56</v>
      </c>
      <c r="D12" s="294" t="s">
        <v>57</v>
      </c>
      <c r="E12" s="294" t="s">
        <v>63</v>
      </c>
      <c r="F12" s="294" t="s">
        <v>64</v>
      </c>
      <c r="G12" s="270" t="s">
        <v>88</v>
      </c>
      <c r="J12" s="3"/>
      <c r="K12" s="3"/>
      <c r="L12" s="3"/>
      <c r="M12" s="3"/>
      <c r="N12" s="3"/>
      <c r="O12" s="3"/>
      <c r="P12" s="3"/>
    </row>
    <row r="13" spans="1:16" ht="13.5" thickBot="1">
      <c r="A13" s="163"/>
      <c r="B13" s="127" t="s">
        <v>90</v>
      </c>
      <c r="C13" s="122"/>
      <c r="D13" s="127" t="s">
        <v>58</v>
      </c>
      <c r="E13" s="127" t="s">
        <v>58</v>
      </c>
      <c r="F13" s="127" t="s">
        <v>65</v>
      </c>
      <c r="G13" s="129"/>
      <c r="J13" s="3"/>
      <c r="K13" s="3"/>
      <c r="L13" s="3"/>
      <c r="M13" s="3"/>
      <c r="N13" s="3"/>
      <c r="O13" s="3"/>
      <c r="P13" s="3"/>
    </row>
    <row r="14" spans="1:16" ht="12.75">
      <c r="A14" s="298">
        <v>2001</v>
      </c>
      <c r="B14" s="14">
        <v>1658</v>
      </c>
      <c r="C14" s="89">
        <v>8</v>
      </c>
      <c r="D14" s="89">
        <v>64</v>
      </c>
      <c r="E14" s="89">
        <v>321</v>
      </c>
      <c r="F14" s="14">
        <v>98895</v>
      </c>
      <c r="G14" s="95">
        <v>87</v>
      </c>
      <c r="J14" s="3"/>
      <c r="K14" s="3"/>
      <c r="L14" s="3"/>
      <c r="M14" s="3"/>
      <c r="N14" s="3"/>
      <c r="O14" s="3"/>
      <c r="P14" s="3"/>
    </row>
    <row r="15" spans="1:16" ht="12.75">
      <c r="A15" s="296">
        <v>2002</v>
      </c>
      <c r="B15" s="8">
        <v>1652</v>
      </c>
      <c r="C15" s="7">
        <v>15</v>
      </c>
      <c r="D15" s="7">
        <v>72</v>
      </c>
      <c r="E15" s="7">
        <v>302</v>
      </c>
      <c r="F15" s="8">
        <v>106549</v>
      </c>
      <c r="G15" s="98">
        <v>89</v>
      </c>
      <c r="J15" s="3"/>
      <c r="K15" s="3"/>
      <c r="L15" s="3"/>
      <c r="M15" s="3"/>
      <c r="N15" s="3"/>
      <c r="O15" s="3"/>
      <c r="P15" s="3"/>
    </row>
    <row r="16" spans="1:16" ht="12.75">
      <c r="A16" s="296">
        <v>2003</v>
      </c>
      <c r="B16" s="8">
        <v>1631</v>
      </c>
      <c r="C16" s="7">
        <v>12</v>
      </c>
      <c r="D16" s="7">
        <v>65</v>
      </c>
      <c r="E16" s="7">
        <v>338</v>
      </c>
      <c r="F16" s="8">
        <v>108109</v>
      </c>
      <c r="G16" s="98">
        <v>95</v>
      </c>
      <c r="J16" s="3"/>
      <c r="K16" s="3"/>
      <c r="L16" s="3"/>
      <c r="M16" s="3"/>
      <c r="N16" s="3"/>
      <c r="O16" s="3"/>
      <c r="P16" s="3"/>
    </row>
    <row r="17" spans="1:16" ht="12.75">
      <c r="A17" s="296">
        <v>2004</v>
      </c>
      <c r="B17" s="8">
        <v>1835</v>
      </c>
      <c r="C17" s="7">
        <v>11</v>
      </c>
      <c r="D17" s="7">
        <v>47</v>
      </c>
      <c r="E17" s="7">
        <v>355</v>
      </c>
      <c r="F17" s="8">
        <v>118792</v>
      </c>
      <c r="G17" s="98">
        <v>68</v>
      </c>
      <c r="J17" s="3"/>
      <c r="K17" s="3"/>
      <c r="L17" s="3"/>
      <c r="M17" s="3"/>
      <c r="N17" s="3"/>
      <c r="O17" s="3"/>
      <c r="P17" s="3"/>
    </row>
    <row r="18" spans="1:16" ht="13.5" thickBot="1">
      <c r="A18" s="297">
        <v>2005</v>
      </c>
      <c r="B18" s="116">
        <v>1810</v>
      </c>
      <c r="C18" s="121">
        <v>13</v>
      </c>
      <c r="D18" s="121">
        <v>55</v>
      </c>
      <c r="E18" s="121">
        <v>340</v>
      </c>
      <c r="F18" s="116">
        <v>109941</v>
      </c>
      <c r="G18" s="99">
        <v>76</v>
      </c>
      <c r="J18" s="3"/>
      <c r="K18" s="3"/>
      <c r="L18" s="3"/>
      <c r="M18" s="3"/>
      <c r="N18" s="3"/>
      <c r="O18" s="3"/>
      <c r="P18" s="3"/>
    </row>
    <row r="19" ht="13.5" thickBot="1">
      <c r="A19" t="s">
        <v>109</v>
      </c>
    </row>
    <row r="20" spans="1:7" ht="12.75">
      <c r="A20" s="162" t="s">
        <v>55</v>
      </c>
      <c r="B20" s="294" t="s">
        <v>89</v>
      </c>
      <c r="C20" s="295" t="s">
        <v>56</v>
      </c>
      <c r="D20" s="294" t="s">
        <v>57</v>
      </c>
      <c r="E20" s="294" t="s">
        <v>63</v>
      </c>
      <c r="F20" s="294" t="s">
        <v>64</v>
      </c>
      <c r="G20" s="270" t="s">
        <v>88</v>
      </c>
    </row>
    <row r="21" spans="1:7" ht="13.5" thickBot="1">
      <c r="A21" s="163"/>
      <c r="B21" s="127" t="s">
        <v>90</v>
      </c>
      <c r="C21" s="122"/>
      <c r="D21" s="127" t="s">
        <v>58</v>
      </c>
      <c r="E21" s="127" t="s">
        <v>58</v>
      </c>
      <c r="F21" s="127" t="s">
        <v>65</v>
      </c>
      <c r="G21" s="129"/>
    </row>
    <row r="22" spans="1:7" ht="12.75">
      <c r="A22" s="298">
        <v>2001</v>
      </c>
      <c r="B22" s="14">
        <v>1783</v>
      </c>
      <c r="C22" s="89">
        <v>25</v>
      </c>
      <c r="D22" s="89">
        <v>52</v>
      </c>
      <c r="E22" s="14">
        <v>401</v>
      </c>
      <c r="F22" s="62">
        <v>104256.8</v>
      </c>
      <c r="G22" s="73">
        <v>71</v>
      </c>
    </row>
    <row r="23" spans="1:7" ht="12.75">
      <c r="A23" s="296">
        <v>2002</v>
      </c>
      <c r="B23" s="8">
        <v>1872</v>
      </c>
      <c r="C23" s="7">
        <v>17</v>
      </c>
      <c r="D23" s="7">
        <v>58</v>
      </c>
      <c r="E23" s="8">
        <v>432</v>
      </c>
      <c r="F23" s="19">
        <v>107445.8</v>
      </c>
      <c r="G23" s="71">
        <v>106</v>
      </c>
    </row>
    <row r="24" spans="1:7" ht="12.75">
      <c r="A24" s="296">
        <v>2003</v>
      </c>
      <c r="B24" s="8">
        <v>1930</v>
      </c>
      <c r="C24" s="7">
        <v>16</v>
      </c>
      <c r="D24" s="7">
        <v>51</v>
      </c>
      <c r="E24" s="8">
        <v>416</v>
      </c>
      <c r="F24" s="19">
        <v>114439.9</v>
      </c>
      <c r="G24" s="71">
        <v>90</v>
      </c>
    </row>
    <row r="25" spans="1:7" ht="12.75">
      <c r="A25" s="296">
        <v>2004</v>
      </c>
      <c r="B25" s="8">
        <v>2091</v>
      </c>
      <c r="C25" s="7">
        <v>13</v>
      </c>
      <c r="D25" s="7">
        <v>51</v>
      </c>
      <c r="E25" s="8">
        <v>442</v>
      </c>
      <c r="F25" s="19">
        <v>144926.5</v>
      </c>
      <c r="G25" s="71">
        <v>71</v>
      </c>
    </row>
    <row r="26" spans="1:7" ht="13.5" thickBot="1">
      <c r="A26" s="297">
        <v>2005</v>
      </c>
      <c r="B26" s="116">
        <v>2087</v>
      </c>
      <c r="C26" s="121">
        <v>11</v>
      </c>
      <c r="D26" s="121">
        <v>45</v>
      </c>
      <c r="E26" s="116">
        <v>413</v>
      </c>
      <c r="F26" s="299">
        <v>123059.7</v>
      </c>
      <c r="G26" s="118">
        <v>76</v>
      </c>
    </row>
    <row r="27" ht="13.5" thickBot="1">
      <c r="A27" t="s">
        <v>110</v>
      </c>
    </row>
    <row r="28" spans="1:7" ht="12.75">
      <c r="A28" s="162" t="s">
        <v>55</v>
      </c>
      <c r="B28" s="294" t="s">
        <v>89</v>
      </c>
      <c r="C28" s="295" t="s">
        <v>56</v>
      </c>
      <c r="D28" s="294" t="s">
        <v>57</v>
      </c>
      <c r="E28" s="294" t="s">
        <v>63</v>
      </c>
      <c r="F28" s="294" t="s">
        <v>64</v>
      </c>
      <c r="G28" s="270" t="s">
        <v>88</v>
      </c>
    </row>
    <row r="29" spans="1:7" ht="13.5" thickBot="1">
      <c r="A29" s="163"/>
      <c r="B29" s="127" t="s">
        <v>90</v>
      </c>
      <c r="C29" s="122"/>
      <c r="D29" s="127" t="s">
        <v>58</v>
      </c>
      <c r="E29" s="127" t="s">
        <v>58</v>
      </c>
      <c r="F29" s="127" t="s">
        <v>65</v>
      </c>
      <c r="G29" s="129"/>
    </row>
    <row r="30" spans="1:7" ht="12.75">
      <c r="A30" s="298">
        <v>2001</v>
      </c>
      <c r="B30" s="14">
        <v>1334</v>
      </c>
      <c r="C30" s="89">
        <v>8</v>
      </c>
      <c r="D30" s="89">
        <v>49</v>
      </c>
      <c r="E30" s="14">
        <v>289</v>
      </c>
      <c r="F30" s="62">
        <v>67421.4</v>
      </c>
      <c r="G30" s="73">
        <v>71</v>
      </c>
    </row>
    <row r="31" spans="1:7" ht="12.75">
      <c r="A31" s="296">
        <v>2002</v>
      </c>
      <c r="B31" s="8">
        <v>1378</v>
      </c>
      <c r="C31" s="7">
        <v>18</v>
      </c>
      <c r="D31" s="7">
        <v>47</v>
      </c>
      <c r="E31" s="8">
        <v>259</v>
      </c>
      <c r="F31" s="19">
        <v>79016.3</v>
      </c>
      <c r="G31" s="71">
        <v>66</v>
      </c>
    </row>
    <row r="32" spans="1:7" ht="12.75">
      <c r="A32" s="296">
        <v>2003</v>
      </c>
      <c r="B32" s="8">
        <v>1453</v>
      </c>
      <c r="C32" s="7">
        <v>11</v>
      </c>
      <c r="D32" s="7">
        <v>61</v>
      </c>
      <c r="E32" s="8">
        <v>244</v>
      </c>
      <c r="F32" s="19">
        <v>78865.6</v>
      </c>
      <c r="G32" s="71">
        <v>70</v>
      </c>
    </row>
    <row r="33" spans="1:7" ht="12.75">
      <c r="A33" s="296">
        <v>2004</v>
      </c>
      <c r="B33" s="8">
        <v>1568</v>
      </c>
      <c r="C33" s="7">
        <v>16</v>
      </c>
      <c r="D33" s="7">
        <v>52</v>
      </c>
      <c r="E33" s="8">
        <v>263</v>
      </c>
      <c r="F33" s="19">
        <v>100469.8</v>
      </c>
      <c r="G33" s="71">
        <v>68</v>
      </c>
    </row>
    <row r="34" spans="1:7" ht="13.5" thickBot="1">
      <c r="A34" s="297">
        <v>2005</v>
      </c>
      <c r="B34" s="116">
        <v>1506</v>
      </c>
      <c r="C34" s="121">
        <v>12</v>
      </c>
      <c r="D34" s="121">
        <v>51</v>
      </c>
      <c r="E34" s="116">
        <v>249</v>
      </c>
      <c r="F34" s="299">
        <v>93998.4</v>
      </c>
      <c r="G34" s="118">
        <v>61</v>
      </c>
    </row>
    <row r="35" ht="13.5" thickBot="1">
      <c r="A35" s="20" t="s">
        <v>111</v>
      </c>
    </row>
    <row r="36" spans="1:7" ht="12.75">
      <c r="A36" s="162" t="s">
        <v>55</v>
      </c>
      <c r="B36" s="294" t="s">
        <v>89</v>
      </c>
      <c r="C36" s="295" t="s">
        <v>56</v>
      </c>
      <c r="D36" s="294" t="s">
        <v>57</v>
      </c>
      <c r="E36" s="294" t="s">
        <v>63</v>
      </c>
      <c r="F36" s="294" t="s">
        <v>64</v>
      </c>
      <c r="G36" s="270" t="s">
        <v>88</v>
      </c>
    </row>
    <row r="37" spans="1:7" ht="13.5" thickBot="1">
      <c r="A37" s="163"/>
      <c r="B37" s="127" t="s">
        <v>90</v>
      </c>
      <c r="C37" s="122"/>
      <c r="D37" s="127" t="s">
        <v>58</v>
      </c>
      <c r="E37" s="127" t="s">
        <v>58</v>
      </c>
      <c r="F37" s="127" t="s">
        <v>65</v>
      </c>
      <c r="G37" s="129"/>
    </row>
    <row r="38" spans="1:7" ht="12.75">
      <c r="A38" s="298">
        <v>2001</v>
      </c>
      <c r="B38" s="14">
        <v>1270</v>
      </c>
      <c r="C38" s="89">
        <v>11</v>
      </c>
      <c r="D38" s="89">
        <v>57</v>
      </c>
      <c r="E38" s="14">
        <v>256</v>
      </c>
      <c r="F38" s="62">
        <v>51754.2</v>
      </c>
      <c r="G38" s="73">
        <v>96</v>
      </c>
    </row>
    <row r="39" spans="1:7" ht="12.75">
      <c r="A39" s="296">
        <v>2002</v>
      </c>
      <c r="B39" s="8">
        <v>1186</v>
      </c>
      <c r="C39" s="7">
        <v>8</v>
      </c>
      <c r="D39" s="7">
        <v>53</v>
      </c>
      <c r="E39" s="8">
        <v>316</v>
      </c>
      <c r="F39" s="19">
        <v>56682.7</v>
      </c>
      <c r="G39" s="71">
        <v>89</v>
      </c>
    </row>
    <row r="40" spans="1:7" ht="12.75">
      <c r="A40" s="296">
        <v>2003</v>
      </c>
      <c r="B40" s="8">
        <v>1253</v>
      </c>
      <c r="C40" s="7">
        <v>13</v>
      </c>
      <c r="D40" s="7">
        <v>54</v>
      </c>
      <c r="E40" s="8">
        <v>288</v>
      </c>
      <c r="F40" s="19">
        <v>55903.8</v>
      </c>
      <c r="G40" s="71">
        <v>100</v>
      </c>
    </row>
    <row r="41" spans="1:7" ht="12.75">
      <c r="A41" s="296">
        <v>2004</v>
      </c>
      <c r="B41" s="8">
        <v>1304</v>
      </c>
      <c r="C41" s="7">
        <v>10</v>
      </c>
      <c r="D41" s="7">
        <v>52</v>
      </c>
      <c r="E41" s="8">
        <v>277</v>
      </c>
      <c r="F41" s="19">
        <v>57167.9</v>
      </c>
      <c r="G41" s="71">
        <v>77</v>
      </c>
    </row>
    <row r="42" spans="1:7" ht="13.5" thickBot="1">
      <c r="A42" s="297">
        <v>2005</v>
      </c>
      <c r="B42" s="116">
        <v>1294</v>
      </c>
      <c r="C42" s="121">
        <v>20</v>
      </c>
      <c r="D42" s="121">
        <v>43</v>
      </c>
      <c r="E42" s="116">
        <v>239</v>
      </c>
      <c r="F42" s="299">
        <v>59240.2</v>
      </c>
      <c r="G42" s="118">
        <v>63</v>
      </c>
    </row>
    <row r="43" ht="13.5" thickBot="1">
      <c r="A43" s="20" t="s">
        <v>112</v>
      </c>
    </row>
    <row r="44" spans="1:7" ht="12.75">
      <c r="A44" s="10" t="s">
        <v>55</v>
      </c>
      <c r="B44" s="294" t="s">
        <v>89</v>
      </c>
      <c r="C44" s="295" t="s">
        <v>56</v>
      </c>
      <c r="D44" s="294" t="s">
        <v>57</v>
      </c>
      <c r="E44" s="294" t="s">
        <v>63</v>
      </c>
      <c r="F44" s="294" t="s">
        <v>64</v>
      </c>
      <c r="G44" s="270" t="s">
        <v>88</v>
      </c>
    </row>
    <row r="45" spans="1:7" ht="13.5" thickBot="1">
      <c r="A45" s="192"/>
      <c r="B45" s="127" t="s">
        <v>90</v>
      </c>
      <c r="C45" s="122"/>
      <c r="D45" s="127" t="s">
        <v>58</v>
      </c>
      <c r="E45" s="127" t="s">
        <v>58</v>
      </c>
      <c r="F45" s="127" t="s">
        <v>65</v>
      </c>
      <c r="G45" s="129"/>
    </row>
    <row r="46" spans="1:7" ht="12.75">
      <c r="A46" s="298">
        <v>2001</v>
      </c>
      <c r="B46" s="14">
        <v>1847</v>
      </c>
      <c r="C46" s="89">
        <v>15</v>
      </c>
      <c r="D46" s="89">
        <v>56</v>
      </c>
      <c r="E46" s="14">
        <v>398</v>
      </c>
      <c r="F46" s="62">
        <v>85003.3</v>
      </c>
      <c r="G46" s="73">
        <v>78</v>
      </c>
    </row>
    <row r="47" spans="1:7" ht="12.75">
      <c r="A47" s="296">
        <v>2002</v>
      </c>
      <c r="B47" s="8">
        <v>1816</v>
      </c>
      <c r="C47" s="7">
        <v>9</v>
      </c>
      <c r="D47" s="7">
        <v>99</v>
      </c>
      <c r="E47" s="8">
        <v>412</v>
      </c>
      <c r="F47" s="19">
        <v>98132.3</v>
      </c>
      <c r="G47" s="71">
        <v>99</v>
      </c>
    </row>
    <row r="48" spans="1:7" ht="12.75">
      <c r="A48" s="296">
        <v>2003</v>
      </c>
      <c r="B48" s="8">
        <v>1868</v>
      </c>
      <c r="C48" s="7">
        <v>37</v>
      </c>
      <c r="D48" s="7">
        <v>61</v>
      </c>
      <c r="E48" s="8">
        <v>484</v>
      </c>
      <c r="F48" s="19">
        <v>101993.1</v>
      </c>
      <c r="G48" s="71">
        <v>81</v>
      </c>
    </row>
    <row r="49" spans="1:7" ht="12.75">
      <c r="A49" s="296">
        <v>2004</v>
      </c>
      <c r="B49" s="8">
        <v>2113</v>
      </c>
      <c r="C49" s="7">
        <v>16</v>
      </c>
      <c r="D49" s="7">
        <v>51</v>
      </c>
      <c r="E49" s="8">
        <v>486</v>
      </c>
      <c r="F49" s="19">
        <v>123912.8</v>
      </c>
      <c r="G49" s="71">
        <v>88</v>
      </c>
    </row>
    <row r="50" spans="1:7" ht="13.5" thickBot="1">
      <c r="A50" s="297">
        <v>2005</v>
      </c>
      <c r="B50" s="116">
        <v>1991</v>
      </c>
      <c r="C50" s="121">
        <v>23</v>
      </c>
      <c r="D50" s="121">
        <v>35</v>
      </c>
      <c r="E50" s="116">
        <v>442</v>
      </c>
      <c r="F50" s="299">
        <v>128717.8</v>
      </c>
      <c r="G50" s="118">
        <v>74</v>
      </c>
    </row>
    <row r="52" ht="13.5" thickBot="1">
      <c r="A52" t="s">
        <v>186</v>
      </c>
    </row>
    <row r="53" spans="1:7" ht="12.75">
      <c r="A53" s="10" t="s">
        <v>84</v>
      </c>
      <c r="B53" s="294" t="s">
        <v>91</v>
      </c>
      <c r="C53" s="295" t="s">
        <v>56</v>
      </c>
      <c r="D53" s="294" t="s">
        <v>85</v>
      </c>
      <c r="E53" s="294" t="s">
        <v>63</v>
      </c>
      <c r="F53" s="295" t="s">
        <v>64</v>
      </c>
      <c r="G53" s="270" t="s">
        <v>88</v>
      </c>
    </row>
    <row r="54" spans="1:7" ht="13.5" thickBot="1">
      <c r="A54" s="192" t="s">
        <v>86</v>
      </c>
      <c r="B54" s="127" t="s">
        <v>90</v>
      </c>
      <c r="C54" s="122"/>
      <c r="D54" s="127" t="s">
        <v>58</v>
      </c>
      <c r="E54" s="127" t="s">
        <v>58</v>
      </c>
      <c r="F54" s="122" t="s">
        <v>65</v>
      </c>
      <c r="G54" s="129"/>
    </row>
    <row r="55" spans="1:7" ht="12.75">
      <c r="A55" s="300" t="s">
        <v>87</v>
      </c>
      <c r="B55" s="14">
        <v>1335</v>
      </c>
      <c r="C55" s="89">
        <v>15</v>
      </c>
      <c r="D55" s="89">
        <v>22</v>
      </c>
      <c r="E55" s="89">
        <v>144</v>
      </c>
      <c r="F55" s="14">
        <v>163152</v>
      </c>
      <c r="G55" s="95">
        <v>17</v>
      </c>
    </row>
    <row r="56" spans="1:16" ht="12.75">
      <c r="A56" s="81" t="s">
        <v>178</v>
      </c>
      <c r="B56" s="8">
        <v>1695</v>
      </c>
      <c r="C56" s="7">
        <v>28</v>
      </c>
      <c r="D56" s="7">
        <v>65</v>
      </c>
      <c r="E56" s="7">
        <v>383</v>
      </c>
      <c r="F56" s="8">
        <v>118516</v>
      </c>
      <c r="G56" s="98">
        <v>52</v>
      </c>
      <c r="J56" s="3"/>
      <c r="K56" s="40"/>
      <c r="L56" s="40"/>
      <c r="M56" s="40"/>
      <c r="N56" s="40"/>
      <c r="O56" s="40"/>
      <c r="P56" s="40"/>
    </row>
    <row r="57" spans="1:16" ht="12.75">
      <c r="A57" s="81" t="s">
        <v>179</v>
      </c>
      <c r="B57" s="8">
        <v>2309</v>
      </c>
      <c r="C57" s="7">
        <v>26</v>
      </c>
      <c r="D57" s="7">
        <v>83</v>
      </c>
      <c r="E57" s="7">
        <v>655</v>
      </c>
      <c r="F57" s="8">
        <v>123183</v>
      </c>
      <c r="G57" s="98">
        <v>111</v>
      </c>
      <c r="J57" s="3"/>
      <c r="K57" s="40"/>
      <c r="L57" s="40"/>
      <c r="M57" s="40"/>
      <c r="N57" s="40"/>
      <c r="O57" s="40"/>
      <c r="P57" s="40"/>
    </row>
    <row r="58" spans="1:16" ht="13.5" thickBot="1">
      <c r="A58" s="82" t="s">
        <v>180</v>
      </c>
      <c r="B58" s="116">
        <v>1018</v>
      </c>
      <c r="C58" s="121">
        <v>7</v>
      </c>
      <c r="D58" s="121">
        <v>40</v>
      </c>
      <c r="E58" s="121">
        <v>285</v>
      </c>
      <c r="F58" s="116">
        <v>45159</v>
      </c>
      <c r="G58" s="99">
        <v>86</v>
      </c>
      <c r="J58" s="15"/>
      <c r="K58" s="42"/>
      <c r="L58" s="40"/>
      <c r="M58" s="40"/>
      <c r="N58" s="40"/>
      <c r="O58" s="42"/>
      <c r="P58" s="40"/>
    </row>
    <row r="59" spans="10:16" ht="12.75">
      <c r="J59" s="15"/>
      <c r="K59" s="42"/>
      <c r="L59" s="40"/>
      <c r="M59" s="40"/>
      <c r="N59" s="40"/>
      <c r="O59" s="42"/>
      <c r="P59" s="40"/>
    </row>
    <row r="60" spans="10:16" ht="12.75">
      <c r="J60" s="15"/>
      <c r="K60" s="42"/>
      <c r="L60" s="40"/>
      <c r="M60" s="40"/>
      <c r="N60" s="40"/>
      <c r="O60" s="42"/>
      <c r="P60" s="40"/>
    </row>
    <row r="61" spans="1:16" ht="12.75">
      <c r="A61" s="12"/>
      <c r="J61" s="15"/>
      <c r="K61" s="42"/>
      <c r="L61" s="40"/>
      <c r="M61" s="40"/>
      <c r="N61" s="40"/>
      <c r="O61" s="42"/>
      <c r="P61" s="40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I16" sqref="I16"/>
    </sheetView>
  </sheetViews>
  <sheetFormatPr defaultColWidth="9.00390625" defaultRowHeight="12.75"/>
  <cols>
    <col min="1" max="1" width="27.125" style="0" customWidth="1"/>
    <col min="4" max="5" width="10.125" style="0" bestFit="1" customWidth="1"/>
    <col min="6" max="6" width="11.00390625" style="0" customWidth="1"/>
    <col min="7" max="7" width="11.625" style="0" bestFit="1" customWidth="1"/>
  </cols>
  <sheetData>
    <row r="1" ht="13.5" thickBot="1">
      <c r="A1" t="s">
        <v>181</v>
      </c>
    </row>
    <row r="2" spans="1:6" ht="12.75">
      <c r="A2" s="345" t="s">
        <v>138</v>
      </c>
      <c r="B2" s="335" t="s">
        <v>55</v>
      </c>
      <c r="C2" s="318"/>
      <c r="D2" s="318"/>
      <c r="E2" s="318"/>
      <c r="F2" s="320"/>
    </row>
    <row r="3" spans="1:6" ht="13.5" thickBot="1">
      <c r="A3" s="346"/>
      <c r="B3" s="121">
        <v>2001</v>
      </c>
      <c r="C3" s="121">
        <v>2002</v>
      </c>
      <c r="D3" s="121">
        <v>2003</v>
      </c>
      <c r="E3" s="121">
        <v>2004</v>
      </c>
      <c r="F3" s="99">
        <v>2005</v>
      </c>
    </row>
    <row r="4" spans="1:6" ht="12.75">
      <c r="A4" s="191" t="s">
        <v>139</v>
      </c>
      <c r="B4" s="14">
        <v>31868</v>
      </c>
      <c r="C4" s="14">
        <v>30686</v>
      </c>
      <c r="D4" s="14">
        <v>31179</v>
      </c>
      <c r="E4" s="14">
        <v>27339</v>
      </c>
      <c r="F4" s="73">
        <v>30051</v>
      </c>
    </row>
    <row r="5" spans="1:6" ht="12.75">
      <c r="A5" s="5" t="s">
        <v>140</v>
      </c>
      <c r="B5" s="8">
        <v>28902</v>
      </c>
      <c r="C5" s="8">
        <v>26281</v>
      </c>
      <c r="D5" s="8">
        <v>26886</v>
      </c>
      <c r="E5" s="8">
        <v>26641</v>
      </c>
      <c r="F5" s="71">
        <v>26659</v>
      </c>
    </row>
    <row r="6" spans="1:6" ht="12.75">
      <c r="A6" s="5" t="s">
        <v>144</v>
      </c>
      <c r="B6" s="8">
        <v>2889</v>
      </c>
      <c r="C6" s="8">
        <v>4327</v>
      </c>
      <c r="D6" s="8">
        <v>3201</v>
      </c>
      <c r="E6" s="8">
        <v>2629</v>
      </c>
      <c r="F6" s="71">
        <v>3272</v>
      </c>
    </row>
    <row r="7" spans="1:6" ht="12.75">
      <c r="A7" s="5" t="s">
        <v>247</v>
      </c>
      <c r="B7" s="8">
        <v>9025780</v>
      </c>
      <c r="C7" s="8">
        <v>8554180</v>
      </c>
      <c r="D7" s="8">
        <v>10942650</v>
      </c>
      <c r="E7" s="8">
        <v>13572900</v>
      </c>
      <c r="F7" s="71">
        <v>11515000</v>
      </c>
    </row>
    <row r="8" spans="1:6" ht="12.75">
      <c r="A8" s="5"/>
      <c r="B8" s="8"/>
      <c r="C8" s="8"/>
      <c r="D8" s="8"/>
      <c r="E8" s="8"/>
      <c r="F8" s="71"/>
    </row>
    <row r="9" spans="1:6" ht="12.75">
      <c r="A9" s="5" t="s">
        <v>141</v>
      </c>
      <c r="B9" s="8">
        <v>7805</v>
      </c>
      <c r="C9" s="8">
        <v>8462</v>
      </c>
      <c r="D9" s="8">
        <v>8792</v>
      </c>
      <c r="E9" s="8">
        <v>8149</v>
      </c>
      <c r="F9" s="71">
        <v>8274</v>
      </c>
    </row>
    <row r="10" spans="1:6" ht="12.75">
      <c r="A10" s="5" t="s">
        <v>142</v>
      </c>
      <c r="B10" s="8">
        <v>1743</v>
      </c>
      <c r="C10" s="8">
        <v>1908</v>
      </c>
      <c r="D10" s="8">
        <v>1939</v>
      </c>
      <c r="E10" s="8">
        <v>1941</v>
      </c>
      <c r="F10" s="71">
        <v>1722</v>
      </c>
    </row>
    <row r="11" spans="1:6" ht="12.75">
      <c r="A11" s="5" t="s">
        <v>143</v>
      </c>
      <c r="B11" s="8">
        <v>2927</v>
      </c>
      <c r="C11" s="8">
        <v>3573</v>
      </c>
      <c r="D11" s="8">
        <v>3440</v>
      </c>
      <c r="E11" s="8">
        <v>3708</v>
      </c>
      <c r="F11" s="71">
        <v>3937</v>
      </c>
    </row>
    <row r="12" spans="1:6" ht="12.75">
      <c r="A12" s="5" t="s">
        <v>247</v>
      </c>
      <c r="B12" s="8">
        <v>697000</v>
      </c>
      <c r="C12" s="8">
        <v>745400</v>
      </c>
      <c r="D12" s="8">
        <v>780100</v>
      </c>
      <c r="E12" s="8">
        <v>804650</v>
      </c>
      <c r="F12" s="71">
        <v>793200</v>
      </c>
    </row>
    <row r="13" spans="1:6" ht="13.5" thickBot="1">
      <c r="A13" s="203"/>
      <c r="B13" s="87"/>
      <c r="C13" s="87"/>
      <c r="D13" s="87"/>
      <c r="E13" s="87"/>
      <c r="F13" s="94"/>
    </row>
    <row r="14" spans="1:6" ht="13.5" thickBot="1">
      <c r="A14" s="206" t="s">
        <v>120</v>
      </c>
      <c r="B14" s="17">
        <f>B4+B9</f>
        <v>39673</v>
      </c>
      <c r="C14" s="17">
        <f>C4+C9</f>
        <v>39148</v>
      </c>
      <c r="D14" s="17">
        <f>D4+D9</f>
        <v>39971</v>
      </c>
      <c r="E14" s="17">
        <f>E4+E9</f>
        <v>35488</v>
      </c>
      <c r="F14" s="66">
        <f>F4+F9</f>
        <v>38325</v>
      </c>
    </row>
    <row r="15" spans="1:6" ht="13.5" thickBot="1">
      <c r="A15" s="204" t="s">
        <v>145</v>
      </c>
      <c r="B15" s="218">
        <f>B7+B12</f>
        <v>9722780</v>
      </c>
      <c r="C15" s="218">
        <f>C7+C12</f>
        <v>9299580</v>
      </c>
      <c r="D15" s="218">
        <f>D7+D12</f>
        <v>11722750</v>
      </c>
      <c r="E15" s="218">
        <f>E7+E12</f>
        <v>14377550</v>
      </c>
      <c r="F15" s="219">
        <f>F7+F12</f>
        <v>12308200</v>
      </c>
    </row>
    <row r="17" ht="13.5" thickBot="1">
      <c r="A17" t="s">
        <v>244</v>
      </c>
    </row>
    <row r="18" spans="1:6" ht="12.75">
      <c r="A18" s="345" t="s">
        <v>116</v>
      </c>
      <c r="B18" s="335" t="s">
        <v>55</v>
      </c>
      <c r="C18" s="318"/>
      <c r="D18" s="318"/>
      <c r="E18" s="318"/>
      <c r="F18" s="320"/>
    </row>
    <row r="19" spans="1:6" ht="13.5" thickBot="1">
      <c r="A19" s="346"/>
      <c r="B19" s="121">
        <v>2001</v>
      </c>
      <c r="C19" s="121">
        <v>2002</v>
      </c>
      <c r="D19" s="121">
        <v>2003</v>
      </c>
      <c r="E19" s="121">
        <v>2004</v>
      </c>
      <c r="F19" s="99">
        <v>2005</v>
      </c>
    </row>
    <row r="20" spans="1:6" ht="12.75">
      <c r="A20" s="230" t="s">
        <v>117</v>
      </c>
      <c r="B20" s="14">
        <v>23753</v>
      </c>
      <c r="C20" s="14">
        <v>27362</v>
      </c>
      <c r="D20" s="14">
        <v>32976</v>
      </c>
      <c r="E20" s="14">
        <v>34832</v>
      </c>
      <c r="F20" s="73">
        <v>39807</v>
      </c>
    </row>
    <row r="21" spans="1:6" ht="12.75">
      <c r="A21" s="230" t="s">
        <v>113</v>
      </c>
      <c r="B21" s="8">
        <v>22793</v>
      </c>
      <c r="C21" s="8">
        <v>26152</v>
      </c>
      <c r="D21" s="8">
        <v>32259</v>
      </c>
      <c r="E21" s="8">
        <v>34020</v>
      </c>
      <c r="F21" s="71">
        <v>38747</v>
      </c>
    </row>
    <row r="22" spans="1:6" ht="12.75">
      <c r="A22" s="191" t="s">
        <v>118</v>
      </c>
      <c r="B22" s="7">
        <v>961</v>
      </c>
      <c r="C22" s="8">
        <v>1210</v>
      </c>
      <c r="D22" s="7">
        <v>717</v>
      </c>
      <c r="E22" s="7">
        <v>812</v>
      </c>
      <c r="F22" s="71">
        <v>1060</v>
      </c>
    </row>
    <row r="23" spans="1:6" ht="12.75">
      <c r="A23" s="230"/>
      <c r="B23" s="7"/>
      <c r="C23" s="7"/>
      <c r="D23" s="7"/>
      <c r="E23" s="7"/>
      <c r="F23" s="98"/>
    </row>
    <row r="24" spans="1:6" ht="12.75">
      <c r="A24" s="203" t="s">
        <v>119</v>
      </c>
      <c r="B24" s="8">
        <v>9303</v>
      </c>
      <c r="C24" s="8">
        <v>8765</v>
      </c>
      <c r="D24" s="8">
        <v>7566</v>
      </c>
      <c r="E24" s="8">
        <v>7653</v>
      </c>
      <c r="F24" s="71">
        <v>6767</v>
      </c>
    </row>
    <row r="25" spans="1:6" ht="12.75">
      <c r="A25" s="230" t="s">
        <v>113</v>
      </c>
      <c r="B25" s="8">
        <v>8433</v>
      </c>
      <c r="C25" s="8">
        <v>7661</v>
      </c>
      <c r="D25" s="8">
        <v>6667</v>
      </c>
      <c r="E25" s="8">
        <v>6667</v>
      </c>
      <c r="F25" s="71">
        <v>5956</v>
      </c>
    </row>
    <row r="26" spans="1:6" ht="12.75">
      <c r="A26" s="191" t="s">
        <v>118</v>
      </c>
      <c r="B26" s="7">
        <v>870</v>
      </c>
      <c r="C26" s="8">
        <v>1104</v>
      </c>
      <c r="D26" s="7">
        <v>899</v>
      </c>
      <c r="E26" s="7">
        <v>986</v>
      </c>
      <c r="F26" s="98">
        <v>811</v>
      </c>
    </row>
    <row r="27" spans="1:6" ht="13.5" thickBot="1">
      <c r="A27" s="230"/>
      <c r="B27" s="87"/>
      <c r="C27" s="87"/>
      <c r="D27" s="87"/>
      <c r="E27" s="87"/>
      <c r="F27" s="94"/>
    </row>
    <row r="28" spans="1:6" ht="13.5" thickBot="1">
      <c r="A28" s="206" t="s">
        <v>120</v>
      </c>
      <c r="B28" s="17">
        <f>B20+B24</f>
        <v>33056</v>
      </c>
      <c r="C28" s="17">
        <f>C20+C24</f>
        <v>36127</v>
      </c>
      <c r="D28" s="17">
        <f>D20+D24</f>
        <v>40542</v>
      </c>
      <c r="E28" s="17">
        <f>E20+E24</f>
        <v>42485</v>
      </c>
      <c r="F28" s="66">
        <f>F20+F24</f>
        <v>46574</v>
      </c>
    </row>
    <row r="29" spans="1:6" ht="12.75">
      <c r="A29" s="230"/>
      <c r="B29" s="89"/>
      <c r="C29" s="89"/>
      <c r="D29" s="89"/>
      <c r="E29" s="89"/>
      <c r="F29" s="95"/>
    </row>
    <row r="30" spans="1:6" ht="12.75">
      <c r="A30" s="203" t="s">
        <v>121</v>
      </c>
      <c r="B30" s="7">
        <v>249</v>
      </c>
      <c r="C30" s="7">
        <v>272</v>
      </c>
      <c r="D30" s="7">
        <v>301</v>
      </c>
      <c r="E30" s="7">
        <v>480</v>
      </c>
      <c r="F30" s="98">
        <v>365</v>
      </c>
    </row>
    <row r="31" spans="1:6" ht="12.75">
      <c r="A31" s="230" t="s">
        <v>114</v>
      </c>
      <c r="B31" s="7">
        <v>25</v>
      </c>
      <c r="C31" s="7">
        <v>29</v>
      </c>
      <c r="D31" s="7">
        <v>54</v>
      </c>
      <c r="E31" s="7">
        <v>44</v>
      </c>
      <c r="F31" s="98">
        <v>91</v>
      </c>
    </row>
    <row r="32" spans="1:6" ht="12.75">
      <c r="A32" s="293" t="s">
        <v>122</v>
      </c>
      <c r="B32" s="7" t="s">
        <v>231</v>
      </c>
      <c r="C32" s="7" t="s">
        <v>231</v>
      </c>
      <c r="D32" s="86" t="s">
        <v>231</v>
      </c>
      <c r="E32" s="86">
        <v>127</v>
      </c>
      <c r="F32" s="98">
        <v>134</v>
      </c>
    </row>
    <row r="33" spans="1:6" ht="12.75">
      <c r="A33" s="230" t="s">
        <v>115</v>
      </c>
      <c r="B33" s="7">
        <v>557</v>
      </c>
      <c r="C33" s="7">
        <v>616</v>
      </c>
      <c r="D33" s="7">
        <v>498</v>
      </c>
      <c r="E33" s="7">
        <v>739</v>
      </c>
      <c r="F33" s="98">
        <v>688</v>
      </c>
    </row>
    <row r="34" spans="1:6" ht="13.5" thickBot="1">
      <c r="A34" s="204" t="s">
        <v>123</v>
      </c>
      <c r="B34" s="116">
        <v>4481</v>
      </c>
      <c r="C34" s="116">
        <v>6466</v>
      </c>
      <c r="D34" s="116">
        <v>5484</v>
      </c>
      <c r="E34" s="116">
        <v>9781</v>
      </c>
      <c r="F34" s="118">
        <v>12061</v>
      </c>
    </row>
    <row r="35" ht="12.75">
      <c r="A35" s="15" t="s">
        <v>232</v>
      </c>
    </row>
    <row r="36" ht="12.75">
      <c r="A36" s="15"/>
    </row>
    <row r="37" ht="13.5" thickBot="1">
      <c r="A37" t="s">
        <v>250</v>
      </c>
    </row>
    <row r="38" spans="1:6" ht="12.75">
      <c r="A38" s="345" t="s">
        <v>124</v>
      </c>
      <c r="B38" s="294" t="s">
        <v>91</v>
      </c>
      <c r="C38" s="335" t="s">
        <v>125</v>
      </c>
      <c r="D38" s="318"/>
      <c r="E38" s="318"/>
      <c r="F38" s="320"/>
    </row>
    <row r="39" spans="1:6" ht="13.5" thickBot="1">
      <c r="A39" s="346"/>
      <c r="B39" s="127" t="s">
        <v>93</v>
      </c>
      <c r="C39" s="121" t="s">
        <v>66</v>
      </c>
      <c r="D39" s="121" t="s">
        <v>126</v>
      </c>
      <c r="E39" s="121" t="s">
        <v>127</v>
      </c>
      <c r="F39" s="99" t="s">
        <v>249</v>
      </c>
    </row>
    <row r="40" spans="1:7" ht="12.75">
      <c r="A40" s="191" t="s">
        <v>10</v>
      </c>
      <c r="B40" s="14">
        <v>50859</v>
      </c>
      <c r="C40" s="89">
        <v>57</v>
      </c>
      <c r="D40" s="89">
        <v>1</v>
      </c>
      <c r="E40" s="89">
        <v>51</v>
      </c>
      <c r="F40" s="73">
        <f>B40/E40</f>
        <v>997.2352941176471</v>
      </c>
      <c r="G40" s="31"/>
    </row>
    <row r="41" spans="1:6" ht="12.75">
      <c r="A41" s="5" t="s">
        <v>11</v>
      </c>
      <c r="B41" s="8">
        <v>38654</v>
      </c>
      <c r="C41" s="7">
        <v>38</v>
      </c>
      <c r="D41" s="7">
        <v>1</v>
      </c>
      <c r="E41" s="7">
        <v>31</v>
      </c>
      <c r="F41" s="71">
        <f aca="true" t="shared" si="0" ref="F41:F47">B41/E41</f>
        <v>1246.9032258064517</v>
      </c>
    </row>
    <row r="42" spans="1:6" ht="12.75">
      <c r="A42" s="5" t="s">
        <v>128</v>
      </c>
      <c r="B42" s="8">
        <v>24296</v>
      </c>
      <c r="C42" s="7">
        <v>27</v>
      </c>
      <c r="D42" s="7">
        <v>0</v>
      </c>
      <c r="E42" s="7">
        <v>24</v>
      </c>
      <c r="F42" s="71">
        <f t="shared" si="0"/>
        <v>1012.3333333333334</v>
      </c>
    </row>
    <row r="43" spans="1:6" ht="12.75">
      <c r="A43" s="5" t="s">
        <v>12</v>
      </c>
      <c r="B43" s="8">
        <v>23841</v>
      </c>
      <c r="C43" s="7">
        <v>22</v>
      </c>
      <c r="D43" s="7">
        <v>1</v>
      </c>
      <c r="E43" s="7">
        <v>22</v>
      </c>
      <c r="F43" s="71">
        <f t="shared" si="0"/>
        <v>1083.6818181818182</v>
      </c>
    </row>
    <row r="44" spans="1:6" ht="12.75">
      <c r="A44" s="5" t="s">
        <v>129</v>
      </c>
      <c r="B44" s="8">
        <v>11776</v>
      </c>
      <c r="C44" s="7">
        <v>6</v>
      </c>
      <c r="D44" s="7">
        <v>0</v>
      </c>
      <c r="E44" s="7">
        <v>6</v>
      </c>
      <c r="F44" s="71">
        <f t="shared" si="0"/>
        <v>1962.6666666666667</v>
      </c>
    </row>
    <row r="45" spans="1:6" ht="12.75">
      <c r="A45" s="5" t="s">
        <v>130</v>
      </c>
      <c r="B45" s="8">
        <v>10478</v>
      </c>
      <c r="C45" s="7">
        <v>9</v>
      </c>
      <c r="D45" s="7">
        <v>0</v>
      </c>
      <c r="E45" s="7">
        <v>9</v>
      </c>
      <c r="F45" s="71">
        <f t="shared" si="0"/>
        <v>1164.2222222222222</v>
      </c>
    </row>
    <row r="46" spans="1:6" ht="12.75">
      <c r="A46" s="5" t="s">
        <v>131</v>
      </c>
      <c r="B46" s="8">
        <v>9914</v>
      </c>
      <c r="C46" s="7">
        <v>10</v>
      </c>
      <c r="D46" s="7">
        <v>0</v>
      </c>
      <c r="E46" s="7">
        <v>10</v>
      </c>
      <c r="F46" s="71">
        <f t="shared" si="0"/>
        <v>991.4</v>
      </c>
    </row>
    <row r="47" spans="1:6" ht="13.5" thickBot="1">
      <c r="A47" s="13" t="s">
        <v>132</v>
      </c>
      <c r="B47" s="116">
        <v>6965</v>
      </c>
      <c r="C47" s="121">
        <v>3</v>
      </c>
      <c r="D47" s="121">
        <v>0</v>
      </c>
      <c r="E47" s="121">
        <v>3</v>
      </c>
      <c r="F47" s="118">
        <f t="shared" si="0"/>
        <v>2321.6666666666665</v>
      </c>
    </row>
  </sheetData>
  <mergeCells count="6">
    <mergeCell ref="C38:F38"/>
    <mergeCell ref="A38:A39"/>
    <mergeCell ref="B2:F2"/>
    <mergeCell ref="A2:A3"/>
    <mergeCell ref="B18:F18"/>
    <mergeCell ref="A18:A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J14" sqref="J14"/>
    </sheetView>
  </sheetViews>
  <sheetFormatPr defaultColWidth="9.00390625" defaultRowHeight="12.75"/>
  <cols>
    <col min="1" max="1" width="10.75390625" style="0" customWidth="1"/>
    <col min="2" max="2" width="14.375" style="0" customWidth="1"/>
  </cols>
  <sheetData>
    <row r="2" ht="13.5" thickBot="1">
      <c r="A2" t="s">
        <v>251</v>
      </c>
    </row>
    <row r="3" spans="1:7" ht="12.75">
      <c r="A3" s="10" t="s">
        <v>133</v>
      </c>
      <c r="B3" s="238" t="s">
        <v>134</v>
      </c>
      <c r="C3" s="335" t="s">
        <v>55</v>
      </c>
      <c r="D3" s="318"/>
      <c r="E3" s="318"/>
      <c r="F3" s="318"/>
      <c r="G3" s="320"/>
    </row>
    <row r="4" spans="1:7" ht="13.5" thickBot="1">
      <c r="A4" s="192"/>
      <c r="B4" s="123" t="s">
        <v>135</v>
      </c>
      <c r="C4" s="121">
        <v>2001</v>
      </c>
      <c r="D4" s="121">
        <v>2002</v>
      </c>
      <c r="E4" s="121">
        <v>2003</v>
      </c>
      <c r="F4" s="121">
        <v>2004</v>
      </c>
      <c r="G4" s="99">
        <v>2005</v>
      </c>
    </row>
    <row r="5" spans="1:7" ht="12.75">
      <c r="A5" s="230"/>
      <c r="B5" s="2" t="s">
        <v>136</v>
      </c>
      <c r="C5" s="89">
        <v>0</v>
      </c>
      <c r="D5" s="89">
        <v>2</v>
      </c>
      <c r="E5" s="89">
        <v>24</v>
      </c>
      <c r="F5" s="89">
        <v>18</v>
      </c>
      <c r="G5" s="95">
        <v>13</v>
      </c>
    </row>
    <row r="6" spans="1:7" ht="12.75">
      <c r="A6" s="230" t="s">
        <v>94</v>
      </c>
      <c r="B6" s="1" t="s">
        <v>137</v>
      </c>
      <c r="C6" s="7">
        <v>134</v>
      </c>
      <c r="D6" s="7">
        <v>161</v>
      </c>
      <c r="E6" s="7">
        <v>143</v>
      </c>
      <c r="F6" s="7">
        <v>149</v>
      </c>
      <c r="G6" s="98">
        <v>177</v>
      </c>
    </row>
    <row r="7" spans="1:7" ht="12.75">
      <c r="A7" s="191"/>
      <c r="B7" s="1" t="s">
        <v>66</v>
      </c>
      <c r="C7" s="7">
        <f>SUM(C5:C6)</f>
        <v>134</v>
      </c>
      <c r="D7" s="7">
        <f>SUM(D5:D6)</f>
        <v>163</v>
      </c>
      <c r="E7" s="7">
        <f>SUM(E5:E6)</f>
        <v>167</v>
      </c>
      <c r="F7" s="7">
        <f>SUM(F5:F6)</f>
        <v>167</v>
      </c>
      <c r="G7" s="98">
        <f>SUM(G5:G6)</f>
        <v>190</v>
      </c>
    </row>
    <row r="8" spans="1:7" ht="12.75">
      <c r="A8" s="25"/>
      <c r="B8" s="3"/>
      <c r="C8" s="40"/>
      <c r="D8" s="40"/>
      <c r="E8" s="40"/>
      <c r="F8" s="40"/>
      <c r="G8" s="170"/>
    </row>
    <row r="9" spans="1:7" ht="12.75">
      <c r="A9" s="203"/>
      <c r="B9" s="1" t="s">
        <v>136</v>
      </c>
      <c r="C9" s="7">
        <v>50</v>
      </c>
      <c r="D9" s="7">
        <v>74</v>
      </c>
      <c r="E9" s="7">
        <v>141</v>
      </c>
      <c r="F9" s="7">
        <v>147</v>
      </c>
      <c r="G9" s="98">
        <v>127</v>
      </c>
    </row>
    <row r="10" spans="1:7" ht="12.75">
      <c r="A10" s="230" t="s">
        <v>10</v>
      </c>
      <c r="B10" s="1" t="s">
        <v>137</v>
      </c>
      <c r="C10" s="7">
        <v>41</v>
      </c>
      <c r="D10" s="7">
        <v>104</v>
      </c>
      <c r="E10" s="7">
        <v>89</v>
      </c>
      <c r="F10" s="7">
        <v>133</v>
      </c>
      <c r="G10" s="98">
        <v>116</v>
      </c>
    </row>
    <row r="11" spans="1:7" ht="12.75">
      <c r="A11" s="191"/>
      <c r="B11" s="1" t="s">
        <v>66</v>
      </c>
      <c r="C11" s="7">
        <f>SUM(C9:C10)</f>
        <v>91</v>
      </c>
      <c r="D11" s="7">
        <f>SUM(D9:D10)</f>
        <v>178</v>
      </c>
      <c r="E11" s="7">
        <f>SUM(E9:E10)</f>
        <v>230</v>
      </c>
      <c r="F11" s="7">
        <f>SUM(F9:F10)</f>
        <v>280</v>
      </c>
      <c r="G11" s="98">
        <f>SUM(G9:G10)</f>
        <v>243</v>
      </c>
    </row>
    <row r="12" spans="1:7" ht="12.75">
      <c r="A12" s="25"/>
      <c r="B12" s="3"/>
      <c r="C12" s="40"/>
      <c r="D12" s="40"/>
      <c r="E12" s="40"/>
      <c r="F12" s="40"/>
      <c r="G12" s="170"/>
    </row>
    <row r="13" spans="1:7" ht="12.75">
      <c r="A13" s="203"/>
      <c r="B13" s="1" t="s">
        <v>136</v>
      </c>
      <c r="C13" s="7">
        <v>5</v>
      </c>
      <c r="D13" s="7">
        <v>73</v>
      </c>
      <c r="E13" s="7">
        <v>84</v>
      </c>
      <c r="F13" s="7">
        <v>76</v>
      </c>
      <c r="G13" s="98">
        <v>80</v>
      </c>
    </row>
    <row r="14" spans="1:7" ht="12.75">
      <c r="A14" s="230" t="s">
        <v>13</v>
      </c>
      <c r="B14" s="1" t="s">
        <v>137</v>
      </c>
      <c r="C14" s="7">
        <v>35</v>
      </c>
      <c r="D14" s="7">
        <v>115</v>
      </c>
      <c r="E14" s="7">
        <v>104</v>
      </c>
      <c r="F14" s="7">
        <v>100</v>
      </c>
      <c r="G14" s="98">
        <v>102</v>
      </c>
    </row>
    <row r="15" spans="1:7" ht="12.75">
      <c r="A15" s="191"/>
      <c r="B15" s="1" t="s">
        <v>66</v>
      </c>
      <c r="C15" s="7">
        <f>SUM(C13:C14)</f>
        <v>40</v>
      </c>
      <c r="D15" s="7">
        <f>SUM(D13:D14)</f>
        <v>188</v>
      </c>
      <c r="E15" s="7">
        <f>SUM(E13:E14)</f>
        <v>188</v>
      </c>
      <c r="F15" s="7">
        <f>SUM(F13:F14)</f>
        <v>176</v>
      </c>
      <c r="G15" s="98">
        <f>SUM(G13:G14)</f>
        <v>182</v>
      </c>
    </row>
    <row r="16" spans="1:7" ht="12.75">
      <c r="A16" s="25"/>
      <c r="B16" s="3"/>
      <c r="C16" s="40"/>
      <c r="D16" s="40"/>
      <c r="E16" s="40"/>
      <c r="F16" s="40"/>
      <c r="G16" s="170"/>
    </row>
    <row r="17" spans="1:7" ht="12.75">
      <c r="A17" s="203"/>
      <c r="B17" s="1" t="s">
        <v>136</v>
      </c>
      <c r="C17" s="7">
        <v>3</v>
      </c>
      <c r="D17" s="7">
        <v>31</v>
      </c>
      <c r="E17" s="7">
        <v>149</v>
      </c>
      <c r="F17" s="7">
        <v>81</v>
      </c>
      <c r="G17" s="98">
        <v>58</v>
      </c>
    </row>
    <row r="18" spans="1:7" ht="12.75">
      <c r="A18" s="230" t="s">
        <v>11</v>
      </c>
      <c r="B18" s="1" t="s">
        <v>137</v>
      </c>
      <c r="C18" s="7">
        <v>149</v>
      </c>
      <c r="D18" s="7">
        <v>192</v>
      </c>
      <c r="E18" s="7">
        <v>137</v>
      </c>
      <c r="F18" s="7">
        <v>143</v>
      </c>
      <c r="G18" s="98">
        <v>234</v>
      </c>
    </row>
    <row r="19" spans="1:7" ht="12.75">
      <c r="A19" s="191"/>
      <c r="B19" s="1" t="s">
        <v>66</v>
      </c>
      <c r="C19" s="7">
        <f>SUM(C17:C18)</f>
        <v>152</v>
      </c>
      <c r="D19" s="7">
        <f>SUM(D17:D18)</f>
        <v>223</v>
      </c>
      <c r="E19" s="7">
        <f>SUM(E17:E18)</f>
        <v>286</v>
      </c>
      <c r="F19" s="7">
        <f>SUM(F17:F18)</f>
        <v>224</v>
      </c>
      <c r="G19" s="98">
        <f>SUM(G17:G18)</f>
        <v>292</v>
      </c>
    </row>
    <row r="20" spans="1:7" ht="12.75">
      <c r="A20" s="25"/>
      <c r="B20" s="3"/>
      <c r="C20" s="40"/>
      <c r="D20" s="40"/>
      <c r="E20" s="40"/>
      <c r="F20" s="40"/>
      <c r="G20" s="170"/>
    </row>
    <row r="21" spans="1:7" ht="12.75">
      <c r="A21" s="203"/>
      <c r="B21" s="1" t="s">
        <v>136</v>
      </c>
      <c r="C21" s="7">
        <v>65</v>
      </c>
      <c r="D21" s="7">
        <v>47</v>
      </c>
      <c r="E21" s="7">
        <v>72</v>
      </c>
      <c r="F21" s="7">
        <v>92</v>
      </c>
      <c r="G21" s="98">
        <v>61</v>
      </c>
    </row>
    <row r="22" spans="1:7" ht="12.75">
      <c r="A22" s="230" t="s">
        <v>182</v>
      </c>
      <c r="B22" s="1" t="s">
        <v>137</v>
      </c>
      <c r="C22" s="7">
        <v>96</v>
      </c>
      <c r="D22" s="7">
        <v>207</v>
      </c>
      <c r="E22" s="7">
        <v>194</v>
      </c>
      <c r="F22" s="7">
        <v>191</v>
      </c>
      <c r="G22" s="98">
        <v>124</v>
      </c>
    </row>
    <row r="23" spans="1:7" ht="12.75">
      <c r="A23" s="191"/>
      <c r="B23" s="1" t="s">
        <v>66</v>
      </c>
      <c r="C23" s="7">
        <f>SUM(C21:C22)</f>
        <v>161</v>
      </c>
      <c r="D23" s="7">
        <f>SUM(D21:D22)</f>
        <v>254</v>
      </c>
      <c r="E23" s="7">
        <f>SUM(E21:E22)</f>
        <v>266</v>
      </c>
      <c r="F23" s="7">
        <f>SUM(F21:F22)</f>
        <v>283</v>
      </c>
      <c r="G23" s="98">
        <f>SUM(G21:G22)</f>
        <v>185</v>
      </c>
    </row>
    <row r="24" spans="1:7" ht="13.5" thickBot="1">
      <c r="A24" s="25"/>
      <c r="B24" s="3"/>
      <c r="C24" s="40"/>
      <c r="D24" s="40"/>
      <c r="E24" s="40"/>
      <c r="F24" s="40"/>
      <c r="G24" s="170"/>
    </row>
    <row r="25" spans="1:7" ht="12.75">
      <c r="A25" s="239"/>
      <c r="B25" s="240" t="s">
        <v>136</v>
      </c>
      <c r="C25" s="241">
        <f aca="true" t="shared" si="0" ref="C25:G27">C5+C9+C13+C17+C21</f>
        <v>123</v>
      </c>
      <c r="D25" s="241">
        <f t="shared" si="0"/>
        <v>227</v>
      </c>
      <c r="E25" s="241">
        <f t="shared" si="0"/>
        <v>470</v>
      </c>
      <c r="F25" s="241">
        <f t="shared" si="0"/>
        <v>414</v>
      </c>
      <c r="G25" s="242">
        <f t="shared" si="0"/>
        <v>339</v>
      </c>
    </row>
    <row r="26" spans="1:7" ht="12.75">
      <c r="A26" s="230" t="s">
        <v>95</v>
      </c>
      <c r="B26" s="1" t="s">
        <v>137</v>
      </c>
      <c r="C26" s="7">
        <f t="shared" si="0"/>
        <v>455</v>
      </c>
      <c r="D26" s="7">
        <f t="shared" si="0"/>
        <v>779</v>
      </c>
      <c r="E26" s="7">
        <f t="shared" si="0"/>
        <v>667</v>
      </c>
      <c r="F26" s="7">
        <f t="shared" si="0"/>
        <v>716</v>
      </c>
      <c r="G26" s="98">
        <f t="shared" si="0"/>
        <v>753</v>
      </c>
    </row>
    <row r="27" spans="1:7" ht="13.5" thickBot="1">
      <c r="A27" s="204"/>
      <c r="B27" s="9" t="s">
        <v>66</v>
      </c>
      <c r="C27" s="121">
        <f t="shared" si="0"/>
        <v>578</v>
      </c>
      <c r="D27" s="121">
        <f t="shared" si="0"/>
        <v>1006</v>
      </c>
      <c r="E27" s="121">
        <f t="shared" si="0"/>
        <v>1137</v>
      </c>
      <c r="F27" s="121">
        <f t="shared" si="0"/>
        <v>1130</v>
      </c>
      <c r="G27" s="99">
        <f t="shared" si="0"/>
        <v>1092</v>
      </c>
    </row>
  </sheetData>
  <mergeCells count="1">
    <mergeCell ref="C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2007-03-08T14:03:08Z</cp:lastPrinted>
  <dcterms:created xsi:type="dcterms:W3CDTF">2006-08-08T06:52:06Z</dcterms:created>
  <dcterms:modified xsi:type="dcterms:W3CDTF">2007-03-08T14:03:35Z</dcterms:modified>
  <cp:category/>
  <cp:version/>
  <cp:contentType/>
  <cp:contentStatus/>
</cp:coreProperties>
</file>