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RK-03-2007-40, př. 7 " sheetId="1" r:id="rId1"/>
  </sheets>
  <definedNames>
    <definedName name="_xlnm.Print_Area" localSheetId="0">'RK-03-2007-40, př. 7 '!$A$1:$P$41</definedName>
  </definedNames>
  <calcPr fullCalcOnLoad="1"/>
</workbook>
</file>

<file path=xl/sharedStrings.xml><?xml version="1.0" encoding="utf-8"?>
<sst xmlns="http://schemas.openxmlformats.org/spreadsheetml/2006/main" count="69" uniqueCount="56">
  <si>
    <t>Název organizace</t>
  </si>
  <si>
    <t>Název služby</t>
  </si>
  <si>
    <t>Domov důchodců Velké Meziříčí, příspěvková organizace</t>
  </si>
  <si>
    <t>domovy pro seniory</t>
  </si>
  <si>
    <t>Domov důchodců Velký Újezd, příspěvková organizace</t>
  </si>
  <si>
    <t>Domov důchodců Onšov, příspěvková organizace</t>
  </si>
  <si>
    <t>Domov důchodců Proseč u Pošné, příspěvková organizace</t>
  </si>
  <si>
    <t>Domov důchodců Třebíč-Manž. Curieových, příspěvková organizace</t>
  </si>
  <si>
    <t>Domov důchodců Humpolec, příspěvková organizace</t>
  </si>
  <si>
    <t>Domov pro seniory Třebíč, Koutkova-Kubešova, příspěvková organizace</t>
  </si>
  <si>
    <t>Domov důchodců Náměšť nad Oslavou, příspěvková organizace</t>
  </si>
  <si>
    <t>Domov důchodců Havlíčkův Brod, příspěvková organizace</t>
  </si>
  <si>
    <t>Domov důchodců Ždírec, příspěvková organizace</t>
  </si>
  <si>
    <t>Domov důchodců Mitrov, příspěvková organizace</t>
  </si>
  <si>
    <t>Domov důchodců Proseč-Obořiště, příspěvková organizace</t>
  </si>
  <si>
    <t>Poliklinika Velká Bíteš</t>
  </si>
  <si>
    <t>Dům seniorů-Domov důchodců Pacov</t>
  </si>
  <si>
    <t>Sociální centrum města Světlá nad Sázavou</t>
  </si>
  <si>
    <t>Sociální služby města Žďár nad Sázavou</t>
  </si>
  <si>
    <t>Sociální služby města Havlíčkova Brodu</t>
  </si>
  <si>
    <t>sociální centrum města Světlá nad Sázavou (domov důchodců)</t>
  </si>
  <si>
    <t>Dům klidného stáří ve Žďáře nad Sázavou</t>
  </si>
  <si>
    <t>Domov pro seniory</t>
  </si>
  <si>
    <t>Domov pro seniory Telč</t>
  </si>
  <si>
    <t>Domov pro seniory Jihlava-Lesnov</t>
  </si>
  <si>
    <t>Počet lůžek</t>
  </si>
  <si>
    <t>I. stupeň</t>
  </si>
  <si>
    <t>II. stupeň</t>
  </si>
  <si>
    <t>III. stupeň</t>
  </si>
  <si>
    <t>Domov blahoslavené Bronislavy</t>
  </si>
  <si>
    <t>Dům sv. Antonína</t>
  </si>
  <si>
    <t>Diakonie ČCE-středisko v Myslibořicích</t>
  </si>
  <si>
    <t xml:space="preserve">Příjem od klientů v roce 2006 </t>
  </si>
  <si>
    <t>Průměrný příjem od klientů / lůžko v roce 2006</t>
  </si>
  <si>
    <t>Příjem od klientů / lůžko v roce 2006</t>
  </si>
  <si>
    <t>Příjem z příspěvku na péči v roce 2007</t>
  </si>
  <si>
    <t>Odhad príjmů od klientů -služby v roce 2007</t>
  </si>
  <si>
    <t>Součet příjmů od klientů v roce 2007</t>
  </si>
  <si>
    <t>Celkem příjmy od klientů / lůžko v roce 2007</t>
  </si>
  <si>
    <t>Průměrný příjem od klientů / lůžko v roce 2007</t>
  </si>
  <si>
    <t>Odchylka od průměrného příjmu od klientů / lůžko v roce 2007</t>
  </si>
  <si>
    <t>Chybějící příjem v případě nulové odchylky v roce 2007</t>
  </si>
  <si>
    <t>Informace o srovnání příjmů od klientů za roky 2006 a  2007 po přepočtu na jedno lůžko v domovech pro seniory</t>
  </si>
  <si>
    <t>Počet stran: 1</t>
  </si>
  <si>
    <t>DÚSP Černovice, příspěvková organizace</t>
  </si>
  <si>
    <t>domovy pro osoby se ZP</t>
  </si>
  <si>
    <t>ÚSP pro mentálně postižené Těchobuz, příspěvková organizace</t>
  </si>
  <si>
    <t>ÚSP Zboží, příspěvková organizace</t>
  </si>
  <si>
    <t>ÚSP Křižanov, příspěvková organizace</t>
  </si>
  <si>
    <t>ÚSP Ledeč nad Sázavou, příspěvková organizace</t>
  </si>
  <si>
    <t>ÚSP Lidmaň, příspěvková organizace</t>
  </si>
  <si>
    <t>ÚSP Jinošov, příspěvková organizace</t>
  </si>
  <si>
    <t>ÚSP Nové Syrovice, příspěvková organizace</t>
  </si>
  <si>
    <t>domovy se zvláštním režimem</t>
  </si>
  <si>
    <t>ÚSP pro dospělé Věž, příspěvková organizace</t>
  </si>
  <si>
    <t>RK-03-2007-40, př. 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</si>
</sst>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2" borderId="27" xfId="0" applyFon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wrapText="1"/>
    </xf>
    <xf numFmtId="3" fontId="0" fillId="0" borderId="8" xfId="0" applyNumberForma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3" fontId="0" fillId="0" borderId="28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0" fillId="0" borderId="29" xfId="0" applyFill="1" applyBorder="1" applyAlignment="1">
      <alignment wrapText="1"/>
    </xf>
    <xf numFmtId="3" fontId="0" fillId="0" borderId="3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31" xfId="0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4" borderId="6" xfId="0" applyFill="1" applyBorder="1" applyAlignment="1">
      <alignment horizontal="center"/>
    </xf>
    <xf numFmtId="3" fontId="0" fillId="0" borderId="32" xfId="0" applyNumberFormat="1" applyFill="1" applyBorder="1" applyAlignment="1">
      <alignment horizontal="center" wrapText="1"/>
    </xf>
    <xf numFmtId="3" fontId="0" fillId="0" borderId="33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wrapText="1"/>
    </xf>
    <xf numFmtId="3" fontId="0" fillId="0" borderId="8" xfId="0" applyNumberFormat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3" fontId="0" fillId="0" borderId="8" xfId="0" applyNumberFormat="1" applyBorder="1" applyAlignment="1">
      <alignment horizontal="center"/>
    </xf>
    <xf numFmtId="3" fontId="0" fillId="0" borderId="34" xfId="0" applyNumberFormat="1" applyFill="1" applyBorder="1" applyAlignment="1">
      <alignment wrapText="1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3" fontId="0" fillId="0" borderId="34" xfId="0" applyNumberFormat="1" applyFill="1" applyBorder="1" applyAlignment="1">
      <alignment horizontal="center" wrapText="1"/>
    </xf>
    <xf numFmtId="3" fontId="0" fillId="0" borderId="35" xfId="0" applyNumberFormat="1" applyFill="1" applyBorder="1" applyAlignment="1">
      <alignment horizontal="center" wrapText="1"/>
    </xf>
    <xf numFmtId="0" fontId="0" fillId="0" borderId="37" xfId="0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9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3" fontId="0" fillId="0" borderId="19" xfId="0" applyNumberFormat="1" applyBorder="1" applyAlignment="1">
      <alignment horizontal="center" wrapText="1"/>
    </xf>
    <xf numFmtId="3" fontId="0" fillId="0" borderId="20" xfId="0" applyNumberFormat="1" applyBorder="1" applyAlignment="1">
      <alignment horizontal="center" wrapText="1"/>
    </xf>
    <xf numFmtId="3" fontId="0" fillId="0" borderId="21" xfId="0" applyNumberFormat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48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52"/>
  <sheetViews>
    <sheetView tabSelected="1" view="pageBreakPreview" zoomScale="60" zoomScaleNormal="70" workbookViewId="0" topLeftCell="C1">
      <selection activeCell="P2" sqref="P2"/>
    </sheetView>
  </sheetViews>
  <sheetFormatPr defaultColWidth="9.140625" defaultRowHeight="12.75"/>
  <cols>
    <col min="1" max="1" width="29.57421875" style="0" customWidth="1"/>
    <col min="2" max="2" width="20.28125" style="0" customWidth="1"/>
    <col min="3" max="3" width="10.8515625" style="0" customWidth="1"/>
    <col min="4" max="4" width="14.421875" style="0" customWidth="1"/>
    <col min="5" max="5" width="13.28125" style="0" customWidth="1"/>
    <col min="6" max="6" width="14.421875" style="0" customWidth="1"/>
    <col min="7" max="7" width="11.57421875" style="0" customWidth="1"/>
    <col min="8" max="8" width="10.421875" style="0" customWidth="1"/>
    <col min="9" max="9" width="10.57421875" style="0" customWidth="1"/>
    <col min="10" max="10" width="14.140625" style="0" customWidth="1"/>
    <col min="11" max="11" width="15.7109375" style="0" customWidth="1"/>
    <col min="12" max="12" width="13.421875" style="0" customWidth="1"/>
    <col min="13" max="13" width="14.421875" style="0" customWidth="1"/>
    <col min="14" max="14" width="16.28125" style="0" customWidth="1"/>
    <col min="15" max="15" width="14.421875" style="0" customWidth="1"/>
    <col min="16" max="16" width="16.140625" style="0" customWidth="1"/>
    <col min="17" max="18" width="13.8515625" style="10" customWidth="1"/>
    <col min="19" max="22" width="15.421875" style="10" customWidth="1"/>
    <col min="23" max="23" width="11.57421875" style="10" customWidth="1"/>
    <col min="24" max="24" width="11.140625" style="10" customWidth="1"/>
    <col min="25" max="25" width="11.7109375" style="10" customWidth="1"/>
    <col min="26" max="26" width="2.28125" style="10" customWidth="1"/>
    <col min="27" max="27" width="11.8515625" style="10" customWidth="1"/>
    <col min="28" max="28" width="11.140625" style="10" customWidth="1"/>
    <col min="29" max="29" width="2.140625" style="10" customWidth="1"/>
    <col min="30" max="31" width="12.57421875" style="10" customWidth="1"/>
    <col min="32" max="32" width="10.8515625" style="10" customWidth="1"/>
    <col min="33" max="33" width="2.57421875" style="10" customWidth="1"/>
    <col min="34" max="34" width="12.7109375" style="10" customWidth="1"/>
    <col min="35" max="35" width="11.7109375" style="10" customWidth="1"/>
    <col min="36" max="36" width="9.8515625" style="10" customWidth="1"/>
    <col min="37" max="37" width="10.57421875" style="10" customWidth="1"/>
    <col min="38" max="38" width="2.7109375" style="10" customWidth="1"/>
    <col min="39" max="39" width="11.421875" style="10" customWidth="1"/>
    <col min="40" max="40" width="11.140625" style="10" customWidth="1"/>
    <col min="41" max="41" width="10.28125" style="10" customWidth="1"/>
    <col min="42" max="42" width="11.421875" style="10" customWidth="1"/>
    <col min="43" max="43" width="2.140625" style="10" customWidth="1"/>
    <col min="44" max="44" width="12.28125" style="10" customWidth="1"/>
    <col min="45" max="45" width="12.57421875" style="10" customWidth="1"/>
    <col min="46" max="46" width="10.7109375" style="10" customWidth="1"/>
    <col min="47" max="47" width="2.57421875" style="10" customWidth="1"/>
    <col min="48" max="48" width="11.00390625" style="10" customWidth="1"/>
    <col min="49" max="49" width="12.421875" style="10" customWidth="1"/>
    <col min="50" max="50" width="12.28125" style="10" customWidth="1"/>
    <col min="51" max="60" width="9.140625" style="10" customWidth="1"/>
    <col min="61" max="128" width="9.140625" style="51" customWidth="1"/>
  </cols>
  <sheetData>
    <row r="1" spans="15:16" ht="15">
      <c r="O1" s="148" t="s">
        <v>55</v>
      </c>
      <c r="P1" s="148"/>
    </row>
    <row r="2" spans="15:16" ht="15">
      <c r="O2" s="75"/>
      <c r="P2" s="149" t="s">
        <v>43</v>
      </c>
    </row>
    <row r="3" spans="1:44" ht="13.5" thickBot="1">
      <c r="A3" t="s">
        <v>42</v>
      </c>
      <c r="AR3" s="14"/>
    </row>
    <row r="4" spans="1:50" ht="90.75" customHeight="1" thickBot="1">
      <c r="A4" s="7" t="s">
        <v>0</v>
      </c>
      <c r="B4" s="8" t="s">
        <v>1</v>
      </c>
      <c r="C4" s="9" t="s">
        <v>25</v>
      </c>
      <c r="D4" s="9" t="s">
        <v>32</v>
      </c>
      <c r="E4" s="66" t="s">
        <v>34</v>
      </c>
      <c r="F4" s="22" t="s">
        <v>33</v>
      </c>
      <c r="G4" s="52" t="s">
        <v>26</v>
      </c>
      <c r="H4" s="9" t="s">
        <v>27</v>
      </c>
      <c r="I4" s="22" t="s">
        <v>28</v>
      </c>
      <c r="J4" s="52" t="s">
        <v>35</v>
      </c>
      <c r="K4" s="9" t="s">
        <v>36</v>
      </c>
      <c r="L4" s="9" t="s">
        <v>37</v>
      </c>
      <c r="M4" s="9" t="s">
        <v>38</v>
      </c>
      <c r="N4" s="9" t="s">
        <v>39</v>
      </c>
      <c r="O4" s="9" t="s">
        <v>40</v>
      </c>
      <c r="P4" s="22" t="s">
        <v>41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41.25" customHeight="1" thickTop="1">
      <c r="A5" s="1" t="s">
        <v>2</v>
      </c>
      <c r="B5" s="116"/>
      <c r="C5" s="118">
        <v>180</v>
      </c>
      <c r="D5" s="117">
        <v>12500000</v>
      </c>
      <c r="E5" s="65">
        <f>D5/C5</f>
        <v>69444.44444444444</v>
      </c>
      <c r="F5" s="123">
        <f>(D5+D6+D7+D8+D9+D10+D11+D12+D13+D14+D15+D16)/(C5+C6+C7+C8+C9+C10+C11+C12+C13+C14+C15+C16)</f>
        <v>74949.40875420875</v>
      </c>
      <c r="G5" s="53">
        <v>26</v>
      </c>
      <c r="H5" s="31">
        <v>80</v>
      </c>
      <c r="I5" s="54">
        <v>20</v>
      </c>
      <c r="J5" s="58">
        <v>6384000</v>
      </c>
      <c r="K5" s="42">
        <v>11618720</v>
      </c>
      <c r="L5" s="42">
        <f>J5+K5</f>
        <v>18002720</v>
      </c>
      <c r="M5" s="42">
        <f>L5/C5</f>
        <v>100015.11111111111</v>
      </c>
      <c r="N5" s="135">
        <f>AVERAGE(M5:M16)</f>
        <v>105004.70739100342</v>
      </c>
      <c r="O5" s="42">
        <f>$N$5-M5</f>
        <v>4989.596279892314</v>
      </c>
      <c r="P5" s="35">
        <f aca="true" t="shared" si="0" ref="P5:P14">O5*C5</f>
        <v>898127.3303806165</v>
      </c>
      <c r="Q5" s="19"/>
      <c r="R5" s="19"/>
      <c r="S5" s="19"/>
      <c r="T5" s="19"/>
      <c r="U5" s="19"/>
      <c r="V5" s="19"/>
      <c r="W5" s="15"/>
      <c r="X5" s="15"/>
      <c r="Y5" s="139"/>
      <c r="Z5" s="15"/>
      <c r="AA5" s="15"/>
      <c r="AB5" s="15"/>
      <c r="AC5" s="15"/>
      <c r="AD5" s="15"/>
      <c r="AE5" s="15"/>
      <c r="AF5" s="139"/>
      <c r="AG5" s="15"/>
      <c r="AH5" s="15"/>
      <c r="AI5" s="15"/>
      <c r="AJ5" s="139"/>
      <c r="AK5" s="17"/>
      <c r="AL5" s="17"/>
      <c r="AM5" s="15"/>
      <c r="AN5" s="15"/>
      <c r="AO5" s="139"/>
      <c r="AP5" s="17"/>
      <c r="AQ5" s="17"/>
      <c r="AR5" s="15"/>
      <c r="AS5" s="15"/>
      <c r="AT5" s="139"/>
      <c r="AU5" s="15"/>
      <c r="AV5" s="17"/>
      <c r="AW5" s="17"/>
      <c r="AX5" s="18"/>
    </row>
    <row r="6" spans="1:50" ht="25.5">
      <c r="A6" s="2" t="s">
        <v>4</v>
      </c>
      <c r="B6" s="103"/>
      <c r="C6" s="105">
        <v>135</v>
      </c>
      <c r="D6" s="111">
        <v>9224000</v>
      </c>
      <c r="E6" s="63">
        <f aca="true" t="shared" si="1" ref="E6:E16">D6/C6</f>
        <v>68325.92592592593</v>
      </c>
      <c r="F6" s="124"/>
      <c r="G6" s="24">
        <v>62</v>
      </c>
      <c r="H6" s="25">
        <v>35</v>
      </c>
      <c r="I6" s="41">
        <v>16</v>
      </c>
      <c r="J6" s="44">
        <v>4704000</v>
      </c>
      <c r="K6" s="32">
        <v>8563040</v>
      </c>
      <c r="L6" s="32">
        <f aca="true" t="shared" si="2" ref="L6:L16">J6+K6</f>
        <v>13267040</v>
      </c>
      <c r="M6" s="32">
        <f aca="true" t="shared" si="3" ref="M6:M41">L6/C6</f>
        <v>98274.37037037036</v>
      </c>
      <c r="N6" s="136"/>
      <c r="O6" s="32">
        <f aca="true" t="shared" si="4" ref="O6:O14">$N$5-M6</f>
        <v>6730.337020633058</v>
      </c>
      <c r="P6" s="36">
        <f t="shared" si="0"/>
        <v>908595.4977854629</v>
      </c>
      <c r="Q6" s="19"/>
      <c r="R6" s="19"/>
      <c r="S6" s="19"/>
      <c r="T6" s="19"/>
      <c r="U6" s="19"/>
      <c r="V6" s="19"/>
      <c r="W6" s="15"/>
      <c r="X6" s="15"/>
      <c r="Y6" s="139"/>
      <c r="Z6" s="15"/>
      <c r="AA6" s="15"/>
      <c r="AB6" s="15"/>
      <c r="AC6" s="15"/>
      <c r="AD6" s="15"/>
      <c r="AE6" s="15"/>
      <c r="AF6" s="139"/>
      <c r="AG6" s="15"/>
      <c r="AH6" s="15"/>
      <c r="AI6" s="15"/>
      <c r="AJ6" s="139"/>
      <c r="AK6" s="17"/>
      <c r="AL6" s="17"/>
      <c r="AM6" s="15"/>
      <c r="AN6" s="15"/>
      <c r="AO6" s="139"/>
      <c r="AP6" s="17"/>
      <c r="AQ6" s="17"/>
      <c r="AR6" s="15"/>
      <c r="AS6" s="15"/>
      <c r="AT6" s="139"/>
      <c r="AU6" s="15"/>
      <c r="AV6" s="17"/>
      <c r="AW6" s="17"/>
      <c r="AX6" s="18"/>
    </row>
    <row r="7" spans="1:50" ht="25.5">
      <c r="A7" s="2" t="s">
        <v>5</v>
      </c>
      <c r="B7" s="103"/>
      <c r="C7" s="105">
        <v>41</v>
      </c>
      <c r="D7" s="111">
        <v>3130000</v>
      </c>
      <c r="E7" s="63">
        <f t="shared" si="1"/>
        <v>76341.46341463414</v>
      </c>
      <c r="F7" s="124"/>
      <c r="G7" s="24">
        <v>5</v>
      </c>
      <c r="H7" s="25">
        <v>19</v>
      </c>
      <c r="I7" s="41">
        <v>6</v>
      </c>
      <c r="J7" s="44">
        <v>1608000</v>
      </c>
      <c r="K7" s="32">
        <v>2929264</v>
      </c>
      <c r="L7" s="32">
        <f t="shared" si="2"/>
        <v>4537264</v>
      </c>
      <c r="M7" s="32">
        <f t="shared" si="3"/>
        <v>110664.9756097561</v>
      </c>
      <c r="N7" s="136"/>
      <c r="O7" s="32"/>
      <c r="P7" s="36"/>
      <c r="Q7" s="19"/>
      <c r="R7" s="19"/>
      <c r="S7" s="19"/>
      <c r="T7" s="19"/>
      <c r="U7" s="19"/>
      <c r="V7" s="19"/>
      <c r="W7" s="15"/>
      <c r="X7" s="15"/>
      <c r="Y7" s="139"/>
      <c r="Z7" s="15"/>
      <c r="AA7" s="15"/>
      <c r="AB7" s="15"/>
      <c r="AC7" s="15"/>
      <c r="AD7" s="15"/>
      <c r="AE7" s="15"/>
      <c r="AF7" s="139"/>
      <c r="AG7" s="15"/>
      <c r="AH7" s="15"/>
      <c r="AI7" s="15"/>
      <c r="AJ7" s="139"/>
      <c r="AK7" s="17"/>
      <c r="AL7" s="17"/>
      <c r="AM7" s="15"/>
      <c r="AN7" s="15"/>
      <c r="AO7" s="139"/>
      <c r="AP7" s="17"/>
      <c r="AQ7" s="17"/>
      <c r="AR7" s="15"/>
      <c r="AS7" s="15"/>
      <c r="AT7" s="139"/>
      <c r="AU7" s="15"/>
      <c r="AV7" s="17"/>
      <c r="AW7" s="17"/>
      <c r="AX7" s="18"/>
    </row>
    <row r="8" spans="1:50" ht="25.5">
      <c r="A8" s="2" t="s">
        <v>6</v>
      </c>
      <c r="B8" s="103"/>
      <c r="C8" s="105">
        <v>69</v>
      </c>
      <c r="D8" s="111">
        <v>5184000</v>
      </c>
      <c r="E8" s="63">
        <f t="shared" si="1"/>
        <v>75130.43478260869</v>
      </c>
      <c r="F8" s="124"/>
      <c r="G8" s="24">
        <v>29</v>
      </c>
      <c r="H8" s="25">
        <v>20</v>
      </c>
      <c r="I8" s="41">
        <v>11</v>
      </c>
      <c r="J8" s="44">
        <v>2712000</v>
      </c>
      <c r="K8" s="32">
        <v>4846176</v>
      </c>
      <c r="L8" s="32">
        <f t="shared" si="2"/>
        <v>7558176</v>
      </c>
      <c r="M8" s="32">
        <f t="shared" si="3"/>
        <v>109538.78260869565</v>
      </c>
      <c r="N8" s="136"/>
      <c r="O8" s="32"/>
      <c r="P8" s="36"/>
      <c r="Q8" s="19"/>
      <c r="R8" s="19"/>
      <c r="S8" s="19"/>
      <c r="T8" s="19"/>
      <c r="U8" s="19"/>
      <c r="V8" s="19"/>
      <c r="W8" s="15"/>
      <c r="X8" s="15"/>
      <c r="Y8" s="139"/>
      <c r="Z8" s="15"/>
      <c r="AA8" s="15"/>
      <c r="AB8" s="15"/>
      <c r="AC8" s="15"/>
      <c r="AD8" s="15"/>
      <c r="AE8" s="15"/>
      <c r="AF8" s="139"/>
      <c r="AG8" s="15"/>
      <c r="AH8" s="15"/>
      <c r="AI8" s="15"/>
      <c r="AJ8" s="139"/>
      <c r="AK8" s="17"/>
      <c r="AL8" s="17"/>
      <c r="AM8" s="15"/>
      <c r="AN8" s="15"/>
      <c r="AO8" s="139"/>
      <c r="AP8" s="17"/>
      <c r="AQ8" s="17"/>
      <c r="AR8" s="15"/>
      <c r="AS8" s="15"/>
      <c r="AT8" s="139"/>
      <c r="AU8" s="15"/>
      <c r="AV8" s="17"/>
      <c r="AW8" s="17"/>
      <c r="AX8" s="18"/>
    </row>
    <row r="9" spans="1:50" ht="38.25">
      <c r="A9" s="2" t="s">
        <v>7</v>
      </c>
      <c r="B9" s="103"/>
      <c r="C9" s="105">
        <v>193</v>
      </c>
      <c r="D9" s="111">
        <v>14655000</v>
      </c>
      <c r="E9" s="63">
        <f t="shared" si="1"/>
        <v>75932.64248704663</v>
      </c>
      <c r="F9" s="124"/>
      <c r="G9" s="24">
        <v>36</v>
      </c>
      <c r="H9" s="25">
        <v>56</v>
      </c>
      <c r="I9" s="41">
        <v>22</v>
      </c>
      <c r="J9" s="44">
        <v>5664000</v>
      </c>
      <c r="K9" s="32">
        <v>13710072</v>
      </c>
      <c r="L9" s="32">
        <f t="shared" si="2"/>
        <v>19374072</v>
      </c>
      <c r="M9" s="32">
        <f t="shared" si="3"/>
        <v>100383.79274611399</v>
      </c>
      <c r="N9" s="136"/>
      <c r="O9" s="32">
        <f t="shared" si="4"/>
        <v>4620.914644889432</v>
      </c>
      <c r="P9" s="36">
        <f t="shared" si="0"/>
        <v>891836.5264636603</v>
      </c>
      <c r="Q9" s="19"/>
      <c r="R9" s="19"/>
      <c r="S9" s="19"/>
      <c r="T9" s="19"/>
      <c r="U9" s="19"/>
      <c r="V9" s="19"/>
      <c r="W9" s="15"/>
      <c r="X9" s="15"/>
      <c r="Y9" s="139"/>
      <c r="Z9" s="15"/>
      <c r="AA9" s="15"/>
      <c r="AB9" s="15"/>
      <c r="AC9" s="15"/>
      <c r="AD9" s="15"/>
      <c r="AE9" s="15"/>
      <c r="AF9" s="139"/>
      <c r="AG9" s="15"/>
      <c r="AH9" s="15"/>
      <c r="AI9" s="15"/>
      <c r="AJ9" s="139"/>
      <c r="AK9" s="17"/>
      <c r="AL9" s="17"/>
      <c r="AM9" s="15"/>
      <c r="AN9" s="15"/>
      <c r="AO9" s="139"/>
      <c r="AP9" s="17"/>
      <c r="AQ9" s="17"/>
      <c r="AR9" s="15"/>
      <c r="AS9" s="15"/>
      <c r="AT9" s="139"/>
      <c r="AU9" s="15"/>
      <c r="AV9" s="17"/>
      <c r="AW9" s="17"/>
      <c r="AX9" s="18"/>
    </row>
    <row r="10" spans="1:50" ht="27.75" customHeight="1">
      <c r="A10" s="2" t="s">
        <v>8</v>
      </c>
      <c r="B10" s="103"/>
      <c r="C10" s="105">
        <v>203</v>
      </c>
      <c r="D10" s="111">
        <v>14850000</v>
      </c>
      <c r="E10" s="63">
        <f t="shared" si="1"/>
        <v>73152.70935960591</v>
      </c>
      <c r="F10" s="124"/>
      <c r="G10" s="24">
        <v>51</v>
      </c>
      <c r="H10" s="25">
        <v>76</v>
      </c>
      <c r="I10" s="41">
        <v>18</v>
      </c>
      <c r="J10" s="44">
        <v>6600000</v>
      </c>
      <c r="K10" s="32">
        <v>13856112</v>
      </c>
      <c r="L10" s="32">
        <f t="shared" si="2"/>
        <v>20456112</v>
      </c>
      <c r="M10" s="32">
        <f t="shared" si="3"/>
        <v>100769.02463054187</v>
      </c>
      <c r="N10" s="136"/>
      <c r="O10" s="32">
        <f t="shared" si="4"/>
        <v>4235.682760461554</v>
      </c>
      <c r="P10" s="36">
        <f t="shared" si="0"/>
        <v>859843.6003736954</v>
      </c>
      <c r="Q10" s="19"/>
      <c r="R10" s="19"/>
      <c r="S10" s="19"/>
      <c r="T10" s="19"/>
      <c r="U10" s="19"/>
      <c r="V10" s="19"/>
      <c r="W10" s="15"/>
      <c r="X10" s="15"/>
      <c r="Y10" s="139"/>
      <c r="Z10" s="15"/>
      <c r="AA10" s="15"/>
      <c r="AB10" s="15"/>
      <c r="AC10" s="15"/>
      <c r="AD10" s="15"/>
      <c r="AE10" s="15"/>
      <c r="AF10" s="139"/>
      <c r="AG10" s="15"/>
      <c r="AH10" s="15"/>
      <c r="AI10" s="15"/>
      <c r="AJ10" s="139"/>
      <c r="AK10" s="17"/>
      <c r="AL10" s="17"/>
      <c r="AM10" s="15"/>
      <c r="AN10" s="15"/>
      <c r="AO10" s="139"/>
      <c r="AP10" s="17"/>
      <c r="AQ10" s="17"/>
      <c r="AR10" s="15"/>
      <c r="AS10" s="15"/>
      <c r="AT10" s="139"/>
      <c r="AU10" s="15"/>
      <c r="AV10" s="17"/>
      <c r="AW10" s="17"/>
      <c r="AX10" s="18"/>
    </row>
    <row r="11" spans="1:50" ht="38.25">
      <c r="A11" s="2" t="s">
        <v>9</v>
      </c>
      <c r="B11" s="103"/>
      <c r="C11" s="105">
        <v>181</v>
      </c>
      <c r="D11" s="111">
        <v>14390000</v>
      </c>
      <c r="E11" s="63">
        <f t="shared" si="1"/>
        <v>79502.76243093923</v>
      </c>
      <c r="F11" s="124"/>
      <c r="G11" s="24">
        <v>55</v>
      </c>
      <c r="H11" s="25">
        <v>35</v>
      </c>
      <c r="I11" s="41">
        <v>21</v>
      </c>
      <c r="J11" s="44">
        <v>5016000</v>
      </c>
      <c r="K11" s="32">
        <v>13503824</v>
      </c>
      <c r="L11" s="32">
        <f t="shared" si="2"/>
        <v>18519824</v>
      </c>
      <c r="M11" s="32">
        <f t="shared" si="3"/>
        <v>102319.46961325967</v>
      </c>
      <c r="N11" s="136"/>
      <c r="O11" s="32">
        <f t="shared" si="4"/>
        <v>2685.2377777437505</v>
      </c>
      <c r="P11" s="36">
        <f t="shared" si="0"/>
        <v>486028.0377716188</v>
      </c>
      <c r="Q11" s="19"/>
      <c r="R11" s="19"/>
      <c r="S11" s="19"/>
      <c r="T11" s="19"/>
      <c r="U11" s="19"/>
      <c r="V11" s="19"/>
      <c r="W11" s="15"/>
      <c r="X11" s="15"/>
      <c r="Y11" s="139"/>
      <c r="Z11" s="15"/>
      <c r="AA11" s="15"/>
      <c r="AB11" s="15"/>
      <c r="AC11" s="15"/>
      <c r="AD11" s="15"/>
      <c r="AE11" s="15"/>
      <c r="AF11" s="139"/>
      <c r="AG11" s="15"/>
      <c r="AH11" s="15"/>
      <c r="AI11" s="15"/>
      <c r="AJ11" s="139"/>
      <c r="AK11" s="17"/>
      <c r="AL11" s="17"/>
      <c r="AM11" s="15"/>
      <c r="AN11" s="15"/>
      <c r="AO11" s="139"/>
      <c r="AP11" s="17"/>
      <c r="AQ11" s="17"/>
      <c r="AR11" s="15"/>
      <c r="AS11" s="15"/>
      <c r="AT11" s="139"/>
      <c r="AU11" s="15"/>
      <c r="AV11" s="17"/>
      <c r="AW11" s="17"/>
      <c r="AX11" s="18"/>
    </row>
    <row r="12" spans="1:50" ht="39.75" customHeight="1">
      <c r="A12" s="2" t="s">
        <v>10</v>
      </c>
      <c r="B12" s="103"/>
      <c r="C12" s="105">
        <v>92</v>
      </c>
      <c r="D12" s="111">
        <v>7840000</v>
      </c>
      <c r="E12" s="63">
        <f t="shared" si="1"/>
        <v>85217.39130434782</v>
      </c>
      <c r="F12" s="124"/>
      <c r="G12" s="24">
        <v>25</v>
      </c>
      <c r="H12" s="25">
        <v>25</v>
      </c>
      <c r="I12" s="41">
        <v>11</v>
      </c>
      <c r="J12" s="44">
        <v>2856000</v>
      </c>
      <c r="K12" s="32">
        <v>7389568</v>
      </c>
      <c r="L12" s="32">
        <f t="shared" si="2"/>
        <v>10245568</v>
      </c>
      <c r="M12" s="32">
        <f t="shared" si="3"/>
        <v>111364.86956521739</v>
      </c>
      <c r="N12" s="136"/>
      <c r="O12" s="32"/>
      <c r="P12" s="36"/>
      <c r="Q12" s="19"/>
      <c r="R12" s="19"/>
      <c r="S12" s="19"/>
      <c r="T12" s="19"/>
      <c r="U12" s="19"/>
      <c r="V12" s="19"/>
      <c r="W12" s="15"/>
      <c r="X12" s="15"/>
      <c r="Y12" s="139"/>
      <c r="Z12" s="15"/>
      <c r="AA12" s="15"/>
      <c r="AB12" s="15"/>
      <c r="AC12" s="15"/>
      <c r="AD12" s="15"/>
      <c r="AE12" s="15"/>
      <c r="AF12" s="139"/>
      <c r="AG12" s="15"/>
      <c r="AH12" s="15"/>
      <c r="AI12" s="15"/>
      <c r="AJ12" s="139"/>
      <c r="AK12" s="17"/>
      <c r="AL12" s="17"/>
      <c r="AM12" s="15"/>
      <c r="AN12" s="15"/>
      <c r="AO12" s="139"/>
      <c r="AP12" s="17"/>
      <c r="AQ12" s="17"/>
      <c r="AR12" s="15"/>
      <c r="AS12" s="15"/>
      <c r="AT12" s="139"/>
      <c r="AU12" s="15"/>
      <c r="AV12" s="17"/>
      <c r="AW12" s="17"/>
      <c r="AX12" s="18"/>
    </row>
    <row r="13" spans="1:50" ht="25.5">
      <c r="A13" s="2" t="s">
        <v>11</v>
      </c>
      <c r="B13" s="103"/>
      <c r="C13" s="105">
        <v>68</v>
      </c>
      <c r="D13" s="111">
        <v>4942000</v>
      </c>
      <c r="E13" s="63">
        <f t="shared" si="1"/>
        <v>72676.4705882353</v>
      </c>
      <c r="F13" s="124"/>
      <c r="G13" s="24">
        <v>22</v>
      </c>
      <c r="H13" s="25">
        <v>25</v>
      </c>
      <c r="I13" s="41">
        <v>2</v>
      </c>
      <c r="J13" s="44">
        <v>1920000</v>
      </c>
      <c r="K13" s="32">
        <v>4609072</v>
      </c>
      <c r="L13" s="32">
        <f t="shared" si="2"/>
        <v>6529072</v>
      </c>
      <c r="M13" s="32">
        <f t="shared" si="3"/>
        <v>96015.76470588235</v>
      </c>
      <c r="N13" s="136"/>
      <c r="O13" s="32">
        <f t="shared" si="4"/>
        <v>8988.942685121074</v>
      </c>
      <c r="P13" s="36">
        <f t="shared" si="0"/>
        <v>611248.1025882331</v>
      </c>
      <c r="Q13" s="19"/>
      <c r="R13" s="19"/>
      <c r="S13" s="19"/>
      <c r="T13" s="19"/>
      <c r="U13" s="19"/>
      <c r="V13" s="19"/>
      <c r="W13" s="15"/>
      <c r="X13" s="15"/>
      <c r="Y13" s="139"/>
      <c r="Z13" s="15"/>
      <c r="AA13" s="15"/>
      <c r="AB13" s="15"/>
      <c r="AC13" s="15"/>
      <c r="AD13" s="15"/>
      <c r="AE13" s="15"/>
      <c r="AF13" s="139"/>
      <c r="AG13" s="15"/>
      <c r="AH13" s="15"/>
      <c r="AI13" s="15"/>
      <c r="AJ13" s="139"/>
      <c r="AK13" s="17"/>
      <c r="AL13" s="17"/>
      <c r="AM13" s="15"/>
      <c r="AN13" s="15"/>
      <c r="AO13" s="139"/>
      <c r="AP13" s="17"/>
      <c r="AQ13" s="17"/>
      <c r="AR13" s="15"/>
      <c r="AS13" s="15"/>
      <c r="AT13" s="139"/>
      <c r="AU13" s="15"/>
      <c r="AV13" s="17"/>
      <c r="AW13" s="17"/>
      <c r="AX13" s="18"/>
    </row>
    <row r="14" spans="1:50" ht="25.5">
      <c r="A14" s="2" t="s">
        <v>12</v>
      </c>
      <c r="B14" s="103"/>
      <c r="C14" s="105">
        <v>119</v>
      </c>
      <c r="D14" s="111">
        <v>8413000</v>
      </c>
      <c r="E14" s="63">
        <f t="shared" si="1"/>
        <v>70697.47899159664</v>
      </c>
      <c r="F14" s="124"/>
      <c r="G14" s="24">
        <v>51</v>
      </c>
      <c r="H14" s="25">
        <v>51</v>
      </c>
      <c r="I14" s="41">
        <v>7</v>
      </c>
      <c r="J14" s="44">
        <v>4344000</v>
      </c>
      <c r="K14" s="32">
        <v>7830376</v>
      </c>
      <c r="L14" s="32">
        <f t="shared" si="2"/>
        <v>12174376</v>
      </c>
      <c r="M14" s="32">
        <f t="shared" si="3"/>
        <v>102305.6806722689</v>
      </c>
      <c r="N14" s="136"/>
      <c r="O14" s="32">
        <f t="shared" si="4"/>
        <v>2699.026718734516</v>
      </c>
      <c r="P14" s="36">
        <f t="shared" si="0"/>
        <v>321184.1795294074</v>
      </c>
      <c r="Q14" s="19"/>
      <c r="R14" s="19"/>
      <c r="S14" s="19"/>
      <c r="T14" s="19"/>
      <c r="U14" s="19"/>
      <c r="V14" s="19"/>
      <c r="W14" s="15"/>
      <c r="X14" s="15"/>
      <c r="Y14" s="139"/>
      <c r="Z14" s="15"/>
      <c r="AA14" s="15"/>
      <c r="AB14" s="15"/>
      <c r="AC14" s="15"/>
      <c r="AD14" s="15"/>
      <c r="AE14" s="15"/>
      <c r="AF14" s="139"/>
      <c r="AG14" s="15"/>
      <c r="AH14" s="15"/>
      <c r="AI14" s="15"/>
      <c r="AJ14" s="139"/>
      <c r="AK14" s="17"/>
      <c r="AL14" s="17"/>
      <c r="AM14" s="15"/>
      <c r="AN14" s="15"/>
      <c r="AO14" s="139"/>
      <c r="AP14" s="17"/>
      <c r="AQ14" s="17"/>
      <c r="AR14" s="15"/>
      <c r="AS14" s="15"/>
      <c r="AT14" s="139"/>
      <c r="AU14" s="15"/>
      <c r="AV14" s="17"/>
      <c r="AW14" s="17"/>
      <c r="AX14" s="18"/>
    </row>
    <row r="15" spans="1:50" ht="25.5">
      <c r="A15" s="2" t="s">
        <v>13</v>
      </c>
      <c r="B15" s="103"/>
      <c r="C15" s="105">
        <v>136</v>
      </c>
      <c r="D15" s="111">
        <v>10749000</v>
      </c>
      <c r="E15" s="63">
        <f t="shared" si="1"/>
        <v>79036.76470588235</v>
      </c>
      <c r="F15" s="124"/>
      <c r="G15" s="24">
        <v>34</v>
      </c>
      <c r="H15" s="25">
        <v>39</v>
      </c>
      <c r="I15" s="41">
        <v>31</v>
      </c>
      <c r="J15" s="71">
        <v>5664000</v>
      </c>
      <c r="K15" s="32">
        <v>10083144</v>
      </c>
      <c r="L15" s="72">
        <f t="shared" si="2"/>
        <v>15747144</v>
      </c>
      <c r="M15" s="32">
        <f t="shared" si="3"/>
        <v>115787.82352941176</v>
      </c>
      <c r="N15" s="136"/>
      <c r="O15" s="32"/>
      <c r="P15" s="36"/>
      <c r="Q15" s="19"/>
      <c r="R15" s="19"/>
      <c r="S15" s="19"/>
      <c r="T15" s="19"/>
      <c r="U15" s="19"/>
      <c r="V15" s="19"/>
      <c r="W15" s="15"/>
      <c r="X15" s="15"/>
      <c r="Y15" s="139"/>
      <c r="Z15" s="15"/>
      <c r="AA15" s="15"/>
      <c r="AB15" s="15"/>
      <c r="AC15" s="15"/>
      <c r="AD15" s="15"/>
      <c r="AE15" s="15"/>
      <c r="AF15" s="139"/>
      <c r="AG15" s="15"/>
      <c r="AH15" s="15"/>
      <c r="AI15" s="15"/>
      <c r="AJ15" s="139"/>
      <c r="AK15" s="17"/>
      <c r="AL15" s="17"/>
      <c r="AM15" s="15"/>
      <c r="AN15" s="15"/>
      <c r="AO15" s="139"/>
      <c r="AP15" s="17"/>
      <c r="AQ15" s="17"/>
      <c r="AR15" s="15"/>
      <c r="AS15" s="15"/>
      <c r="AT15" s="139"/>
      <c r="AU15" s="15"/>
      <c r="AV15" s="17"/>
      <c r="AW15" s="17"/>
      <c r="AX15" s="18"/>
    </row>
    <row r="16" spans="1:50" ht="41.25" customHeight="1" thickBot="1">
      <c r="A16" s="3" t="s">
        <v>14</v>
      </c>
      <c r="B16" s="100"/>
      <c r="C16" s="106">
        <v>68</v>
      </c>
      <c r="D16" s="112">
        <v>5422872</v>
      </c>
      <c r="E16" s="64">
        <f t="shared" si="1"/>
        <v>79748.11764705883</v>
      </c>
      <c r="F16" s="125"/>
      <c r="G16" s="26">
        <v>17</v>
      </c>
      <c r="H16" s="27">
        <v>27</v>
      </c>
      <c r="I16" s="47">
        <v>9</v>
      </c>
      <c r="J16" s="59">
        <v>2568000</v>
      </c>
      <c r="K16" s="40">
        <v>5089944</v>
      </c>
      <c r="L16" s="61">
        <f t="shared" si="2"/>
        <v>7657944</v>
      </c>
      <c r="M16" s="40">
        <f t="shared" si="3"/>
        <v>112616.82352941176</v>
      </c>
      <c r="N16" s="137"/>
      <c r="O16" s="40"/>
      <c r="P16" s="37"/>
      <c r="Q16" s="19"/>
      <c r="R16" s="19"/>
      <c r="S16" s="19"/>
      <c r="T16" s="19"/>
      <c r="U16" s="19"/>
      <c r="V16" s="19"/>
      <c r="W16" s="15"/>
      <c r="X16" s="15"/>
      <c r="Y16" s="139"/>
      <c r="Z16" s="15"/>
      <c r="AA16" s="15"/>
      <c r="AB16" s="15"/>
      <c r="AC16" s="15"/>
      <c r="AD16" s="15"/>
      <c r="AE16" s="15"/>
      <c r="AF16" s="139"/>
      <c r="AG16" s="15"/>
      <c r="AH16" s="15"/>
      <c r="AI16" s="15"/>
      <c r="AJ16" s="139"/>
      <c r="AK16" s="17"/>
      <c r="AL16" s="17"/>
      <c r="AM16" s="15"/>
      <c r="AN16" s="15"/>
      <c r="AO16" s="139"/>
      <c r="AP16" s="17"/>
      <c r="AQ16" s="17"/>
      <c r="AR16" s="15"/>
      <c r="AS16" s="15"/>
      <c r="AT16" s="139"/>
      <c r="AU16" s="15"/>
      <c r="AV16" s="17"/>
      <c r="AW16" s="17"/>
      <c r="AX16" s="18"/>
    </row>
    <row r="17" spans="1:50" s="10" customFormat="1" ht="9" customHeight="1" thickBo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73"/>
      <c r="L17" s="16"/>
      <c r="M17" s="28"/>
      <c r="N17" s="28"/>
      <c r="O17" s="28"/>
      <c r="P17" s="33"/>
      <c r="Q17" s="19"/>
      <c r="R17" s="19"/>
      <c r="S17" s="19"/>
      <c r="T17" s="19"/>
      <c r="U17" s="19"/>
      <c r="V17" s="19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7"/>
      <c r="AL17" s="17"/>
      <c r="AM17" s="15"/>
      <c r="AN17" s="15"/>
      <c r="AO17" s="15"/>
      <c r="AP17" s="17"/>
      <c r="AQ17" s="17"/>
      <c r="AR17" s="15"/>
      <c r="AS17" s="15"/>
      <c r="AT17" s="15"/>
      <c r="AU17" s="15"/>
      <c r="AV17" s="17"/>
      <c r="AW17" s="17"/>
      <c r="AX17" s="18"/>
    </row>
    <row r="18" spans="1:128" s="6" customFormat="1" ht="27" customHeight="1">
      <c r="A18" s="20" t="s">
        <v>23</v>
      </c>
      <c r="B18" s="107"/>
      <c r="C18" s="113">
        <v>60</v>
      </c>
      <c r="D18" s="110">
        <v>2425000</v>
      </c>
      <c r="E18" s="68">
        <f>D18/C18</f>
        <v>40416.666666666664</v>
      </c>
      <c r="F18" s="126">
        <f>(D18+D19+D20+D21+D22+D23+D24)/(C18+C19+C20+C21+C22+C23+C24)</f>
        <v>72260</v>
      </c>
      <c r="G18" s="48">
        <v>12</v>
      </c>
      <c r="H18" s="23">
        <v>19</v>
      </c>
      <c r="I18" s="34">
        <v>2</v>
      </c>
      <c r="J18" s="60">
        <f>((2000*G18)+(4000*H18)+(8000*I18))*12</f>
        <v>1392000</v>
      </c>
      <c r="K18" s="74">
        <v>3595240</v>
      </c>
      <c r="L18" s="62">
        <f>J18+K18</f>
        <v>4987240</v>
      </c>
      <c r="M18" s="38">
        <f t="shared" si="3"/>
        <v>83120.66666666667</v>
      </c>
      <c r="N18" s="138">
        <f>AVERAGE(M18:M24)</f>
        <v>102882.81152467286</v>
      </c>
      <c r="O18" s="38">
        <f>$N$18-M18</f>
        <v>19762.144858006184</v>
      </c>
      <c r="P18" s="39">
        <f>O18*C18</f>
        <v>1185728.6914803712</v>
      </c>
      <c r="Q18" s="19"/>
      <c r="R18" s="19"/>
      <c r="S18" s="19"/>
      <c r="T18" s="19"/>
      <c r="U18" s="19"/>
      <c r="V18" s="19"/>
      <c r="W18" s="15"/>
      <c r="X18" s="15"/>
      <c r="Y18" s="139"/>
      <c r="Z18" s="15"/>
      <c r="AA18" s="15"/>
      <c r="AB18" s="15"/>
      <c r="AC18" s="15"/>
      <c r="AD18" s="15"/>
      <c r="AE18" s="15"/>
      <c r="AF18" s="139"/>
      <c r="AG18" s="15"/>
      <c r="AH18" s="15"/>
      <c r="AI18" s="15"/>
      <c r="AJ18" s="139"/>
      <c r="AK18" s="17"/>
      <c r="AL18" s="17"/>
      <c r="AM18" s="15"/>
      <c r="AN18" s="15"/>
      <c r="AO18" s="139"/>
      <c r="AP18" s="17"/>
      <c r="AQ18" s="17"/>
      <c r="AR18" s="15"/>
      <c r="AS18" s="15"/>
      <c r="AT18" s="139"/>
      <c r="AU18" s="15"/>
      <c r="AV18" s="17"/>
      <c r="AW18" s="17"/>
      <c r="AX18" s="17"/>
      <c r="AY18" s="10"/>
      <c r="AZ18" s="10"/>
      <c r="BA18" s="10"/>
      <c r="BB18" s="17"/>
      <c r="BC18" s="17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</row>
    <row r="19" spans="1:128" s="6" customFormat="1" ht="30" customHeight="1">
      <c r="A19" s="5" t="s">
        <v>24</v>
      </c>
      <c r="B19" s="108"/>
      <c r="C19" s="114">
        <v>146</v>
      </c>
      <c r="D19" s="111">
        <v>10770000</v>
      </c>
      <c r="E19" s="67">
        <f aca="true" t="shared" si="5" ref="E19:E41">D19/C19</f>
        <v>73767.12328767123</v>
      </c>
      <c r="F19" s="127"/>
      <c r="G19" s="49">
        <v>68</v>
      </c>
      <c r="H19" s="25">
        <v>45</v>
      </c>
      <c r="I19" s="29">
        <v>2</v>
      </c>
      <c r="J19" s="44">
        <f>((2000*G19)+(4000*H19)+(8000*I19))*12</f>
        <v>3984000</v>
      </c>
      <c r="K19" s="42">
        <v>10055184</v>
      </c>
      <c r="L19" s="32">
        <f aca="true" t="shared" si="6" ref="L19:L41">J19+K19</f>
        <v>14039184</v>
      </c>
      <c r="M19" s="32">
        <f t="shared" si="3"/>
        <v>96158.79452054795</v>
      </c>
      <c r="N19" s="136"/>
      <c r="O19" s="32">
        <f>$N$18-M19</f>
        <v>6724.0170041249075</v>
      </c>
      <c r="P19" s="36">
        <f>O19*C19</f>
        <v>981706.4826022366</v>
      </c>
      <c r="Q19" s="19"/>
      <c r="R19" s="19"/>
      <c r="S19" s="19"/>
      <c r="T19" s="19"/>
      <c r="U19" s="19"/>
      <c r="V19" s="19"/>
      <c r="W19" s="15"/>
      <c r="X19" s="15"/>
      <c r="Y19" s="139"/>
      <c r="Z19" s="15"/>
      <c r="AA19" s="15"/>
      <c r="AB19" s="15"/>
      <c r="AC19" s="15"/>
      <c r="AD19" s="15"/>
      <c r="AE19" s="15"/>
      <c r="AF19" s="139"/>
      <c r="AG19" s="15"/>
      <c r="AH19" s="15"/>
      <c r="AI19" s="15"/>
      <c r="AJ19" s="139"/>
      <c r="AK19" s="17"/>
      <c r="AL19" s="17"/>
      <c r="AM19" s="15"/>
      <c r="AN19" s="15"/>
      <c r="AO19" s="139"/>
      <c r="AP19" s="17"/>
      <c r="AQ19" s="17"/>
      <c r="AR19" s="15"/>
      <c r="AS19" s="15"/>
      <c r="AT19" s="139"/>
      <c r="AU19" s="15"/>
      <c r="AV19" s="17"/>
      <c r="AW19" s="17"/>
      <c r="AX19" s="17"/>
      <c r="AY19" s="10"/>
      <c r="AZ19" s="10"/>
      <c r="BA19" s="10"/>
      <c r="BB19" s="17"/>
      <c r="BC19" s="17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</row>
    <row r="20" spans="1:55" ht="21.75" customHeight="1">
      <c r="A20" s="2" t="s">
        <v>15</v>
      </c>
      <c r="B20" s="103" t="s">
        <v>3</v>
      </c>
      <c r="C20" s="105">
        <v>27</v>
      </c>
      <c r="D20" s="111">
        <v>2003000</v>
      </c>
      <c r="E20" s="67">
        <f t="shared" si="5"/>
        <v>74185.18518518518</v>
      </c>
      <c r="F20" s="127"/>
      <c r="G20" s="49">
        <v>10</v>
      </c>
      <c r="H20" s="25">
        <v>10</v>
      </c>
      <c r="I20" s="29">
        <v>3</v>
      </c>
      <c r="J20" s="44">
        <v>1008000</v>
      </c>
      <c r="K20" s="32">
        <v>1870808</v>
      </c>
      <c r="L20" s="32">
        <f t="shared" si="6"/>
        <v>2878808</v>
      </c>
      <c r="M20" s="32">
        <f t="shared" si="3"/>
        <v>106622.51851851853</v>
      </c>
      <c r="N20" s="136"/>
      <c r="O20" s="32"/>
      <c r="P20" s="36"/>
      <c r="Q20" s="19"/>
      <c r="R20" s="19"/>
      <c r="S20" s="19"/>
      <c r="T20" s="19"/>
      <c r="U20" s="19"/>
      <c r="V20" s="19"/>
      <c r="W20" s="15"/>
      <c r="X20" s="15"/>
      <c r="Y20" s="139"/>
      <c r="Z20" s="15"/>
      <c r="AA20" s="15"/>
      <c r="AB20" s="15"/>
      <c r="AC20" s="15"/>
      <c r="AD20" s="15"/>
      <c r="AE20" s="15"/>
      <c r="AF20" s="139"/>
      <c r="AG20" s="15"/>
      <c r="AH20" s="15"/>
      <c r="AI20" s="15"/>
      <c r="AJ20" s="139"/>
      <c r="AK20" s="17"/>
      <c r="AL20" s="17"/>
      <c r="AM20" s="15"/>
      <c r="AN20" s="15"/>
      <c r="AO20" s="139"/>
      <c r="AP20" s="17"/>
      <c r="AQ20" s="17"/>
      <c r="AR20" s="15"/>
      <c r="AS20" s="15"/>
      <c r="AT20" s="139"/>
      <c r="AU20" s="15"/>
      <c r="AV20" s="17"/>
      <c r="AW20" s="17"/>
      <c r="AX20" s="17"/>
      <c r="BB20" s="17"/>
      <c r="BC20" s="17"/>
    </row>
    <row r="21" spans="1:55" ht="25.5">
      <c r="A21" s="2" t="s">
        <v>16</v>
      </c>
      <c r="B21" s="103" t="s">
        <v>3</v>
      </c>
      <c r="C21" s="105">
        <v>56</v>
      </c>
      <c r="D21" s="111">
        <v>4800000</v>
      </c>
      <c r="E21" s="67">
        <f t="shared" si="5"/>
        <v>85714.28571428571</v>
      </c>
      <c r="F21" s="127"/>
      <c r="G21" s="49">
        <v>22</v>
      </c>
      <c r="H21" s="25">
        <v>24</v>
      </c>
      <c r="I21" s="29">
        <v>6</v>
      </c>
      <c r="J21" s="44">
        <v>2256000</v>
      </c>
      <c r="K21" s="32">
        <v>4516032</v>
      </c>
      <c r="L21" s="32">
        <f t="shared" si="6"/>
        <v>6772032</v>
      </c>
      <c r="M21" s="32">
        <f t="shared" si="3"/>
        <v>120929.14285714286</v>
      </c>
      <c r="N21" s="136"/>
      <c r="O21" s="32"/>
      <c r="P21" s="36"/>
      <c r="Q21" s="19"/>
      <c r="R21" s="19"/>
      <c r="S21" s="19"/>
      <c r="T21" s="19"/>
      <c r="U21" s="19"/>
      <c r="V21" s="19"/>
      <c r="W21" s="15"/>
      <c r="X21" s="15"/>
      <c r="Y21" s="139"/>
      <c r="Z21" s="15"/>
      <c r="AA21" s="15"/>
      <c r="AB21" s="15"/>
      <c r="AC21" s="15"/>
      <c r="AD21" s="15"/>
      <c r="AE21" s="15"/>
      <c r="AF21" s="139"/>
      <c r="AG21" s="15"/>
      <c r="AH21" s="15"/>
      <c r="AI21" s="15"/>
      <c r="AJ21" s="139"/>
      <c r="AK21" s="17"/>
      <c r="AL21" s="17"/>
      <c r="AM21" s="15"/>
      <c r="AN21" s="15"/>
      <c r="AO21" s="139"/>
      <c r="AP21" s="17"/>
      <c r="AQ21" s="17"/>
      <c r="AR21" s="15"/>
      <c r="AS21" s="15"/>
      <c r="AT21" s="139"/>
      <c r="AU21" s="15"/>
      <c r="AV21" s="17"/>
      <c r="AW21" s="17"/>
      <c r="AX21" s="17"/>
      <c r="BB21" s="17"/>
      <c r="BC21" s="17"/>
    </row>
    <row r="22" spans="1:55" ht="50.25" customHeight="1">
      <c r="A22" s="2" t="s">
        <v>17</v>
      </c>
      <c r="B22" s="103" t="s">
        <v>20</v>
      </c>
      <c r="C22" s="105">
        <v>87</v>
      </c>
      <c r="D22" s="111">
        <v>6070000</v>
      </c>
      <c r="E22" s="67">
        <f t="shared" si="5"/>
        <v>69770.11494252873</v>
      </c>
      <c r="F22" s="127"/>
      <c r="G22" s="49">
        <v>8</v>
      </c>
      <c r="H22" s="25">
        <v>28</v>
      </c>
      <c r="I22" s="29">
        <v>3</v>
      </c>
      <c r="J22" s="44">
        <v>1824000</v>
      </c>
      <c r="K22" s="32">
        <v>5644048</v>
      </c>
      <c r="L22" s="32">
        <f t="shared" si="6"/>
        <v>7468048</v>
      </c>
      <c r="M22" s="32">
        <f t="shared" si="3"/>
        <v>85839.63218390805</v>
      </c>
      <c r="N22" s="136"/>
      <c r="O22" s="32">
        <f>$N$18-M22</f>
        <v>17043.179340764807</v>
      </c>
      <c r="P22" s="36">
        <f>O22*C22</f>
        <v>1482756.6026465383</v>
      </c>
      <c r="Q22" s="19"/>
      <c r="R22" s="19"/>
      <c r="S22" s="19"/>
      <c r="T22" s="19"/>
      <c r="U22" s="19"/>
      <c r="V22" s="19"/>
      <c r="W22" s="15"/>
      <c r="X22" s="15"/>
      <c r="Y22" s="139"/>
      <c r="Z22" s="15"/>
      <c r="AA22" s="15"/>
      <c r="AB22" s="15"/>
      <c r="AC22" s="15"/>
      <c r="AD22" s="15"/>
      <c r="AE22" s="15"/>
      <c r="AF22" s="139"/>
      <c r="AG22" s="15"/>
      <c r="AH22" s="15"/>
      <c r="AI22" s="15"/>
      <c r="AJ22" s="139"/>
      <c r="AK22" s="17"/>
      <c r="AL22" s="17"/>
      <c r="AM22" s="15"/>
      <c r="AN22" s="15"/>
      <c r="AO22" s="139"/>
      <c r="AP22" s="17"/>
      <c r="AQ22" s="17"/>
      <c r="AR22" s="15"/>
      <c r="AS22" s="15"/>
      <c r="AT22" s="139"/>
      <c r="AU22" s="15"/>
      <c r="AV22" s="17"/>
      <c r="AW22" s="17"/>
      <c r="AX22" s="17"/>
      <c r="BB22" s="17"/>
      <c r="BC22" s="17"/>
    </row>
    <row r="23" spans="1:128" s="6" customFormat="1" ht="25.5">
      <c r="A23" s="5" t="s">
        <v>18</v>
      </c>
      <c r="B23" s="108" t="s">
        <v>21</v>
      </c>
      <c r="C23" s="114">
        <v>54</v>
      </c>
      <c r="D23" s="111">
        <v>4430000</v>
      </c>
      <c r="E23" s="67">
        <f t="shared" si="5"/>
        <v>82037.03703703704</v>
      </c>
      <c r="F23" s="127"/>
      <c r="G23" s="49">
        <v>12</v>
      </c>
      <c r="H23" s="25">
        <v>17</v>
      </c>
      <c r="I23" s="29">
        <v>19</v>
      </c>
      <c r="J23" s="44">
        <v>2928000</v>
      </c>
      <c r="K23" s="32">
        <v>4165616</v>
      </c>
      <c r="L23" s="32">
        <f t="shared" si="6"/>
        <v>7093616</v>
      </c>
      <c r="M23" s="32">
        <f t="shared" si="3"/>
        <v>131363.25925925927</v>
      </c>
      <c r="N23" s="136"/>
      <c r="O23" s="32"/>
      <c r="P23" s="36"/>
      <c r="Q23" s="19"/>
      <c r="R23" s="19"/>
      <c r="S23" s="19"/>
      <c r="T23" s="19"/>
      <c r="U23" s="19"/>
      <c r="V23" s="19"/>
      <c r="W23" s="15"/>
      <c r="X23" s="15"/>
      <c r="Y23" s="139"/>
      <c r="Z23" s="15"/>
      <c r="AA23" s="15"/>
      <c r="AB23" s="15"/>
      <c r="AC23" s="15"/>
      <c r="AD23" s="15"/>
      <c r="AE23" s="15"/>
      <c r="AF23" s="139"/>
      <c r="AG23" s="15"/>
      <c r="AH23" s="15"/>
      <c r="AI23" s="15"/>
      <c r="AJ23" s="139"/>
      <c r="AK23" s="17"/>
      <c r="AL23" s="17"/>
      <c r="AM23" s="15"/>
      <c r="AN23" s="15"/>
      <c r="AO23" s="139"/>
      <c r="AP23" s="17"/>
      <c r="AQ23" s="17"/>
      <c r="AR23" s="15"/>
      <c r="AS23" s="15"/>
      <c r="AT23" s="139"/>
      <c r="AU23" s="15"/>
      <c r="AV23" s="17"/>
      <c r="AW23" s="17"/>
      <c r="AX23" s="17"/>
      <c r="AY23" s="10"/>
      <c r="AZ23" s="10"/>
      <c r="BA23" s="10"/>
      <c r="BB23" s="17"/>
      <c r="BC23" s="17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</row>
    <row r="24" spans="1:128" s="6" customFormat="1" ht="26.25" thickBot="1">
      <c r="A24" s="21" t="s">
        <v>19</v>
      </c>
      <c r="B24" s="109" t="s">
        <v>22</v>
      </c>
      <c r="C24" s="115">
        <v>120</v>
      </c>
      <c r="D24" s="112">
        <v>9245000</v>
      </c>
      <c r="E24" s="69">
        <f t="shared" si="5"/>
        <v>77041.66666666667</v>
      </c>
      <c r="F24" s="128"/>
      <c r="G24" s="50">
        <v>26</v>
      </c>
      <c r="H24" s="27">
        <v>29</v>
      </c>
      <c r="I24" s="30">
        <v>9</v>
      </c>
      <c r="J24" s="45">
        <v>2880000</v>
      </c>
      <c r="K24" s="40">
        <v>8657480</v>
      </c>
      <c r="L24" s="40">
        <f t="shared" si="6"/>
        <v>11537480</v>
      </c>
      <c r="M24" s="40">
        <f t="shared" si="3"/>
        <v>96145.66666666667</v>
      </c>
      <c r="N24" s="137"/>
      <c r="O24" s="40">
        <f>$N$18-M24</f>
        <v>6737.144858006184</v>
      </c>
      <c r="P24" s="37">
        <f>O24*C24</f>
        <v>808457.3829607421</v>
      </c>
      <c r="Q24" s="19"/>
      <c r="R24" s="19"/>
      <c r="S24" s="19"/>
      <c r="T24" s="19"/>
      <c r="U24" s="19"/>
      <c r="V24" s="19"/>
      <c r="W24" s="15"/>
      <c r="X24" s="15"/>
      <c r="Y24" s="139"/>
      <c r="Z24" s="15"/>
      <c r="AA24" s="15"/>
      <c r="AB24" s="15"/>
      <c r="AC24" s="15"/>
      <c r="AD24" s="15"/>
      <c r="AE24" s="15"/>
      <c r="AF24" s="139"/>
      <c r="AG24" s="15"/>
      <c r="AH24" s="15"/>
      <c r="AI24" s="15"/>
      <c r="AJ24" s="139"/>
      <c r="AK24" s="17"/>
      <c r="AL24" s="17"/>
      <c r="AM24" s="15"/>
      <c r="AN24" s="15"/>
      <c r="AO24" s="139"/>
      <c r="AP24" s="17"/>
      <c r="AQ24" s="17"/>
      <c r="AR24" s="15"/>
      <c r="AS24" s="15"/>
      <c r="AT24" s="139"/>
      <c r="AU24" s="15"/>
      <c r="AV24" s="17"/>
      <c r="AW24" s="17"/>
      <c r="AX24" s="17"/>
      <c r="AY24" s="10"/>
      <c r="AZ24" s="10"/>
      <c r="BA24" s="10"/>
      <c r="BB24" s="17"/>
      <c r="BC24" s="17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</row>
    <row r="25" spans="1:128" s="6" customFormat="1" ht="9" customHeight="1" thickBot="1">
      <c r="A25" s="16"/>
      <c r="B25" s="16"/>
      <c r="C25" s="16"/>
      <c r="D25" s="16"/>
      <c r="E25" s="70"/>
      <c r="F25" s="16"/>
      <c r="G25" s="16"/>
      <c r="H25" s="16"/>
      <c r="I25" s="16"/>
      <c r="J25" s="16"/>
      <c r="K25" s="16"/>
      <c r="L25" s="33"/>
      <c r="M25" s="56"/>
      <c r="N25" s="16"/>
      <c r="O25" s="57"/>
      <c r="P25" s="55"/>
      <c r="Q25" s="16"/>
      <c r="R25" s="16"/>
      <c r="S25" s="16"/>
      <c r="T25" s="16"/>
      <c r="U25" s="16"/>
      <c r="V25" s="16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</row>
    <row r="26" spans="1:47" ht="23.25" customHeight="1">
      <c r="A26" s="20" t="s">
        <v>29</v>
      </c>
      <c r="B26" s="107" t="s">
        <v>3</v>
      </c>
      <c r="C26" s="104">
        <v>33</v>
      </c>
      <c r="D26" s="110">
        <v>2425000</v>
      </c>
      <c r="E26" s="68">
        <f t="shared" si="5"/>
        <v>73484.84848484848</v>
      </c>
      <c r="F26" s="129">
        <f>(D26+D27+D28)/(C26+C27+C28)</f>
        <v>73047.41379310345</v>
      </c>
      <c r="G26" s="80">
        <v>12</v>
      </c>
      <c r="H26" s="23">
        <v>8</v>
      </c>
      <c r="I26" s="34">
        <v>2</v>
      </c>
      <c r="J26" s="43">
        <f>((2000*G26)+(4000*H26)+(8000*I26))*12</f>
        <v>864000</v>
      </c>
      <c r="K26" s="38">
        <v>2263432</v>
      </c>
      <c r="L26" s="38">
        <f t="shared" si="6"/>
        <v>3127432</v>
      </c>
      <c r="M26" s="38">
        <f t="shared" si="3"/>
        <v>94770.66666666667</v>
      </c>
      <c r="N26" s="132">
        <f>AVERAGE(M26:M28)</f>
        <v>100019.68213783404</v>
      </c>
      <c r="O26" s="38">
        <f>$N$26-M26</f>
        <v>5249.015471167368</v>
      </c>
      <c r="P26" s="39">
        <f>O26*C26</f>
        <v>173217.51054852313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M26" s="15"/>
      <c r="AN26" s="15"/>
      <c r="AO26" s="15"/>
      <c r="AP26" s="15"/>
      <c r="AQ26" s="15"/>
      <c r="AR26" s="15"/>
      <c r="AS26" s="15"/>
      <c r="AT26" s="15"/>
      <c r="AU26" s="15"/>
    </row>
    <row r="27" spans="1:47" s="10" customFormat="1" ht="30" customHeight="1">
      <c r="A27" s="5" t="s">
        <v>30</v>
      </c>
      <c r="B27" s="108" t="s">
        <v>3</v>
      </c>
      <c r="C27" s="105">
        <v>79</v>
      </c>
      <c r="D27" s="111">
        <v>5900000</v>
      </c>
      <c r="E27" s="67">
        <f t="shared" si="5"/>
        <v>74683.54430379746</v>
      </c>
      <c r="F27" s="130"/>
      <c r="G27" s="24">
        <v>26</v>
      </c>
      <c r="H27" s="25">
        <v>15</v>
      </c>
      <c r="I27" s="29">
        <v>22</v>
      </c>
      <c r="J27" s="44">
        <v>3456000</v>
      </c>
      <c r="K27" s="32">
        <v>5513216</v>
      </c>
      <c r="L27" s="32">
        <f t="shared" si="6"/>
        <v>8969216</v>
      </c>
      <c r="M27" s="32">
        <f t="shared" si="3"/>
        <v>113534.37974683545</v>
      </c>
      <c r="N27" s="133"/>
      <c r="O27" s="32"/>
      <c r="P27" s="36"/>
      <c r="Q27" s="16"/>
      <c r="R27" s="16"/>
      <c r="S27" s="16"/>
      <c r="T27" s="16"/>
      <c r="U27" s="16"/>
      <c r="V27" s="16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s="10" customFormat="1" ht="26.25" customHeight="1" thickBot="1">
      <c r="A28" s="21" t="s">
        <v>31</v>
      </c>
      <c r="B28" s="109" t="s">
        <v>3</v>
      </c>
      <c r="C28" s="106">
        <v>120</v>
      </c>
      <c r="D28" s="112">
        <v>8622000</v>
      </c>
      <c r="E28" s="69">
        <f t="shared" si="5"/>
        <v>71850</v>
      </c>
      <c r="F28" s="131"/>
      <c r="G28" s="26">
        <v>34</v>
      </c>
      <c r="H28" s="27">
        <v>29</v>
      </c>
      <c r="I28" s="30">
        <v>8</v>
      </c>
      <c r="J28" s="45">
        <f>((2000*G28)+(4000*H28)+(8000*I28))*12</f>
        <v>2976000</v>
      </c>
      <c r="K28" s="40">
        <v>8034480</v>
      </c>
      <c r="L28" s="40">
        <f t="shared" si="6"/>
        <v>11010480</v>
      </c>
      <c r="M28" s="40">
        <f t="shared" si="3"/>
        <v>91754</v>
      </c>
      <c r="N28" s="134"/>
      <c r="O28" s="40">
        <f>$N$26-M28</f>
        <v>8265.68213783404</v>
      </c>
      <c r="P28" s="37">
        <f>O28*C28</f>
        <v>991881.8565400847</v>
      </c>
      <c r="Q28" s="16"/>
      <c r="R28" s="16"/>
      <c r="S28" s="16"/>
      <c r="T28" s="16"/>
      <c r="U28" s="16"/>
      <c r="V28" s="16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</row>
    <row r="29" spans="1:22" ht="8.25" customHeight="1" thickBot="1">
      <c r="A29" s="4"/>
      <c r="B29" s="4"/>
      <c r="C29" s="4"/>
      <c r="D29" s="4"/>
      <c r="E29" s="81"/>
      <c r="F29" s="4"/>
      <c r="G29" s="4"/>
      <c r="H29" s="4"/>
      <c r="I29" s="4"/>
      <c r="J29" s="82"/>
      <c r="K29" s="4"/>
      <c r="L29" s="83"/>
      <c r="M29" s="83"/>
      <c r="N29" s="4"/>
      <c r="O29" s="83"/>
      <c r="P29" s="55"/>
      <c r="Q29" s="16"/>
      <c r="R29" s="16"/>
      <c r="S29" s="16"/>
      <c r="T29" s="16"/>
      <c r="U29" s="16"/>
      <c r="V29" s="16"/>
    </row>
    <row r="30" spans="1:22" ht="25.5">
      <c r="A30" s="76" t="s">
        <v>44</v>
      </c>
      <c r="B30" s="99" t="s">
        <v>45</v>
      </c>
      <c r="C30" s="104">
        <v>159</v>
      </c>
      <c r="D30" s="119">
        <v>7150000</v>
      </c>
      <c r="E30" s="68">
        <f t="shared" si="5"/>
        <v>44968.553459119496</v>
      </c>
      <c r="F30" s="129">
        <f>(D30+D31+D32+D33+D34+D35+D36)/(C30+C31+C32+C33+C34+C35+C36)</f>
        <v>60657.784011220196</v>
      </c>
      <c r="G30" s="80">
        <v>3</v>
      </c>
      <c r="H30" s="23">
        <v>19</v>
      </c>
      <c r="I30" s="34">
        <v>28</v>
      </c>
      <c r="J30" s="43">
        <f aca="true" t="shared" si="7" ref="J30:J41">((2000*G30)+(4000*H30)+(8000*I30))*12</f>
        <v>3672000</v>
      </c>
      <c r="K30" s="85">
        <v>6371536</v>
      </c>
      <c r="L30" s="38">
        <f t="shared" si="6"/>
        <v>10043536</v>
      </c>
      <c r="M30" s="38">
        <f t="shared" si="3"/>
        <v>63166.89308176101</v>
      </c>
      <c r="N30" s="143">
        <f>(L30+L31+L32+L33+L34+L35+L36)/(C30+C31+C32+C33+C34+C35+C36)</f>
        <v>92602.89481065919</v>
      </c>
      <c r="O30" s="38">
        <f>$N$30-M30</f>
        <v>29436.001728898176</v>
      </c>
      <c r="P30" s="39">
        <f>O30*C30</f>
        <v>4680324.27489481</v>
      </c>
      <c r="Q30" s="16"/>
      <c r="R30" s="16"/>
      <c r="S30" s="16"/>
      <c r="T30" s="16"/>
      <c r="U30" s="16"/>
      <c r="V30" s="16"/>
    </row>
    <row r="31" spans="1:22" s="10" customFormat="1" ht="38.25">
      <c r="A31" s="2" t="s">
        <v>46</v>
      </c>
      <c r="B31" s="103" t="s">
        <v>45</v>
      </c>
      <c r="C31" s="105">
        <v>68</v>
      </c>
      <c r="D31" s="120">
        <v>4850000</v>
      </c>
      <c r="E31" s="67">
        <f t="shared" si="5"/>
        <v>71323.5294117647</v>
      </c>
      <c r="F31" s="140"/>
      <c r="G31" s="24">
        <v>21</v>
      </c>
      <c r="H31" s="25">
        <v>14</v>
      </c>
      <c r="I31" s="29">
        <v>14</v>
      </c>
      <c r="J31" s="44">
        <f t="shared" si="7"/>
        <v>2520000</v>
      </c>
      <c r="K31" s="84">
        <v>4517072</v>
      </c>
      <c r="L31" s="32">
        <f t="shared" si="6"/>
        <v>7037072</v>
      </c>
      <c r="M31" s="32">
        <f t="shared" si="3"/>
        <v>103486.35294117648</v>
      </c>
      <c r="N31" s="144"/>
      <c r="O31" s="32"/>
      <c r="P31" s="36"/>
      <c r="Q31" s="16"/>
      <c r="R31" s="16"/>
      <c r="S31" s="16"/>
      <c r="T31" s="16"/>
      <c r="U31" s="16"/>
      <c r="V31" s="16"/>
    </row>
    <row r="32" spans="1:22" s="10" customFormat="1" ht="25.5">
      <c r="A32" s="2" t="s">
        <v>47</v>
      </c>
      <c r="B32" s="103" t="s">
        <v>45</v>
      </c>
      <c r="C32" s="105">
        <v>60</v>
      </c>
      <c r="D32" s="120">
        <v>4284000</v>
      </c>
      <c r="E32" s="67">
        <f t="shared" si="5"/>
        <v>71400</v>
      </c>
      <c r="F32" s="140"/>
      <c r="G32" s="24">
        <v>23</v>
      </c>
      <c r="H32" s="25">
        <v>29</v>
      </c>
      <c r="I32" s="29">
        <v>2</v>
      </c>
      <c r="J32" s="44">
        <f t="shared" si="7"/>
        <v>2136000</v>
      </c>
      <c r="K32" s="84">
        <v>3990240</v>
      </c>
      <c r="L32" s="32">
        <f t="shared" si="6"/>
        <v>6126240</v>
      </c>
      <c r="M32" s="32">
        <f t="shared" si="3"/>
        <v>102104</v>
      </c>
      <c r="N32" s="144"/>
      <c r="O32" s="32"/>
      <c r="P32" s="36"/>
      <c r="Q32" s="16"/>
      <c r="R32" s="16"/>
      <c r="S32" s="16"/>
      <c r="T32" s="16"/>
      <c r="U32" s="16"/>
      <c r="V32" s="16"/>
    </row>
    <row r="33" spans="1:22" ht="25.5">
      <c r="A33" s="2" t="s">
        <v>48</v>
      </c>
      <c r="B33" s="103" t="s">
        <v>45</v>
      </c>
      <c r="C33" s="105">
        <v>152</v>
      </c>
      <c r="D33" s="120">
        <v>8600000</v>
      </c>
      <c r="E33" s="67">
        <f t="shared" si="5"/>
        <v>56578.94736842105</v>
      </c>
      <c r="F33" s="140"/>
      <c r="G33" s="24">
        <v>5</v>
      </c>
      <c r="H33" s="25">
        <v>69</v>
      </c>
      <c r="I33" s="29">
        <v>38</v>
      </c>
      <c r="J33" s="44">
        <f t="shared" si="7"/>
        <v>7080000</v>
      </c>
      <c r="K33" s="84">
        <v>7855808</v>
      </c>
      <c r="L33" s="32">
        <f t="shared" si="6"/>
        <v>14935808</v>
      </c>
      <c r="M33" s="32">
        <f t="shared" si="3"/>
        <v>98261.8947368421</v>
      </c>
      <c r="N33" s="144"/>
      <c r="O33" s="32"/>
      <c r="P33" s="36"/>
      <c r="Q33" s="16"/>
      <c r="R33" s="16"/>
      <c r="S33" s="16"/>
      <c r="T33" s="16"/>
      <c r="U33" s="16"/>
      <c r="V33" s="16"/>
    </row>
    <row r="34" spans="1:22" ht="25.5">
      <c r="A34" s="2" t="s">
        <v>49</v>
      </c>
      <c r="B34" s="103" t="s">
        <v>45</v>
      </c>
      <c r="C34" s="105">
        <v>80</v>
      </c>
      <c r="D34" s="120">
        <v>5930000</v>
      </c>
      <c r="E34" s="67">
        <f t="shared" si="5"/>
        <v>74125</v>
      </c>
      <c r="F34" s="140"/>
      <c r="G34" s="24">
        <v>17</v>
      </c>
      <c r="H34" s="25">
        <v>45</v>
      </c>
      <c r="I34" s="29">
        <v>13</v>
      </c>
      <c r="J34" s="44">
        <f t="shared" si="7"/>
        <v>3816000</v>
      </c>
      <c r="K34" s="84">
        <v>5538320</v>
      </c>
      <c r="L34" s="32">
        <f t="shared" si="6"/>
        <v>9354320</v>
      </c>
      <c r="M34" s="32">
        <f t="shared" si="3"/>
        <v>116929</v>
      </c>
      <c r="N34" s="144"/>
      <c r="O34" s="32"/>
      <c r="P34" s="36"/>
      <c r="Q34" s="16"/>
      <c r="R34" s="16"/>
      <c r="S34" s="16"/>
      <c r="T34" s="16"/>
      <c r="U34" s="16"/>
      <c r="V34" s="16"/>
    </row>
    <row r="35" spans="1:22" ht="25.5">
      <c r="A35" s="2" t="s">
        <v>50</v>
      </c>
      <c r="B35" s="103" t="s">
        <v>45</v>
      </c>
      <c r="C35" s="105">
        <v>104</v>
      </c>
      <c r="D35" s="120">
        <v>7000000</v>
      </c>
      <c r="E35" s="67">
        <f t="shared" si="5"/>
        <v>67307.69230769231</v>
      </c>
      <c r="F35" s="140"/>
      <c r="G35" s="24">
        <v>33</v>
      </c>
      <c r="H35" s="25">
        <v>22</v>
      </c>
      <c r="I35" s="29">
        <v>15</v>
      </c>
      <c r="J35" s="44">
        <f t="shared" si="7"/>
        <v>3288000</v>
      </c>
      <c r="K35" s="84">
        <v>6515296</v>
      </c>
      <c r="L35" s="32">
        <f t="shared" si="6"/>
        <v>9803296</v>
      </c>
      <c r="M35" s="32">
        <f t="shared" si="3"/>
        <v>94262.46153846153</v>
      </c>
      <c r="N35" s="144"/>
      <c r="O35" s="32"/>
      <c r="P35" s="36"/>
      <c r="Q35" s="16"/>
      <c r="R35" s="16"/>
      <c r="S35" s="16"/>
      <c r="T35" s="16"/>
      <c r="U35" s="16"/>
      <c r="V35" s="16"/>
    </row>
    <row r="36" spans="1:22" ht="26.25" thickBot="1">
      <c r="A36" s="3" t="s">
        <v>51</v>
      </c>
      <c r="B36" s="100" t="s">
        <v>45</v>
      </c>
      <c r="C36" s="106">
        <v>90</v>
      </c>
      <c r="D36" s="121">
        <v>5435000</v>
      </c>
      <c r="E36" s="69">
        <f t="shared" si="5"/>
        <v>60388.88888888889</v>
      </c>
      <c r="F36" s="141"/>
      <c r="G36" s="26">
        <v>20</v>
      </c>
      <c r="H36" s="27">
        <v>28</v>
      </c>
      <c r="I36" s="30">
        <v>19</v>
      </c>
      <c r="J36" s="45">
        <f t="shared" si="7"/>
        <v>3648000</v>
      </c>
      <c r="K36" s="86">
        <v>5077592</v>
      </c>
      <c r="L36" s="40">
        <f t="shared" si="6"/>
        <v>8725592</v>
      </c>
      <c r="M36" s="40">
        <f t="shared" si="3"/>
        <v>96951.02222222222</v>
      </c>
      <c r="N36" s="145"/>
      <c r="O36" s="40"/>
      <c r="P36" s="37"/>
      <c r="Q36" s="16"/>
      <c r="R36" s="16"/>
      <c r="S36" s="16"/>
      <c r="T36" s="16"/>
      <c r="U36" s="16"/>
      <c r="V36" s="16"/>
    </row>
    <row r="37" spans="1:22" ht="8.25" customHeight="1" thickBot="1">
      <c r="A37" s="16"/>
      <c r="B37" s="16"/>
      <c r="C37" s="77"/>
      <c r="D37" s="16"/>
      <c r="E37" s="70"/>
      <c r="F37" s="16"/>
      <c r="G37" s="16"/>
      <c r="H37" s="16"/>
      <c r="I37" s="16"/>
      <c r="J37" s="33"/>
      <c r="K37" s="16"/>
      <c r="L37" s="33"/>
      <c r="M37" s="33"/>
      <c r="N37" s="16"/>
      <c r="O37" s="33"/>
      <c r="P37" s="33"/>
      <c r="Q37" s="16"/>
      <c r="R37" s="16"/>
      <c r="S37" s="16"/>
      <c r="T37" s="16"/>
      <c r="U37" s="16"/>
      <c r="V37" s="16"/>
    </row>
    <row r="38" spans="1:22" ht="25.5">
      <c r="A38" s="76" t="s">
        <v>52</v>
      </c>
      <c r="B38" s="99" t="s">
        <v>53</v>
      </c>
      <c r="C38" s="101">
        <v>100</v>
      </c>
      <c r="D38" s="119">
        <v>6849000</v>
      </c>
      <c r="E38" s="68">
        <f t="shared" si="5"/>
        <v>68490</v>
      </c>
      <c r="F38" s="126">
        <f>(D38+D39)/(C38+C39)</f>
        <v>66827.77777777778</v>
      </c>
      <c r="G38" s="48">
        <v>14</v>
      </c>
      <c r="H38" s="23">
        <v>50</v>
      </c>
      <c r="I38" s="46">
        <v>1</v>
      </c>
      <c r="J38" s="62">
        <f t="shared" si="7"/>
        <v>2832000</v>
      </c>
      <c r="K38" s="87">
        <v>6359400</v>
      </c>
      <c r="L38" s="38">
        <f t="shared" si="6"/>
        <v>9191400</v>
      </c>
      <c r="M38" s="38">
        <f t="shared" si="3"/>
        <v>91914</v>
      </c>
      <c r="N38" s="146">
        <f>(L38+L39)/(C38+C39)</f>
        <v>86331.77777777778</v>
      </c>
      <c r="O38" s="38"/>
      <c r="P38" s="39"/>
      <c r="Q38" s="16"/>
      <c r="R38" s="16"/>
      <c r="S38" s="16"/>
      <c r="T38" s="16"/>
      <c r="U38" s="16"/>
      <c r="V38" s="16"/>
    </row>
    <row r="39" spans="1:22" ht="26.25" thickBot="1">
      <c r="A39" s="3" t="s">
        <v>54</v>
      </c>
      <c r="B39" s="100" t="s">
        <v>53</v>
      </c>
      <c r="C39" s="102">
        <v>80</v>
      </c>
      <c r="D39" s="121">
        <v>5180000</v>
      </c>
      <c r="E39" s="69">
        <f t="shared" si="5"/>
        <v>64750</v>
      </c>
      <c r="F39" s="142"/>
      <c r="G39" s="50">
        <v>9</v>
      </c>
      <c r="H39" s="27">
        <v>20</v>
      </c>
      <c r="I39" s="47">
        <v>4</v>
      </c>
      <c r="J39" s="61">
        <f t="shared" si="7"/>
        <v>1560000</v>
      </c>
      <c r="K39" s="64">
        <v>4788320</v>
      </c>
      <c r="L39" s="40">
        <f t="shared" si="6"/>
        <v>6348320</v>
      </c>
      <c r="M39" s="40">
        <f t="shared" si="3"/>
        <v>79354</v>
      </c>
      <c r="N39" s="147"/>
      <c r="O39" s="40">
        <f>$N$38-M39</f>
        <v>6977.777777777781</v>
      </c>
      <c r="P39" s="37">
        <f>O39*C39</f>
        <v>558222.2222222225</v>
      </c>
      <c r="Q39" s="16"/>
      <c r="R39" s="16"/>
      <c r="S39" s="16"/>
      <c r="T39" s="16"/>
      <c r="U39" s="16"/>
      <c r="V39" s="16"/>
    </row>
    <row r="40" spans="1:22" ht="7.5" customHeight="1" thickBot="1">
      <c r="A40" s="16"/>
      <c r="B40" s="16"/>
      <c r="C40" s="16"/>
      <c r="D40" s="16"/>
      <c r="E40" s="70"/>
      <c r="F40" s="16"/>
      <c r="G40" s="16"/>
      <c r="H40" s="16"/>
      <c r="I40" s="16"/>
      <c r="J40" s="33"/>
      <c r="K40" s="79"/>
      <c r="L40" s="33"/>
      <c r="M40" s="33"/>
      <c r="N40" s="79"/>
      <c r="O40" s="33"/>
      <c r="P40" s="33"/>
      <c r="Q40" s="16"/>
      <c r="R40" s="16"/>
      <c r="S40" s="16"/>
      <c r="T40" s="16"/>
      <c r="U40" s="16"/>
      <c r="V40" s="16"/>
    </row>
    <row r="41" spans="1:22" ht="26.25" thickBot="1">
      <c r="A41" s="78" t="s">
        <v>31</v>
      </c>
      <c r="B41" s="97" t="s">
        <v>53</v>
      </c>
      <c r="C41" s="98">
        <v>14</v>
      </c>
      <c r="D41" s="122">
        <v>958000</v>
      </c>
      <c r="E41" s="95">
        <f t="shared" si="5"/>
        <v>68428.57142857143</v>
      </c>
      <c r="F41" s="96">
        <f>D41/C41</f>
        <v>68428.57142857143</v>
      </c>
      <c r="G41" s="94">
        <v>0</v>
      </c>
      <c r="H41" s="92">
        <v>3</v>
      </c>
      <c r="I41" s="93">
        <v>3</v>
      </c>
      <c r="J41" s="91">
        <f t="shared" si="7"/>
        <v>432000</v>
      </c>
      <c r="K41" s="88">
        <v>889456</v>
      </c>
      <c r="L41" s="89">
        <f t="shared" si="6"/>
        <v>1321456</v>
      </c>
      <c r="M41" s="89">
        <f t="shared" si="3"/>
        <v>94389.71428571429</v>
      </c>
      <c r="N41" s="88">
        <f>L41/C41</f>
        <v>94389.71428571429</v>
      </c>
      <c r="O41" s="89">
        <f>$N$41-M41</f>
        <v>0</v>
      </c>
      <c r="P41" s="90">
        <f>O41*C41</f>
        <v>0</v>
      </c>
      <c r="Q41" s="16"/>
      <c r="R41" s="16"/>
      <c r="S41" s="16"/>
      <c r="T41" s="16"/>
      <c r="U41" s="16"/>
      <c r="V41" s="16"/>
    </row>
    <row r="42" spans="1:2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1:22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1:22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22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</row>
    <row r="257" spans="1:22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</row>
    <row r="258" spans="1:22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</row>
    <row r="259" spans="1:22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</row>
    <row r="260" spans="1:22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</row>
    <row r="261" spans="1:22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</row>
    <row r="262" spans="1:22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</row>
    <row r="263" spans="1:22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</row>
    <row r="264" spans="1:22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</row>
    <row r="265" spans="1:22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</row>
    <row r="266" spans="1:22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</row>
    <row r="267" spans="1:22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</row>
    <row r="268" spans="1:22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1:22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</row>
    <row r="270" spans="1:22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1:22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1:22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1:22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1:22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1:22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1:22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1:22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1:22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1:22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1:22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</row>
    <row r="281" spans="1:22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1:22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1:22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1:22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</row>
    <row r="285" spans="1:22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1:22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1:22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1:22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1:22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</row>
    <row r="290" spans="1:22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</row>
    <row r="291" spans="1:22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1:22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</row>
    <row r="293" spans="1:22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</row>
    <row r="294" spans="1:22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1:22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1:22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</row>
    <row r="297" spans="1:22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</row>
    <row r="298" spans="1:22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</row>
    <row r="299" spans="1:22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</row>
    <row r="300" spans="1:22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</row>
    <row r="301" spans="1:22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</row>
    <row r="302" spans="1:22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</row>
    <row r="303" spans="1:22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</row>
    <row r="304" spans="1:22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</row>
    <row r="305" spans="1:22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</row>
    <row r="306" spans="1:22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</row>
    <row r="307" spans="1:22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</row>
    <row r="308" spans="1:22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</row>
    <row r="309" spans="1:22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</row>
    <row r="310" spans="1:22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</row>
    <row r="311" spans="1:22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</row>
    <row r="312" spans="1:22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</row>
    <row r="313" spans="1:22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</row>
    <row r="314" spans="1:22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</row>
    <row r="315" spans="1:22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</row>
    <row r="316" spans="1:22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</row>
    <row r="317" spans="1:22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</row>
    <row r="318" spans="1:22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</row>
    <row r="319" spans="1:22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</row>
    <row r="320" spans="1:22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</row>
    <row r="321" spans="1:22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</row>
    <row r="322" spans="1:22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</row>
    <row r="323" spans="1:22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</row>
    <row r="324" spans="1:22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</row>
    <row r="325" spans="1:22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</row>
    <row r="326" spans="1:22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</row>
    <row r="327" spans="1:22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</row>
    <row r="328" spans="1:22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</row>
    <row r="329" spans="1:22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</row>
    <row r="330" spans="1:22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</row>
    <row r="331" spans="1:22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</row>
    <row r="332" spans="1:22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</row>
    <row r="333" spans="1:22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</row>
    <row r="334" spans="1:22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</row>
    <row r="335" spans="1:22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</row>
    <row r="336" spans="1:22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</row>
    <row r="337" spans="1:22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</row>
    <row r="338" spans="1:22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</row>
    <row r="339" spans="1:22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</row>
    <row r="340" spans="1:22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</row>
    <row r="341" spans="1:22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</row>
    <row r="342" spans="1:22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</row>
    <row r="343" spans="1:22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</row>
    <row r="344" spans="1:22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</row>
    <row r="345" spans="1:22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</row>
    <row r="346" spans="1:22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</row>
    <row r="347" spans="1:22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</row>
    <row r="348" spans="1:22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</row>
    <row r="349" spans="1:22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</row>
    <row r="350" spans="1:22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</row>
    <row r="351" spans="1:16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  <row r="431" s="10" customFormat="1" ht="12.75"/>
    <row r="432" s="10" customFormat="1" ht="12.75"/>
    <row r="433" s="10" customFormat="1" ht="12.75"/>
    <row r="434" s="10" customFormat="1" ht="12.75"/>
    <row r="435" s="10" customFormat="1" ht="12.75"/>
    <row r="436" s="10" customFormat="1" ht="12.75"/>
    <row r="437" s="10" customFormat="1" ht="12.75"/>
    <row r="438" s="10" customFormat="1" ht="12.75"/>
    <row r="439" s="10" customFormat="1" ht="12.75"/>
    <row r="440" s="10" customFormat="1" ht="12.75"/>
    <row r="441" s="10" customFormat="1" ht="12.75"/>
    <row r="442" s="10" customFormat="1" ht="12.75"/>
    <row r="443" s="10" customFormat="1" ht="12.75"/>
    <row r="444" s="10" customFormat="1" ht="12.75"/>
    <row r="445" s="10" customFormat="1" ht="12.75"/>
    <row r="446" s="10" customFormat="1" ht="12.75"/>
    <row r="447" s="10" customFormat="1" ht="12.75"/>
    <row r="448" s="10" customFormat="1" ht="12.75"/>
    <row r="449" s="10" customFormat="1" ht="12.75"/>
    <row r="450" s="10" customFormat="1" ht="12.75"/>
    <row r="451" s="10" customFormat="1" ht="12.75"/>
    <row r="452" s="10" customFormat="1" ht="12.75"/>
    <row r="453" s="10" customFormat="1" ht="12.75"/>
    <row r="454" s="10" customFormat="1" ht="12.75"/>
    <row r="455" s="10" customFormat="1" ht="12.75"/>
    <row r="456" s="10" customFormat="1" ht="12.75"/>
    <row r="457" s="10" customFormat="1" ht="12.75"/>
    <row r="458" s="10" customFormat="1" ht="12.75"/>
    <row r="459" s="10" customFormat="1" ht="12.75"/>
    <row r="460" s="10" customFormat="1" ht="12.75"/>
    <row r="461" s="10" customFormat="1" ht="12.75"/>
    <row r="462" s="10" customFormat="1" ht="12.75"/>
    <row r="463" s="10" customFormat="1" ht="12.75"/>
    <row r="464" s="10" customFormat="1" ht="12.75"/>
    <row r="465" s="10" customFormat="1" ht="12.75"/>
    <row r="466" s="10" customFormat="1" ht="12.75"/>
    <row r="467" s="10" customFormat="1" ht="12.75"/>
    <row r="468" s="10" customFormat="1" ht="12.75"/>
    <row r="469" s="10" customFormat="1" ht="12.75"/>
    <row r="470" s="10" customFormat="1" ht="12.75"/>
    <row r="471" s="10" customFormat="1" ht="12.75"/>
    <row r="472" s="10" customFormat="1" ht="12.75"/>
    <row r="473" s="10" customFormat="1" ht="12.75"/>
    <row r="474" s="10" customFormat="1" ht="12.75"/>
    <row r="475" s="10" customFormat="1" ht="12.75"/>
    <row r="476" s="10" customFormat="1" ht="12.75"/>
    <row r="477" s="10" customFormat="1" ht="12.75"/>
    <row r="478" s="10" customFormat="1" ht="12.75"/>
    <row r="479" s="10" customFormat="1" ht="12.75"/>
    <row r="480" s="10" customFormat="1" ht="12.75"/>
    <row r="481" s="10" customFormat="1" ht="12.75"/>
    <row r="482" s="10" customFormat="1" ht="12.75"/>
    <row r="483" s="10" customFormat="1" ht="12.75"/>
    <row r="484" s="10" customFormat="1" ht="12.75"/>
    <row r="485" s="10" customFormat="1" ht="12.75"/>
    <row r="486" s="10" customFormat="1" ht="12.75"/>
    <row r="487" s="10" customFormat="1" ht="12.75"/>
    <row r="488" s="10" customFormat="1" ht="12.75"/>
    <row r="489" s="10" customFormat="1" ht="12.75"/>
    <row r="490" s="10" customFormat="1" ht="12.75"/>
    <row r="491" s="10" customFormat="1" ht="12.75"/>
    <row r="492" s="10" customFormat="1" ht="12.75"/>
    <row r="493" s="10" customFormat="1" ht="12.75"/>
    <row r="494" s="10" customFormat="1" ht="12.75"/>
    <row r="495" s="10" customFormat="1" ht="12.75"/>
    <row r="496" s="10" customFormat="1" ht="12.75"/>
    <row r="497" s="10" customFormat="1" ht="12.75"/>
    <row r="498" s="10" customFormat="1" ht="12.75"/>
    <row r="499" s="10" customFormat="1" ht="12.75"/>
    <row r="500" s="10" customFormat="1" ht="12.75"/>
    <row r="501" s="10" customFormat="1" ht="12.75"/>
    <row r="502" s="10" customFormat="1" ht="12.75"/>
    <row r="503" s="10" customFormat="1" ht="12.75"/>
    <row r="504" s="10" customFormat="1" ht="12.75"/>
    <row r="505" s="10" customFormat="1" ht="12.75"/>
    <row r="506" s="10" customFormat="1" ht="12.75"/>
    <row r="507" s="10" customFormat="1" ht="12.75"/>
    <row r="508" s="10" customFormat="1" ht="12.75"/>
    <row r="509" s="10" customFormat="1" ht="12.75"/>
    <row r="510" s="10" customFormat="1" ht="12.75"/>
    <row r="511" s="10" customFormat="1" ht="12.75"/>
    <row r="512" s="10" customFormat="1" ht="12.75"/>
    <row r="513" s="10" customFormat="1" ht="12.75"/>
    <row r="514" s="10" customFormat="1" ht="12.75"/>
    <row r="515" s="10" customFormat="1" ht="12.75"/>
    <row r="516" s="10" customFormat="1" ht="12.75"/>
    <row r="517" s="10" customFormat="1" ht="12.75"/>
    <row r="518" s="10" customFormat="1" ht="12.75"/>
    <row r="519" s="10" customFormat="1" ht="12.75"/>
    <row r="520" s="10" customFormat="1" ht="12.75"/>
    <row r="521" s="10" customFormat="1" ht="12.75"/>
    <row r="522" s="10" customFormat="1" ht="12.75"/>
    <row r="523" s="10" customFormat="1" ht="12.75"/>
    <row r="524" s="10" customFormat="1" ht="12.75"/>
    <row r="525" s="10" customFormat="1" ht="12.75"/>
    <row r="526" s="10" customFormat="1" ht="12.75"/>
    <row r="527" s="10" customFormat="1" ht="12.75"/>
    <row r="528" s="10" customFormat="1" ht="12.75"/>
    <row r="529" s="10" customFormat="1" ht="12.75"/>
    <row r="530" s="10" customFormat="1" ht="12.75"/>
    <row r="531" s="10" customFormat="1" ht="12.75"/>
    <row r="532" s="10" customFormat="1" ht="12.75"/>
    <row r="533" s="10" customFormat="1" ht="12.75"/>
    <row r="534" s="10" customFormat="1" ht="12.75"/>
    <row r="535" s="10" customFormat="1" ht="12.75"/>
    <row r="536" s="10" customFormat="1" ht="12.75"/>
    <row r="537" s="10" customFormat="1" ht="12.75"/>
    <row r="538" s="10" customFormat="1" ht="12.75"/>
    <row r="539" s="10" customFormat="1" ht="12.75"/>
    <row r="540" s="10" customFormat="1" ht="12.75"/>
    <row r="541" s="10" customFormat="1" ht="12.75"/>
    <row r="542" s="10" customFormat="1" ht="12.75"/>
    <row r="543" s="10" customFormat="1" ht="12.75"/>
    <row r="544" s="10" customFormat="1" ht="12.75"/>
    <row r="545" s="10" customFormat="1" ht="12.75"/>
    <row r="546" s="10" customFormat="1" ht="12.75"/>
    <row r="547" s="10" customFormat="1" ht="12.75"/>
    <row r="548" s="10" customFormat="1" ht="12.75"/>
    <row r="549" s="10" customFormat="1" ht="12.75"/>
    <row r="550" s="10" customFormat="1" ht="12.75"/>
    <row r="551" s="10" customFormat="1" ht="12.75"/>
    <row r="552" s="10" customFormat="1" ht="12.75"/>
    <row r="553" s="10" customFormat="1" ht="12.75"/>
    <row r="554" s="10" customFormat="1" ht="12.75"/>
    <row r="555" s="10" customFormat="1" ht="12.75"/>
    <row r="556" s="10" customFormat="1" ht="12.75"/>
    <row r="557" s="10" customFormat="1" ht="12.75"/>
    <row r="558" s="10" customFormat="1" ht="12.75"/>
    <row r="559" s="10" customFormat="1" ht="12.75"/>
    <row r="560" s="10" customFormat="1" ht="12.75"/>
    <row r="561" s="10" customFormat="1" ht="12.75"/>
    <row r="562" s="10" customFormat="1" ht="12.75"/>
    <row r="563" s="10" customFormat="1" ht="12.75"/>
    <row r="564" s="10" customFormat="1" ht="12.75"/>
    <row r="565" s="10" customFormat="1" ht="12.75"/>
    <row r="566" s="10" customFormat="1" ht="12.75"/>
    <row r="567" s="10" customFormat="1" ht="12.75"/>
    <row r="568" s="10" customFormat="1" ht="12.75"/>
    <row r="569" s="10" customFormat="1" ht="12.75"/>
    <row r="570" s="10" customFormat="1" ht="12.75"/>
    <row r="571" s="10" customFormat="1" ht="12.75"/>
    <row r="572" s="10" customFormat="1" ht="12.75"/>
    <row r="573" s="10" customFormat="1" ht="12.75"/>
    <row r="574" s="10" customFormat="1" ht="12.75"/>
    <row r="575" s="10" customFormat="1" ht="12.75"/>
    <row r="576" s="10" customFormat="1" ht="12.75"/>
    <row r="577" s="10" customFormat="1" ht="12.75"/>
    <row r="578" s="10" customFormat="1" ht="12.75"/>
    <row r="579" s="10" customFormat="1" ht="12.75"/>
    <row r="580" s="10" customFormat="1" ht="12.75"/>
    <row r="581" s="10" customFormat="1" ht="12.75"/>
    <row r="582" s="10" customFormat="1" ht="12.75"/>
    <row r="583" s="10" customFormat="1" ht="12.75"/>
    <row r="584" s="10" customFormat="1" ht="12.75"/>
    <row r="585" s="10" customFormat="1" ht="12.75"/>
    <row r="586" s="10" customFormat="1" ht="12.75"/>
    <row r="587" s="10" customFormat="1" ht="12.75"/>
    <row r="588" s="10" customFormat="1" ht="12.75"/>
    <row r="589" s="10" customFormat="1" ht="12.75"/>
    <row r="590" s="10" customFormat="1" ht="12.75"/>
    <row r="591" s="10" customFormat="1" ht="12.75"/>
    <row r="592" s="10" customFormat="1" ht="12.75"/>
    <row r="593" s="10" customFormat="1" ht="12.75"/>
    <row r="594" s="10" customFormat="1" ht="12.75"/>
    <row r="595" s="10" customFormat="1" ht="12.75"/>
    <row r="596" s="10" customFormat="1" ht="12.75"/>
    <row r="597" s="10" customFormat="1" ht="12.75"/>
    <row r="598" s="10" customFormat="1" ht="12.75"/>
    <row r="599" s="10" customFormat="1" ht="12.75"/>
    <row r="600" s="10" customFormat="1" ht="12.75"/>
    <row r="601" s="10" customFormat="1" ht="12.75"/>
    <row r="602" s="10" customFormat="1" ht="12.75"/>
    <row r="603" s="10" customFormat="1" ht="12.75"/>
    <row r="604" s="10" customFormat="1" ht="12.75"/>
    <row r="605" s="10" customFormat="1" ht="12.75"/>
    <row r="606" s="10" customFormat="1" ht="12.75"/>
    <row r="607" s="10" customFormat="1" ht="12.75"/>
    <row r="608" s="10" customFormat="1" ht="12.75"/>
    <row r="609" s="10" customFormat="1" ht="12.75"/>
    <row r="610" s="10" customFormat="1" ht="12.75"/>
    <row r="611" s="10" customFormat="1" ht="12.75"/>
    <row r="612" s="10" customFormat="1" ht="12.75"/>
    <row r="613" s="10" customFormat="1" ht="12.75"/>
    <row r="614" s="10" customFormat="1" ht="12.75"/>
    <row r="615" s="10" customFormat="1" ht="12.75"/>
    <row r="616" s="10" customFormat="1" ht="12.75"/>
    <row r="617" s="10" customFormat="1" ht="12.75"/>
    <row r="618" s="10" customFormat="1" ht="12.75"/>
    <row r="619" s="10" customFormat="1" ht="12.75"/>
    <row r="620" s="10" customFormat="1" ht="12.75"/>
    <row r="621" s="10" customFormat="1" ht="12.75"/>
    <row r="622" s="10" customFormat="1" ht="12.75"/>
    <row r="623" s="10" customFormat="1" ht="12.75"/>
    <row r="624" s="10" customFormat="1" ht="12.75"/>
    <row r="625" s="10" customFormat="1" ht="12.75"/>
    <row r="626" s="10" customFormat="1" ht="12.75"/>
    <row r="627" s="10" customFormat="1" ht="12.75"/>
    <row r="628" s="10" customFormat="1" ht="12.75"/>
    <row r="629" s="10" customFormat="1" ht="12.75"/>
    <row r="630" s="10" customFormat="1" ht="12.75"/>
    <row r="631" s="10" customFormat="1" ht="12.75"/>
    <row r="632" s="10" customFormat="1" ht="12.75"/>
    <row r="633" s="10" customFormat="1" ht="12.75"/>
    <row r="634" s="10" customFormat="1" ht="12.75"/>
    <row r="635" s="10" customFormat="1" ht="12.75"/>
    <row r="636" s="10" customFormat="1" ht="12.75"/>
    <row r="637" s="10" customFormat="1" ht="12.75"/>
    <row r="638" s="10" customFormat="1" ht="12.75"/>
    <row r="639" s="10" customFormat="1" ht="12.75"/>
    <row r="640" s="10" customFormat="1" ht="12.75"/>
    <row r="641" s="10" customFormat="1" ht="12.75"/>
    <row r="642" s="10" customFormat="1" ht="12.75"/>
    <row r="643" s="10" customFormat="1" ht="12.75"/>
    <row r="644" s="10" customFormat="1" ht="12.75"/>
    <row r="645" s="10" customFormat="1" ht="12.75"/>
    <row r="646" s="10" customFormat="1" ht="12.75"/>
    <row r="647" s="10" customFormat="1" ht="12.75"/>
    <row r="648" s="10" customFormat="1" ht="12.75"/>
    <row r="649" s="10" customFormat="1" ht="12.75"/>
    <row r="650" s="10" customFormat="1" ht="12.75"/>
    <row r="651" s="10" customFormat="1" ht="12.75"/>
    <row r="652" s="10" customFormat="1" ht="12.75"/>
    <row r="653" s="10" customFormat="1" ht="12.75"/>
    <row r="654" s="10" customFormat="1" ht="12.75"/>
    <row r="655" s="10" customFormat="1" ht="12.75"/>
    <row r="656" s="10" customFormat="1" ht="12.75"/>
    <row r="657" s="10" customFormat="1" ht="12.75"/>
    <row r="658" s="10" customFormat="1" ht="12.75"/>
    <row r="659" s="10" customFormat="1" ht="12.75"/>
    <row r="660" s="10" customFormat="1" ht="12.75"/>
    <row r="661" s="10" customFormat="1" ht="12.75"/>
    <row r="662" s="10" customFormat="1" ht="12.75"/>
    <row r="663" s="10" customFormat="1" ht="12.75"/>
    <row r="664" s="10" customFormat="1" ht="12.75"/>
    <row r="665" s="10" customFormat="1" ht="12.75"/>
    <row r="666" s="10" customFormat="1" ht="12.75"/>
    <row r="667" s="10" customFormat="1" ht="12.75"/>
    <row r="668" s="10" customFormat="1" ht="12.75"/>
    <row r="669" s="10" customFormat="1" ht="12.75"/>
    <row r="670" s="10" customFormat="1" ht="12.75"/>
    <row r="671" s="10" customFormat="1" ht="12.75"/>
    <row r="672" s="10" customFormat="1" ht="12.75"/>
    <row r="673" s="10" customFormat="1" ht="12.75"/>
    <row r="674" s="10" customFormat="1" ht="12.75"/>
    <row r="675" s="10" customFormat="1" ht="12.75"/>
    <row r="676" s="10" customFormat="1" ht="12.75"/>
    <row r="677" s="10" customFormat="1" ht="12.75"/>
    <row r="678" s="10" customFormat="1" ht="12.75"/>
    <row r="679" s="10" customFormat="1" ht="12.75"/>
    <row r="680" s="10" customFormat="1" ht="12.75"/>
    <row r="681" s="10" customFormat="1" ht="12.75"/>
    <row r="682" s="10" customFormat="1" ht="12.75"/>
    <row r="683" s="10" customFormat="1" ht="12.75"/>
    <row r="684" s="10" customFormat="1" ht="12.75"/>
    <row r="685" s="10" customFormat="1" ht="12.75"/>
    <row r="686" s="10" customFormat="1" ht="12.75"/>
    <row r="687" s="10" customFormat="1" ht="12.75"/>
    <row r="688" s="10" customFormat="1" ht="12.75"/>
    <row r="689" s="10" customFormat="1" ht="12.75"/>
    <row r="690" s="10" customFormat="1" ht="12.75"/>
    <row r="691" s="10" customFormat="1" ht="12.75"/>
    <row r="692" s="10" customFormat="1" ht="12.75"/>
    <row r="693" s="10" customFormat="1" ht="12.75"/>
    <row r="694" s="10" customFormat="1" ht="12.75"/>
    <row r="695" s="10" customFormat="1" ht="12.75"/>
    <row r="696" s="10" customFormat="1" ht="12.75"/>
    <row r="697" s="10" customFormat="1" ht="12.75"/>
    <row r="698" s="10" customFormat="1" ht="12.75"/>
    <row r="699" s="10" customFormat="1" ht="12.75"/>
    <row r="700" s="10" customFormat="1" ht="12.75"/>
    <row r="701" s="10" customFormat="1" ht="12.75"/>
    <row r="702" s="10" customFormat="1" ht="12.75"/>
    <row r="703" s="10" customFormat="1" ht="12.75"/>
    <row r="704" s="10" customFormat="1" ht="12.75"/>
    <row r="705" s="10" customFormat="1" ht="12.75"/>
    <row r="706" s="10" customFormat="1" ht="12.75"/>
    <row r="707" s="10" customFormat="1" ht="12.75"/>
    <row r="708" s="10" customFormat="1" ht="12.75"/>
    <row r="709" s="10" customFormat="1" ht="12.75"/>
    <row r="710" s="10" customFormat="1" ht="12.75"/>
    <row r="711" s="10" customFormat="1" ht="12.75"/>
    <row r="712" s="10" customFormat="1" ht="12.75"/>
    <row r="713" s="10" customFormat="1" ht="12.75"/>
    <row r="714" s="10" customFormat="1" ht="12.75"/>
    <row r="715" s="10" customFormat="1" ht="12.75"/>
    <row r="716" s="10" customFormat="1" ht="12.75"/>
    <row r="717" s="10" customFormat="1" ht="12.75"/>
    <row r="718" s="10" customFormat="1" ht="12.75"/>
    <row r="719" s="10" customFormat="1" ht="12.75"/>
    <row r="720" s="10" customFormat="1" ht="12.75"/>
    <row r="721" s="10" customFormat="1" ht="12.75"/>
    <row r="722" s="10" customFormat="1" ht="12.75"/>
    <row r="723" s="10" customFormat="1" ht="12.75"/>
    <row r="724" s="10" customFormat="1" ht="12.75"/>
    <row r="725" s="10" customFormat="1" ht="12.75"/>
    <row r="726" s="10" customFormat="1" ht="12.75"/>
    <row r="727" s="10" customFormat="1" ht="12.75"/>
    <row r="728" s="10" customFormat="1" ht="12.75"/>
    <row r="729" s="10" customFormat="1" ht="12.75"/>
    <row r="730" s="10" customFormat="1" ht="12.75"/>
    <row r="731" s="10" customFormat="1" ht="12.75"/>
    <row r="732" s="10" customFormat="1" ht="12.75"/>
    <row r="733" s="10" customFormat="1" ht="12.75"/>
    <row r="734" s="10" customFormat="1" ht="12.75"/>
    <row r="735" s="10" customFormat="1" ht="12.75"/>
    <row r="736" s="10" customFormat="1" ht="12.75"/>
    <row r="737" s="10" customFormat="1" ht="12.75"/>
    <row r="738" s="10" customFormat="1" ht="12.75"/>
    <row r="739" s="10" customFormat="1" ht="12.75"/>
    <row r="740" s="10" customFormat="1" ht="12.75"/>
    <row r="741" s="10" customFormat="1" ht="12.75"/>
    <row r="742" s="10" customFormat="1" ht="12.75"/>
    <row r="743" s="10" customFormat="1" ht="12.75"/>
    <row r="744" s="10" customFormat="1" ht="12.75"/>
    <row r="745" s="10" customFormat="1" ht="12.75"/>
    <row r="746" s="10" customFormat="1" ht="12.75"/>
    <row r="747" s="10" customFormat="1" ht="12.75"/>
    <row r="748" s="10" customFormat="1" ht="12.75"/>
    <row r="749" s="10" customFormat="1" ht="12.75"/>
    <row r="750" s="10" customFormat="1" ht="12.75"/>
    <row r="751" s="10" customFormat="1" ht="12.75"/>
    <row r="752" s="10" customFormat="1" ht="12.75"/>
    <row r="753" s="10" customFormat="1" ht="12.75"/>
    <row r="754" s="10" customFormat="1" ht="12.75"/>
    <row r="755" s="10" customFormat="1" ht="12.75"/>
    <row r="756" s="10" customFormat="1" ht="12.75"/>
    <row r="757" s="10" customFormat="1" ht="12.75"/>
    <row r="758" s="10" customFormat="1" ht="12.75"/>
    <row r="759" s="10" customFormat="1" ht="12.75"/>
    <row r="760" s="10" customFormat="1" ht="12.75"/>
    <row r="761" s="10" customFormat="1" ht="12.75"/>
    <row r="762" s="10" customFormat="1" ht="12.75"/>
    <row r="763" s="10" customFormat="1" ht="12.75"/>
    <row r="764" s="10" customFormat="1" ht="12.75"/>
    <row r="765" s="10" customFormat="1" ht="12.75"/>
    <row r="766" s="10" customFormat="1" ht="12.75"/>
    <row r="767" s="10" customFormat="1" ht="12.75"/>
    <row r="768" s="10" customFormat="1" ht="12.75"/>
    <row r="769" s="10" customFormat="1" ht="12.75"/>
    <row r="770" s="10" customFormat="1" ht="12.75"/>
    <row r="771" s="10" customFormat="1" ht="12.75"/>
    <row r="772" s="10" customFormat="1" ht="12.75"/>
    <row r="773" s="10" customFormat="1" ht="12.75"/>
    <row r="774" s="10" customFormat="1" ht="12.75"/>
    <row r="775" s="10" customFormat="1" ht="12.75"/>
    <row r="776" s="10" customFormat="1" ht="12.75"/>
    <row r="777" s="10" customFormat="1" ht="12.75"/>
    <row r="778" s="10" customFormat="1" ht="12.75"/>
    <row r="779" s="10" customFormat="1" ht="12.75"/>
    <row r="780" s="10" customFormat="1" ht="12.75"/>
    <row r="781" s="10" customFormat="1" ht="12.75"/>
    <row r="782" s="10" customFormat="1" ht="12.75"/>
    <row r="783" s="10" customFormat="1" ht="12.75"/>
    <row r="784" s="10" customFormat="1" ht="12.75"/>
    <row r="785" s="10" customFormat="1" ht="12.75"/>
    <row r="786" s="10" customFormat="1" ht="12.75"/>
    <row r="787" s="10" customFormat="1" ht="12.75"/>
    <row r="788" s="10" customFormat="1" ht="12.75"/>
    <row r="789" s="10" customFormat="1" ht="12.75"/>
    <row r="790" s="10" customFormat="1" ht="12.75"/>
    <row r="791" s="10" customFormat="1" ht="12.75"/>
    <row r="792" s="10" customFormat="1" ht="12.75"/>
    <row r="793" s="10" customFormat="1" ht="12.75"/>
    <row r="794" s="10" customFormat="1" ht="12.75"/>
    <row r="795" s="10" customFormat="1" ht="12.75"/>
    <row r="796" s="10" customFormat="1" ht="12.75"/>
    <row r="797" s="10" customFormat="1" ht="12.75"/>
    <row r="798" s="10" customFormat="1" ht="12.75"/>
    <row r="799" s="10" customFormat="1" ht="12.75"/>
    <row r="800" s="10" customFormat="1" ht="12.75"/>
    <row r="801" s="10" customFormat="1" ht="12.75"/>
    <row r="802" s="10" customFormat="1" ht="12.75"/>
    <row r="803" s="10" customFormat="1" ht="12.75"/>
    <row r="804" s="10" customFormat="1" ht="12.75"/>
    <row r="805" s="10" customFormat="1" ht="12.75"/>
    <row r="806" s="10" customFormat="1" ht="12.75"/>
    <row r="807" s="10" customFormat="1" ht="12.75"/>
    <row r="808" s="10" customFormat="1" ht="12.75"/>
    <row r="809" s="10" customFormat="1" ht="12.75"/>
    <row r="810" s="10" customFormat="1" ht="12.75"/>
    <row r="811" s="10" customFormat="1" ht="12.75"/>
    <row r="812" s="10" customFormat="1" ht="12.75"/>
    <row r="813" s="10" customFormat="1" ht="12.75"/>
    <row r="814" s="10" customFormat="1" ht="12.75"/>
    <row r="815" s="10" customFormat="1" ht="12.75"/>
    <row r="816" s="10" customFormat="1" ht="12.75"/>
    <row r="817" s="10" customFormat="1" ht="12.75"/>
    <row r="818" s="10" customFormat="1" ht="12.75"/>
    <row r="819" s="10" customFormat="1" ht="12.75"/>
    <row r="820" s="10" customFormat="1" ht="12.75"/>
    <row r="821" s="10" customFormat="1" ht="12.75"/>
    <row r="822" s="10" customFormat="1" ht="12.75"/>
    <row r="823" s="10" customFormat="1" ht="12.75"/>
    <row r="824" s="10" customFormat="1" ht="12.75"/>
    <row r="825" s="10" customFormat="1" ht="12.75"/>
    <row r="826" s="10" customFormat="1" ht="12.75"/>
    <row r="827" s="10" customFormat="1" ht="12.75"/>
    <row r="828" s="10" customFormat="1" ht="12.75"/>
    <row r="829" s="10" customFormat="1" ht="12.75"/>
    <row r="830" s="10" customFormat="1" ht="12.75"/>
    <row r="831" s="10" customFormat="1" ht="12.75"/>
    <row r="832" s="10" customFormat="1" ht="12.75"/>
    <row r="833" s="10" customFormat="1" ht="12.75"/>
    <row r="834" s="10" customFormat="1" ht="12.75"/>
    <row r="835" s="10" customFormat="1" ht="12.75"/>
    <row r="836" s="10" customFormat="1" ht="12.75"/>
    <row r="837" s="10" customFormat="1" ht="12.75"/>
    <row r="838" s="10" customFormat="1" ht="12.75"/>
    <row r="839" s="10" customFormat="1" ht="12.75"/>
    <row r="840" s="10" customFormat="1" ht="12.75"/>
    <row r="841" s="10" customFormat="1" ht="12.75"/>
    <row r="842" s="10" customFormat="1" ht="12.75"/>
    <row r="843" s="10" customFormat="1" ht="12.75"/>
    <row r="844" s="10" customFormat="1" ht="12.75"/>
    <row r="845" s="10" customFormat="1" ht="12.75"/>
    <row r="846" s="10" customFormat="1" ht="12.75"/>
    <row r="847" s="10" customFormat="1" ht="12.75"/>
    <row r="848" s="10" customFormat="1" ht="12.75"/>
    <row r="849" s="10" customFormat="1" ht="12.75"/>
    <row r="850" s="10" customFormat="1" ht="12.75"/>
    <row r="851" s="10" customFormat="1" ht="12.75"/>
    <row r="852" s="10" customFormat="1" ht="12.75"/>
    <row r="853" s="10" customFormat="1" ht="12.75"/>
    <row r="854" s="10" customFormat="1" ht="12.75"/>
    <row r="855" s="10" customFormat="1" ht="12.75"/>
    <row r="856" s="10" customFormat="1" ht="12.75"/>
    <row r="857" s="10" customFormat="1" ht="12.75"/>
    <row r="858" s="10" customFormat="1" ht="12.75"/>
    <row r="859" s="10" customFormat="1" ht="12.75"/>
    <row r="860" s="10" customFormat="1" ht="12.75"/>
    <row r="861" s="10" customFormat="1" ht="12.75"/>
    <row r="862" s="10" customFormat="1" ht="12.75"/>
    <row r="863" s="10" customFormat="1" ht="12.75"/>
    <row r="864" s="10" customFormat="1" ht="12.75"/>
    <row r="865" s="10" customFormat="1" ht="12.75"/>
    <row r="866" s="10" customFormat="1" ht="12.75"/>
    <row r="867" s="10" customFormat="1" ht="12.75"/>
    <row r="868" s="10" customFormat="1" ht="12.75"/>
    <row r="869" s="10" customFormat="1" ht="12.75"/>
    <row r="870" s="10" customFormat="1" ht="12.75"/>
    <row r="871" s="10" customFormat="1" ht="12.75"/>
    <row r="872" s="10" customFormat="1" ht="12.75"/>
    <row r="873" s="10" customFormat="1" ht="12.75"/>
    <row r="874" s="10" customFormat="1" ht="12.75"/>
    <row r="875" s="10" customFormat="1" ht="12.75"/>
    <row r="876" s="10" customFormat="1" ht="12.75"/>
    <row r="877" s="10" customFormat="1" ht="12.75"/>
    <row r="878" s="10" customFormat="1" ht="12.75"/>
    <row r="879" s="10" customFormat="1" ht="12.75"/>
    <row r="880" s="10" customFormat="1" ht="12.75"/>
    <row r="881" s="10" customFormat="1" ht="12.75"/>
    <row r="882" s="10" customFormat="1" ht="12.75"/>
    <row r="883" s="10" customFormat="1" ht="12.75"/>
    <row r="884" s="10" customFormat="1" ht="12.75"/>
    <row r="885" s="10" customFormat="1" ht="12.75"/>
    <row r="886" s="10" customFormat="1" ht="12.75"/>
    <row r="887" s="10" customFormat="1" ht="12.75"/>
    <row r="888" s="10" customFormat="1" ht="12.75"/>
    <row r="889" s="10" customFormat="1" ht="12.75"/>
    <row r="890" s="10" customFormat="1" ht="12.75"/>
    <row r="891" s="10" customFormat="1" ht="12.75"/>
    <row r="892" s="10" customFormat="1" ht="12.75"/>
    <row r="893" s="10" customFormat="1" ht="12.75"/>
    <row r="894" s="10" customFormat="1" ht="12.75"/>
    <row r="895" s="10" customFormat="1" ht="12.75"/>
    <row r="896" s="10" customFormat="1" ht="12.75"/>
    <row r="897" s="10" customFormat="1" ht="12.75"/>
    <row r="898" s="10" customFormat="1" ht="12.75"/>
    <row r="899" s="10" customFormat="1" ht="12.75"/>
    <row r="900" s="10" customFormat="1" ht="12.75"/>
    <row r="901" s="10" customFormat="1" ht="12.75"/>
    <row r="902" s="10" customFormat="1" ht="12.75"/>
    <row r="903" s="10" customFormat="1" ht="12.75"/>
    <row r="904" s="10" customFormat="1" ht="12.75"/>
    <row r="905" s="10" customFormat="1" ht="12.75"/>
    <row r="906" s="10" customFormat="1" ht="12.75"/>
    <row r="907" s="10" customFormat="1" ht="12.75"/>
    <row r="908" s="10" customFormat="1" ht="12.75"/>
    <row r="909" s="10" customFormat="1" ht="12.75"/>
    <row r="910" s="10" customFormat="1" ht="12.75"/>
    <row r="911" s="10" customFormat="1" ht="12.75"/>
    <row r="912" s="10" customFormat="1" ht="12.75"/>
    <row r="913" s="10" customFormat="1" ht="12.75"/>
    <row r="914" s="10" customFormat="1" ht="12.75"/>
    <row r="915" s="10" customFormat="1" ht="12.75"/>
    <row r="916" s="10" customFormat="1" ht="12.75"/>
    <row r="917" s="10" customFormat="1" ht="12.75"/>
    <row r="918" s="10" customFormat="1" ht="12.75"/>
    <row r="919" s="10" customFormat="1" ht="12.75"/>
    <row r="920" s="10" customFormat="1" ht="12.75"/>
    <row r="921" s="10" customFormat="1" ht="12.75"/>
    <row r="922" s="10" customFormat="1" ht="12.75"/>
    <row r="923" s="10" customFormat="1" ht="12.75"/>
    <row r="924" s="10" customFormat="1" ht="12.75"/>
    <row r="925" s="10" customFormat="1" ht="12.75"/>
    <row r="926" s="10" customFormat="1" ht="12.75"/>
    <row r="927" s="10" customFormat="1" ht="12.75"/>
    <row r="928" s="10" customFormat="1" ht="12.75"/>
    <row r="929" s="10" customFormat="1" ht="12.75"/>
    <row r="930" s="10" customFormat="1" ht="12.75"/>
    <row r="931" s="10" customFormat="1" ht="12.75"/>
    <row r="932" s="10" customFormat="1" ht="12.75"/>
    <row r="933" s="10" customFormat="1" ht="12.75"/>
    <row r="934" s="10" customFormat="1" ht="12.75"/>
    <row r="935" s="10" customFormat="1" ht="12.75"/>
    <row r="936" s="10" customFormat="1" ht="12.75"/>
    <row r="937" s="10" customFormat="1" ht="12.75"/>
    <row r="938" s="10" customFormat="1" ht="12.75"/>
    <row r="939" s="10" customFormat="1" ht="12.75"/>
    <row r="940" s="10" customFormat="1" ht="12.75"/>
    <row r="941" s="10" customFormat="1" ht="12.75"/>
    <row r="942" s="10" customFormat="1" ht="12.75"/>
    <row r="943" s="10" customFormat="1" ht="12.75"/>
    <row r="944" s="10" customFormat="1" ht="12.75"/>
    <row r="945" s="10" customFormat="1" ht="12.75"/>
    <row r="946" s="10" customFormat="1" ht="12.75"/>
    <row r="947" s="10" customFormat="1" ht="12.75"/>
    <row r="948" s="10" customFormat="1" ht="12.75"/>
    <row r="949" s="10" customFormat="1" ht="12.75"/>
    <row r="950" s="10" customFormat="1" ht="12.75"/>
    <row r="951" s="10" customFormat="1" ht="12.75"/>
    <row r="952" s="10" customFormat="1" ht="12.75"/>
    <row r="953" s="10" customFormat="1" ht="12.75"/>
    <row r="954" s="10" customFormat="1" ht="12.75"/>
    <row r="955" s="10" customFormat="1" ht="12.75"/>
    <row r="956" s="10" customFormat="1" ht="12.75"/>
    <row r="957" s="10" customFormat="1" ht="12.75"/>
    <row r="958" s="10" customFormat="1" ht="12.75"/>
    <row r="959" s="10" customFormat="1" ht="12.75"/>
    <row r="960" s="10" customFormat="1" ht="12.75"/>
    <row r="961" s="10" customFormat="1" ht="12.75"/>
    <row r="962" s="10" customFormat="1" ht="12.75"/>
    <row r="963" s="10" customFormat="1" ht="12.75"/>
    <row r="964" s="10" customFormat="1" ht="12.75"/>
    <row r="965" s="10" customFormat="1" ht="12.75"/>
    <row r="966" s="10" customFormat="1" ht="12.75"/>
    <row r="967" s="10" customFormat="1" ht="12.75"/>
    <row r="968" s="10" customFormat="1" ht="12.75"/>
    <row r="969" s="10" customFormat="1" ht="12.75"/>
    <row r="970" s="10" customFormat="1" ht="12.75"/>
    <row r="971" s="10" customFormat="1" ht="12.75"/>
    <row r="972" s="10" customFormat="1" ht="12.75"/>
    <row r="973" s="10" customFormat="1" ht="12.75"/>
    <row r="974" s="10" customFormat="1" ht="12.75"/>
    <row r="975" s="10" customFormat="1" ht="12.75"/>
    <row r="976" s="10" customFormat="1" ht="12.75"/>
    <row r="977" s="10" customFormat="1" ht="12.75"/>
    <row r="978" s="10" customFormat="1" ht="12.75"/>
    <row r="979" s="10" customFormat="1" ht="12.75"/>
    <row r="980" s="10" customFormat="1" ht="12.75"/>
    <row r="981" s="10" customFormat="1" ht="12.75"/>
    <row r="982" s="10" customFormat="1" ht="12.75"/>
    <row r="983" s="10" customFormat="1" ht="12.75"/>
    <row r="984" s="10" customFormat="1" ht="12.75"/>
    <row r="985" s="10" customFormat="1" ht="12.75"/>
    <row r="986" s="10" customFormat="1" ht="12.75"/>
    <row r="987" s="10" customFormat="1" ht="12.75"/>
    <row r="988" s="10" customFormat="1" ht="12.75"/>
    <row r="989" s="10" customFormat="1" ht="12.75"/>
    <row r="990" s="10" customFormat="1" ht="12.75"/>
    <row r="991" s="10" customFormat="1" ht="12.75"/>
    <row r="992" s="10" customFormat="1" ht="12.75"/>
    <row r="993" s="10" customFormat="1" ht="12.75"/>
    <row r="994" s="10" customFormat="1" ht="12.75"/>
    <row r="995" s="10" customFormat="1" ht="12.75"/>
    <row r="996" s="10" customFormat="1" ht="12.75"/>
    <row r="997" s="10" customFormat="1" ht="12.75"/>
    <row r="998" s="10" customFormat="1" ht="12.75"/>
    <row r="999" s="10" customFormat="1" ht="12.75"/>
    <row r="1000" s="10" customFormat="1" ht="12.75"/>
    <row r="1001" s="10" customFormat="1" ht="12.75"/>
    <row r="1002" s="10" customFormat="1" ht="12.75"/>
    <row r="1003" s="10" customFormat="1" ht="12.75"/>
    <row r="1004" s="10" customFormat="1" ht="12.75"/>
    <row r="1005" s="10" customFormat="1" ht="12.75"/>
    <row r="1006" s="10" customFormat="1" ht="12.75"/>
    <row r="1007" s="10" customFormat="1" ht="12.75"/>
    <row r="1008" s="10" customFormat="1" ht="12.75"/>
    <row r="1009" s="10" customFormat="1" ht="12.75"/>
    <row r="1010" s="10" customFormat="1" ht="12.75"/>
    <row r="1011" s="10" customFormat="1" ht="12.75"/>
    <row r="1012" s="10" customFormat="1" ht="12.75"/>
    <row r="1013" s="10" customFormat="1" ht="12.75"/>
    <row r="1014" s="10" customFormat="1" ht="12.75"/>
    <row r="1015" s="10" customFormat="1" ht="12.75"/>
    <row r="1016" s="10" customFormat="1" ht="12.75"/>
    <row r="1017" s="10" customFormat="1" ht="12.75"/>
    <row r="1018" s="10" customFormat="1" ht="12.75"/>
    <row r="1019" s="10" customFormat="1" ht="12.75"/>
    <row r="1020" s="10" customFormat="1" ht="12.75"/>
    <row r="1021" s="10" customFormat="1" ht="12.75"/>
    <row r="1022" s="10" customFormat="1" ht="12.75"/>
    <row r="1023" s="10" customFormat="1" ht="12.75"/>
    <row r="1024" s="10" customFormat="1" ht="12.75"/>
    <row r="1025" s="10" customFormat="1" ht="12.75"/>
    <row r="1026" s="10" customFormat="1" ht="12.75"/>
    <row r="1027" s="10" customFormat="1" ht="12.75"/>
    <row r="1028" s="10" customFormat="1" ht="12.75"/>
    <row r="1029" s="10" customFormat="1" ht="12.75"/>
    <row r="1030" s="10" customFormat="1" ht="12.75"/>
    <row r="1031" s="10" customFormat="1" ht="12.75"/>
    <row r="1032" s="10" customFormat="1" ht="12.75"/>
    <row r="1033" s="10" customFormat="1" ht="12.75"/>
    <row r="1034" s="10" customFormat="1" ht="12.75"/>
    <row r="1035" s="10" customFormat="1" ht="12.75"/>
    <row r="1036" s="10" customFormat="1" ht="12.75"/>
    <row r="1037" s="10" customFormat="1" ht="12.75"/>
    <row r="1038" s="10" customFormat="1" ht="12.75"/>
    <row r="1039" s="10" customFormat="1" ht="12.75"/>
    <row r="1040" s="10" customFormat="1" ht="12.75"/>
    <row r="1041" s="10" customFormat="1" ht="12.75"/>
    <row r="1042" s="10" customFormat="1" ht="12.75"/>
    <row r="1043" s="10" customFormat="1" ht="12.75"/>
    <row r="1044" s="10" customFormat="1" ht="12.75"/>
    <row r="1045" s="10" customFormat="1" ht="12.75"/>
    <row r="1046" s="10" customFormat="1" ht="12.75"/>
    <row r="1047" s="10" customFormat="1" ht="12.75"/>
    <row r="1048" s="10" customFormat="1" ht="12.75"/>
    <row r="1049" s="10" customFormat="1" ht="12.75"/>
    <row r="1050" s="10" customFormat="1" ht="12.75"/>
    <row r="1051" s="10" customFormat="1" ht="12.75"/>
    <row r="1052" s="10" customFormat="1" ht="12.75"/>
    <row r="1053" s="10" customFormat="1" ht="12.75"/>
    <row r="1054" s="10" customFormat="1" ht="12.75"/>
    <row r="1055" s="10" customFormat="1" ht="12.75"/>
    <row r="1056" s="10" customFormat="1" ht="12.75"/>
    <row r="1057" s="10" customFormat="1" ht="12.75"/>
    <row r="1058" s="10" customFormat="1" ht="12.75"/>
    <row r="1059" s="10" customFormat="1" ht="12.75"/>
    <row r="1060" s="10" customFormat="1" ht="12.75"/>
    <row r="1061" s="10" customFormat="1" ht="12.75"/>
    <row r="1062" s="10" customFormat="1" ht="12.75"/>
    <row r="1063" s="10" customFormat="1" ht="12.75"/>
    <row r="1064" s="10" customFormat="1" ht="12.75"/>
    <row r="1065" s="10" customFormat="1" ht="12.75"/>
    <row r="1066" s="10" customFormat="1" ht="12.75"/>
    <row r="1067" s="10" customFormat="1" ht="12.75"/>
    <row r="1068" s="10" customFormat="1" ht="12.75"/>
    <row r="1069" s="10" customFormat="1" ht="12.75"/>
    <row r="1070" s="10" customFormat="1" ht="12.75"/>
    <row r="1071" s="10" customFormat="1" ht="12.75"/>
    <row r="1072" s="10" customFormat="1" ht="12.75"/>
    <row r="1073" s="10" customFormat="1" ht="12.75"/>
    <row r="1074" s="10" customFormat="1" ht="12.75"/>
    <row r="1075" s="10" customFormat="1" ht="12.75"/>
    <row r="1076" s="10" customFormat="1" ht="12.75"/>
    <row r="1077" s="10" customFormat="1" ht="12.75"/>
    <row r="1078" s="10" customFormat="1" ht="12.75"/>
    <row r="1079" s="10" customFormat="1" ht="12.75"/>
    <row r="1080" s="10" customFormat="1" ht="12.75"/>
    <row r="1081" s="10" customFormat="1" ht="12.75"/>
    <row r="1082" s="10" customFormat="1" ht="12.75"/>
    <row r="1083" s="10" customFormat="1" ht="12.75"/>
    <row r="1084" s="10" customFormat="1" ht="12.75"/>
    <row r="1085" s="10" customFormat="1" ht="12.75"/>
    <row r="1086" s="10" customFormat="1" ht="12.75"/>
    <row r="1087" s="10" customFormat="1" ht="12.75"/>
    <row r="1088" s="10" customFormat="1" ht="12.75"/>
    <row r="1089" s="10" customFormat="1" ht="12.75"/>
    <row r="1090" s="10" customFormat="1" ht="12.75"/>
    <row r="1091" s="10" customFormat="1" ht="12.75"/>
    <row r="1092" s="10" customFormat="1" ht="12.75"/>
    <row r="1093" s="10" customFormat="1" ht="12.75"/>
    <row r="1094" s="10" customFormat="1" ht="12.75"/>
    <row r="1095" s="10" customFormat="1" ht="12.75"/>
    <row r="1096" s="10" customFormat="1" ht="12.75"/>
    <row r="1097" s="10" customFormat="1" ht="12.75"/>
    <row r="1098" s="10" customFormat="1" ht="12.75"/>
    <row r="1099" s="10" customFormat="1" ht="12.75"/>
    <row r="1100" s="10" customFormat="1" ht="12.75"/>
    <row r="1101" s="10" customFormat="1" ht="12.75"/>
    <row r="1102" s="10" customFormat="1" ht="12.75"/>
    <row r="1103" s="10" customFormat="1" ht="12.75"/>
    <row r="1104" s="10" customFormat="1" ht="12.75"/>
    <row r="1105" s="10" customFormat="1" ht="12.75"/>
    <row r="1106" s="10" customFormat="1" ht="12.75"/>
    <row r="1107" s="10" customFormat="1" ht="12.75"/>
    <row r="1108" s="10" customFormat="1" ht="12.75"/>
    <row r="1109" s="10" customFormat="1" ht="12.75"/>
    <row r="1110" s="10" customFormat="1" ht="12.75"/>
    <row r="1111" s="10" customFormat="1" ht="12.75"/>
    <row r="1112" s="10" customFormat="1" ht="12.75"/>
    <row r="1113" s="10" customFormat="1" ht="12.75"/>
    <row r="1114" s="10" customFormat="1" ht="12.75"/>
    <row r="1115" s="10" customFormat="1" ht="12.75"/>
    <row r="1116" s="10" customFormat="1" ht="12.75"/>
    <row r="1117" s="10" customFormat="1" ht="12.75"/>
    <row r="1118" s="10" customFormat="1" ht="12.75"/>
    <row r="1119" s="10" customFormat="1" ht="12.75"/>
    <row r="1120" s="10" customFormat="1" ht="12.75"/>
    <row r="1121" s="10" customFormat="1" ht="12.75"/>
    <row r="1122" s="10" customFormat="1" ht="12.75"/>
    <row r="1123" s="10" customFormat="1" ht="12.75"/>
    <row r="1124" s="10" customFormat="1" ht="12.75"/>
    <row r="1125" s="10" customFormat="1" ht="12.75"/>
    <row r="1126" s="10" customFormat="1" ht="12.75"/>
    <row r="1127" s="10" customFormat="1" ht="12.75"/>
    <row r="1128" s="10" customFormat="1" ht="12.75"/>
    <row r="1129" s="10" customFormat="1" ht="12.75"/>
    <row r="1130" s="10" customFormat="1" ht="12.75"/>
    <row r="1131" s="10" customFormat="1" ht="12.75"/>
    <row r="1132" s="10" customFormat="1" ht="12.75"/>
    <row r="1133" s="10" customFormat="1" ht="12.75"/>
    <row r="1134" s="10" customFormat="1" ht="12.75"/>
    <row r="1135" s="10" customFormat="1" ht="12.75"/>
    <row r="1136" s="10" customFormat="1" ht="12.75"/>
    <row r="1137" s="10" customFormat="1" ht="12.75"/>
    <row r="1138" s="10" customFormat="1" ht="12.75"/>
    <row r="1139" s="10" customFormat="1" ht="12.75"/>
    <row r="1140" s="10" customFormat="1" ht="12.75"/>
    <row r="1141" s="10" customFormat="1" ht="12.75"/>
    <row r="1142" s="10" customFormat="1" ht="12.75"/>
    <row r="1143" s="10" customFormat="1" ht="12.75"/>
    <row r="1144" s="10" customFormat="1" ht="12.75"/>
    <row r="1145" s="10" customFormat="1" ht="12.75"/>
    <row r="1146" s="10" customFormat="1" ht="12.75"/>
    <row r="1147" s="10" customFormat="1" ht="12.75"/>
    <row r="1148" s="10" customFormat="1" ht="12.75"/>
    <row r="1149" s="10" customFormat="1" ht="12.75"/>
    <row r="1150" s="10" customFormat="1" ht="12.75"/>
    <row r="1151" s="10" customFormat="1" ht="12.75"/>
    <row r="1152" s="10" customFormat="1" ht="12.75"/>
    <row r="1153" s="10" customFormat="1" ht="12.75"/>
    <row r="1154" s="10" customFormat="1" ht="12.75"/>
    <row r="1155" s="10" customFormat="1" ht="12.75"/>
    <row r="1156" s="10" customFormat="1" ht="12.75"/>
    <row r="1157" s="10" customFormat="1" ht="12.75"/>
    <row r="1158" s="10" customFormat="1" ht="12.75"/>
    <row r="1159" s="10" customFormat="1" ht="12.75"/>
    <row r="1160" s="10" customFormat="1" ht="12.75"/>
    <row r="1161" s="10" customFormat="1" ht="12.75"/>
    <row r="1162" s="10" customFormat="1" ht="12.75"/>
    <row r="1163" s="10" customFormat="1" ht="12.75"/>
    <row r="1164" s="10" customFormat="1" ht="12.75"/>
    <row r="1165" s="10" customFormat="1" ht="12.75"/>
    <row r="1166" s="10" customFormat="1" ht="12.75"/>
    <row r="1167" s="10" customFormat="1" ht="12.75"/>
    <row r="1168" s="10" customFormat="1" ht="12.75"/>
    <row r="1169" s="10" customFormat="1" ht="12.75"/>
    <row r="1170" s="10" customFormat="1" ht="12.75"/>
    <row r="1171" s="10" customFormat="1" ht="12.75"/>
    <row r="1172" s="10" customFormat="1" ht="12.75"/>
    <row r="1173" s="10" customFormat="1" ht="12.75"/>
    <row r="1174" s="10" customFormat="1" ht="12.75"/>
    <row r="1175" s="10" customFormat="1" ht="12.75"/>
    <row r="1176" s="10" customFormat="1" ht="12.75"/>
    <row r="1177" s="10" customFormat="1" ht="12.75"/>
    <row r="1178" s="10" customFormat="1" ht="12.75"/>
    <row r="1179" s="10" customFormat="1" ht="12.75"/>
    <row r="1180" s="10" customFormat="1" ht="12.75"/>
    <row r="1181" s="10" customFormat="1" ht="12.75"/>
    <row r="1182" s="10" customFormat="1" ht="12.75"/>
    <row r="1183" s="10" customFormat="1" ht="12.75"/>
    <row r="1184" s="10" customFormat="1" ht="12.75"/>
    <row r="1185" s="10" customFormat="1" ht="12.75"/>
    <row r="1186" s="10" customFormat="1" ht="12.75"/>
    <row r="1187" s="10" customFormat="1" ht="12.75"/>
    <row r="1188" s="10" customFormat="1" ht="12.75"/>
    <row r="1189" s="10" customFormat="1" ht="12.75"/>
    <row r="1190" s="10" customFormat="1" ht="12.75"/>
    <row r="1191" s="10" customFormat="1" ht="12.75"/>
    <row r="1192" s="10" customFormat="1" ht="12.75"/>
    <row r="1193" s="10" customFormat="1" ht="12.75"/>
    <row r="1194" s="10" customFormat="1" ht="12.75"/>
    <row r="1195" s="10" customFormat="1" ht="12.75"/>
    <row r="1196" s="10" customFormat="1" ht="12.75"/>
    <row r="1197" s="10" customFormat="1" ht="12.75"/>
    <row r="1198" s="10" customFormat="1" ht="12.75"/>
    <row r="1199" s="10" customFormat="1" ht="12.75"/>
    <row r="1200" s="10" customFormat="1" ht="12.75"/>
    <row r="1201" s="10" customFormat="1" ht="12.75"/>
    <row r="1202" s="10" customFormat="1" ht="12.75"/>
    <row r="1203" s="10" customFormat="1" ht="12.75"/>
    <row r="1204" s="10" customFormat="1" ht="12.75"/>
    <row r="1205" s="10" customFormat="1" ht="12.75"/>
    <row r="1206" s="10" customFormat="1" ht="12.75"/>
    <row r="1207" s="10" customFormat="1" ht="12.75"/>
    <row r="1208" s="10" customFormat="1" ht="12.75"/>
    <row r="1209" s="10" customFormat="1" ht="12.75"/>
    <row r="1210" s="10" customFormat="1" ht="12.75"/>
    <row r="1211" s="10" customFormat="1" ht="12.75"/>
    <row r="1212" s="10" customFormat="1" ht="12.75"/>
    <row r="1213" s="10" customFormat="1" ht="12.75"/>
    <row r="1214" s="10" customFormat="1" ht="12.75"/>
    <row r="1215" s="10" customFormat="1" ht="12.75"/>
    <row r="1216" s="10" customFormat="1" ht="12.75"/>
    <row r="1217" s="10" customFormat="1" ht="12.75"/>
    <row r="1218" s="10" customFormat="1" ht="12.75"/>
    <row r="1219" s="10" customFormat="1" ht="12.75"/>
    <row r="1220" s="10" customFormat="1" ht="12.75"/>
    <row r="1221" s="10" customFormat="1" ht="12.75"/>
    <row r="1222" s="10" customFormat="1" ht="12.75"/>
    <row r="1223" s="10" customFormat="1" ht="12.75"/>
    <row r="1224" s="10" customFormat="1" ht="12.75"/>
    <row r="1225" s="10" customFormat="1" ht="12.75"/>
    <row r="1226" s="10" customFormat="1" ht="12.75"/>
    <row r="1227" s="10" customFormat="1" ht="12.75"/>
    <row r="1228" s="10" customFormat="1" ht="12.75"/>
    <row r="1229" s="10" customFormat="1" ht="12.75"/>
    <row r="1230" s="10" customFormat="1" ht="12.75"/>
    <row r="1231" s="10" customFormat="1" ht="12.75"/>
    <row r="1232" s="10" customFormat="1" ht="12.75"/>
    <row r="1233" s="10" customFormat="1" ht="12.75"/>
    <row r="1234" s="10" customFormat="1" ht="12.75"/>
    <row r="1235" s="10" customFormat="1" ht="12.75"/>
    <row r="1236" s="10" customFormat="1" ht="12.75"/>
    <row r="1237" s="10" customFormat="1" ht="12.75"/>
    <row r="1238" s="10" customFormat="1" ht="12.75"/>
    <row r="1239" s="10" customFormat="1" ht="12.75"/>
    <row r="1240" s="10" customFormat="1" ht="12.75"/>
    <row r="1241" s="10" customFormat="1" ht="12.75"/>
    <row r="1242" s="10" customFormat="1" ht="12.75"/>
    <row r="1243" s="10" customFormat="1" ht="12.75"/>
    <row r="1244" s="10" customFormat="1" ht="12.75"/>
    <row r="1245" s="10" customFormat="1" ht="12.75"/>
    <row r="1246" s="10" customFormat="1" ht="12.75"/>
    <row r="1247" s="10" customFormat="1" ht="12.75"/>
    <row r="1248" s="10" customFormat="1" ht="12.75"/>
    <row r="1249" s="10" customFormat="1" ht="12.75"/>
    <row r="1250" s="10" customFormat="1" ht="12.75"/>
    <row r="1251" s="10" customFormat="1" ht="12.75"/>
    <row r="1252" s="10" customFormat="1" ht="12.75"/>
    <row r="1253" s="10" customFormat="1" ht="12.75"/>
    <row r="1254" s="10" customFormat="1" ht="12.75"/>
    <row r="1255" s="10" customFormat="1" ht="12.75"/>
    <row r="1256" s="10" customFormat="1" ht="12.75"/>
    <row r="1257" s="10" customFormat="1" ht="12.75"/>
    <row r="1258" s="10" customFormat="1" ht="12.75"/>
    <row r="1259" s="10" customFormat="1" ht="12.75"/>
    <row r="1260" s="10" customFormat="1" ht="12.75"/>
    <row r="1261" s="10" customFormat="1" ht="12.75"/>
    <row r="1262" s="10" customFormat="1" ht="12.75"/>
    <row r="1263" s="10" customFormat="1" ht="12.75"/>
    <row r="1264" s="10" customFormat="1" ht="12.75"/>
    <row r="1265" s="10" customFormat="1" ht="12.75"/>
    <row r="1266" s="10" customFormat="1" ht="12.75"/>
    <row r="1267" s="10" customFormat="1" ht="12.75"/>
    <row r="1268" s="10" customFormat="1" ht="12.75"/>
    <row r="1269" s="10" customFormat="1" ht="12.75"/>
    <row r="1270" s="10" customFormat="1" ht="12.75"/>
    <row r="1271" s="10" customFormat="1" ht="12.75"/>
    <row r="1272" s="10" customFormat="1" ht="12.75"/>
    <row r="1273" s="10" customFormat="1" ht="12.75"/>
    <row r="1274" s="10" customFormat="1" ht="12.75"/>
    <row r="1275" s="10" customFormat="1" ht="12.75"/>
    <row r="1276" s="10" customFormat="1" ht="12.75"/>
    <row r="1277" s="10" customFormat="1" ht="12.75"/>
    <row r="1278" s="10" customFormat="1" ht="12.75"/>
    <row r="1279" s="10" customFormat="1" ht="12.75"/>
    <row r="1280" s="10" customFormat="1" ht="12.75"/>
    <row r="1281" s="10" customFormat="1" ht="12.75"/>
    <row r="1282" s="10" customFormat="1" ht="12.75"/>
    <row r="1283" s="10" customFormat="1" ht="12.75"/>
    <row r="1284" s="10" customFormat="1" ht="12.75"/>
    <row r="1285" s="10" customFormat="1" ht="12.75"/>
    <row r="1286" s="10" customFormat="1" ht="12.75"/>
    <row r="1287" s="10" customFormat="1" ht="12.75"/>
    <row r="1288" s="10" customFormat="1" ht="12.75"/>
    <row r="1289" s="10" customFormat="1" ht="12.75"/>
    <row r="1290" s="10" customFormat="1" ht="12.75"/>
    <row r="1291" s="10" customFormat="1" ht="12.75"/>
    <row r="1292" s="10" customFormat="1" ht="12.75"/>
    <row r="1293" s="10" customFormat="1" ht="12.75"/>
    <row r="1294" s="10" customFormat="1" ht="12.75"/>
    <row r="1295" s="10" customFormat="1" ht="12.75"/>
    <row r="1296" s="10" customFormat="1" ht="12.75"/>
    <row r="1297" s="10" customFormat="1" ht="12.75"/>
    <row r="1298" s="10" customFormat="1" ht="12.75"/>
    <row r="1299" s="10" customFormat="1" ht="12.75"/>
    <row r="1300" s="10" customFormat="1" ht="12.75"/>
    <row r="1301" s="10" customFormat="1" ht="12.75"/>
    <row r="1302" s="10" customFormat="1" ht="12.75"/>
    <row r="1303" s="10" customFormat="1" ht="12.75"/>
    <row r="1304" s="10" customFormat="1" ht="12.75"/>
    <row r="1305" s="10" customFormat="1" ht="12.75"/>
    <row r="1306" s="10" customFormat="1" ht="12.75"/>
    <row r="1307" s="10" customFormat="1" ht="12.75"/>
    <row r="1308" s="10" customFormat="1" ht="12.75"/>
    <row r="1309" s="10" customFormat="1" ht="12.75"/>
    <row r="1310" s="10" customFormat="1" ht="12.75"/>
    <row r="1311" s="10" customFormat="1" ht="12.75"/>
    <row r="1312" s="10" customFormat="1" ht="12.75"/>
    <row r="1313" s="10" customFormat="1" ht="12.75"/>
    <row r="1314" s="10" customFormat="1" ht="12.75"/>
    <row r="1315" s="10" customFormat="1" ht="12.75"/>
    <row r="1316" s="10" customFormat="1" ht="12.75"/>
    <row r="1317" s="10" customFormat="1" ht="12.75"/>
    <row r="1318" s="10" customFormat="1" ht="12.75"/>
    <row r="1319" s="10" customFormat="1" ht="12.75"/>
    <row r="1320" s="10" customFormat="1" ht="12.75"/>
    <row r="1321" s="10" customFormat="1" ht="12.75"/>
    <row r="1322" s="10" customFormat="1" ht="12.75"/>
    <row r="1323" s="10" customFormat="1" ht="12.75"/>
    <row r="1324" s="10" customFormat="1" ht="12.75"/>
    <row r="1325" s="10" customFormat="1" ht="12.75"/>
    <row r="1326" s="10" customFormat="1" ht="12.75"/>
    <row r="1327" s="10" customFormat="1" ht="12.75"/>
    <row r="1328" s="10" customFormat="1" ht="12.75"/>
    <row r="1329" s="10" customFormat="1" ht="12.75"/>
    <row r="1330" s="10" customFormat="1" ht="12.75"/>
    <row r="1331" s="10" customFormat="1" ht="12.75"/>
    <row r="1332" s="10" customFormat="1" ht="12.75"/>
    <row r="1333" s="10" customFormat="1" ht="12.75"/>
    <row r="1334" s="10" customFormat="1" ht="12.75"/>
    <row r="1335" s="10" customFormat="1" ht="12.75"/>
    <row r="1336" s="10" customFormat="1" ht="12.75"/>
    <row r="1337" s="10" customFormat="1" ht="12.75"/>
    <row r="1338" s="10" customFormat="1" ht="12.75"/>
    <row r="1339" s="10" customFormat="1" ht="12.75"/>
    <row r="1340" s="10" customFormat="1" ht="12.75"/>
    <row r="1341" s="10" customFormat="1" ht="12.75"/>
    <row r="1342" s="10" customFormat="1" ht="12.75"/>
    <row r="1343" s="10" customFormat="1" ht="12.75"/>
    <row r="1344" s="10" customFormat="1" ht="12.75"/>
    <row r="1345" s="10" customFormat="1" ht="12.75"/>
    <row r="1346" s="10" customFormat="1" ht="12.75"/>
    <row r="1347" s="10" customFormat="1" ht="12.75"/>
    <row r="1348" s="10" customFormat="1" ht="12.75"/>
    <row r="1349" s="10" customFormat="1" ht="12.75"/>
    <row r="1350" s="10" customFormat="1" ht="12.75"/>
    <row r="1351" s="10" customFormat="1" ht="12.75"/>
    <row r="1352" s="10" customFormat="1" ht="12.75"/>
    <row r="1353" s="10" customFormat="1" ht="12.75"/>
    <row r="1354" s="10" customFormat="1" ht="12.75"/>
    <row r="1355" s="10" customFormat="1" ht="12.75"/>
    <row r="1356" s="10" customFormat="1" ht="12.75"/>
    <row r="1357" s="10" customFormat="1" ht="12.75"/>
    <row r="1358" s="10" customFormat="1" ht="12.75"/>
    <row r="1359" s="10" customFormat="1" ht="12.75"/>
    <row r="1360" s="10" customFormat="1" ht="12.75"/>
    <row r="1361" s="10" customFormat="1" ht="12.75"/>
    <row r="1362" s="10" customFormat="1" ht="12.75"/>
    <row r="1363" s="10" customFormat="1" ht="12.75"/>
    <row r="1364" s="10" customFormat="1" ht="12.75"/>
    <row r="1365" s="10" customFormat="1" ht="12.75"/>
    <row r="1366" s="10" customFormat="1" ht="12.75"/>
    <row r="1367" s="10" customFormat="1" ht="12.75"/>
    <row r="1368" s="10" customFormat="1" ht="12.75"/>
    <row r="1369" s="10" customFormat="1" ht="12.75"/>
    <row r="1370" s="10" customFormat="1" ht="12.75"/>
    <row r="1371" s="10" customFormat="1" ht="12.75"/>
    <row r="1372" s="10" customFormat="1" ht="12.75"/>
    <row r="1373" s="10" customFormat="1" ht="12.75"/>
    <row r="1374" s="10" customFormat="1" ht="12.75"/>
    <row r="1375" s="10" customFormat="1" ht="12.75"/>
    <row r="1376" s="10" customFormat="1" ht="12.75"/>
    <row r="1377" s="10" customFormat="1" ht="12.75"/>
    <row r="1378" s="10" customFormat="1" ht="12.75"/>
    <row r="1379" s="10" customFormat="1" ht="12.75"/>
    <row r="1380" s="10" customFormat="1" ht="12.75"/>
    <row r="1381" s="10" customFormat="1" ht="12.75"/>
    <row r="1382" s="10" customFormat="1" ht="12.75"/>
    <row r="1383" s="10" customFormat="1" ht="12.75"/>
    <row r="1384" s="10" customFormat="1" ht="12.75"/>
    <row r="1385" s="10" customFormat="1" ht="12.75"/>
    <row r="1386" s="10" customFormat="1" ht="12.75"/>
    <row r="1387" s="10" customFormat="1" ht="12.75"/>
    <row r="1388" s="10" customFormat="1" ht="12.75"/>
    <row r="1389" s="10" customFormat="1" ht="12.75"/>
    <row r="1390" s="10" customFormat="1" ht="12.75"/>
    <row r="1391" s="10" customFormat="1" ht="12.75"/>
    <row r="1392" s="10" customFormat="1" ht="12.75"/>
    <row r="1393" s="10" customFormat="1" ht="12.75"/>
    <row r="1394" s="10" customFormat="1" ht="12.75"/>
    <row r="1395" s="10" customFormat="1" ht="12.75"/>
    <row r="1396" s="10" customFormat="1" ht="12.75"/>
    <row r="1397" s="10" customFormat="1" ht="12.75"/>
    <row r="1398" s="10" customFormat="1" ht="12.75"/>
    <row r="1399" s="10" customFormat="1" ht="12.75"/>
    <row r="1400" s="10" customFormat="1" ht="12.75"/>
    <row r="1401" s="10" customFormat="1" ht="12.75"/>
    <row r="1402" s="10" customFormat="1" ht="12.75"/>
    <row r="1403" s="10" customFormat="1" ht="12.75"/>
    <row r="1404" s="10" customFormat="1" ht="12.75"/>
    <row r="1405" s="10" customFormat="1" ht="12.75"/>
    <row r="1406" s="10" customFormat="1" ht="12.75"/>
    <row r="1407" s="10" customFormat="1" ht="12.75"/>
    <row r="1408" s="10" customFormat="1" ht="12.75"/>
    <row r="1409" s="10" customFormat="1" ht="12.75"/>
    <row r="1410" s="10" customFormat="1" ht="12.75"/>
    <row r="1411" s="10" customFormat="1" ht="12.75"/>
    <row r="1412" s="10" customFormat="1" ht="12.75"/>
    <row r="1413" s="10" customFormat="1" ht="12.75"/>
    <row r="1414" s="10" customFormat="1" ht="12.75"/>
    <row r="1415" s="10" customFormat="1" ht="12.75"/>
    <row r="1416" s="10" customFormat="1" ht="12.75"/>
    <row r="1417" s="10" customFormat="1" ht="12.75"/>
    <row r="1418" s="10" customFormat="1" ht="12.75"/>
    <row r="1419" s="10" customFormat="1" ht="12.75"/>
    <row r="1420" s="10" customFormat="1" ht="12.75"/>
    <row r="1421" s="10" customFormat="1" ht="12.75"/>
    <row r="1422" s="10" customFormat="1" ht="12.75"/>
    <row r="1423" s="10" customFormat="1" ht="12.75"/>
    <row r="1424" s="10" customFormat="1" ht="12.75"/>
    <row r="1425" s="10" customFormat="1" ht="12.75"/>
    <row r="1426" s="10" customFormat="1" ht="12.75"/>
    <row r="1427" s="10" customFormat="1" ht="12.75"/>
    <row r="1428" s="10" customFormat="1" ht="12.75"/>
    <row r="1429" s="10" customFormat="1" ht="12.75"/>
    <row r="1430" s="10" customFormat="1" ht="12.75"/>
    <row r="1431" s="10" customFormat="1" ht="12.75"/>
    <row r="1432" s="10" customFormat="1" ht="12.75"/>
    <row r="1433" s="10" customFormat="1" ht="12.75"/>
    <row r="1434" s="10" customFormat="1" ht="12.75"/>
    <row r="1435" s="10" customFormat="1" ht="12.75"/>
    <row r="1436" s="10" customFormat="1" ht="12.75"/>
    <row r="1437" s="10" customFormat="1" ht="12.75"/>
    <row r="1438" s="10" customFormat="1" ht="12.75"/>
    <row r="1439" s="10" customFormat="1" ht="12.75"/>
    <row r="1440" s="10" customFormat="1" ht="12.75"/>
    <row r="1441" s="10" customFormat="1" ht="12.75"/>
    <row r="1442" s="10" customFormat="1" ht="12.75"/>
    <row r="1443" s="10" customFormat="1" ht="12.75"/>
    <row r="1444" s="10" customFormat="1" ht="12.75"/>
    <row r="1445" s="10" customFormat="1" ht="12.75"/>
    <row r="1446" s="10" customFormat="1" ht="12.75"/>
    <row r="1447" s="10" customFormat="1" ht="12.75"/>
    <row r="1448" s="10" customFormat="1" ht="12.75"/>
    <row r="1449" s="10" customFormat="1" ht="12.75"/>
    <row r="1450" s="10" customFormat="1" ht="12.75"/>
    <row r="1451" s="10" customFormat="1" ht="12.75"/>
    <row r="1452" s="10" customFormat="1" ht="12.75"/>
    <row r="1453" s="10" customFormat="1" ht="12.75"/>
    <row r="1454" s="10" customFormat="1" ht="12.75"/>
    <row r="1455" s="10" customFormat="1" ht="12.75"/>
    <row r="1456" s="10" customFormat="1" ht="12.75"/>
    <row r="1457" s="10" customFormat="1" ht="12.75"/>
    <row r="1458" s="10" customFormat="1" ht="12.75"/>
    <row r="1459" s="10" customFormat="1" ht="12.75"/>
    <row r="1460" s="10" customFormat="1" ht="12.75"/>
    <row r="1461" s="10" customFormat="1" ht="12.75"/>
    <row r="1462" s="10" customFormat="1" ht="12.75"/>
    <row r="1463" s="10" customFormat="1" ht="12.75"/>
    <row r="1464" s="10" customFormat="1" ht="12.75"/>
    <row r="1465" s="10" customFormat="1" ht="12.75"/>
    <row r="1466" s="10" customFormat="1" ht="12.75"/>
    <row r="1467" s="10" customFormat="1" ht="12.75"/>
    <row r="1468" s="10" customFormat="1" ht="12.75"/>
    <row r="1469" s="10" customFormat="1" ht="12.75"/>
    <row r="1470" s="10" customFormat="1" ht="12.75"/>
    <row r="1471" s="10" customFormat="1" ht="12.75"/>
    <row r="1472" s="10" customFormat="1" ht="12.75"/>
    <row r="1473" s="10" customFormat="1" ht="12.75"/>
    <row r="1474" s="10" customFormat="1" ht="12.75"/>
    <row r="1475" s="10" customFormat="1" ht="12.75"/>
    <row r="1476" s="10" customFormat="1" ht="12.75"/>
    <row r="1477" s="10" customFormat="1" ht="12.75"/>
    <row r="1478" s="10" customFormat="1" ht="12.75"/>
    <row r="1479" s="10" customFormat="1" ht="12.75"/>
    <row r="1480" s="10" customFormat="1" ht="12.75"/>
    <row r="1481" s="10" customFormat="1" ht="12.75"/>
    <row r="1482" s="10" customFormat="1" ht="12.75"/>
    <row r="1483" s="10" customFormat="1" ht="12.75"/>
    <row r="1484" s="10" customFormat="1" ht="12.75"/>
    <row r="1485" s="10" customFormat="1" ht="12.75"/>
    <row r="1486" s="10" customFormat="1" ht="12.75"/>
    <row r="1487" s="10" customFormat="1" ht="12.75"/>
    <row r="1488" s="10" customFormat="1" ht="12.75"/>
    <row r="1489" s="10" customFormat="1" ht="12.75"/>
    <row r="1490" s="10" customFormat="1" ht="12.75"/>
    <row r="1491" s="10" customFormat="1" ht="12.75"/>
    <row r="1492" s="10" customFormat="1" ht="12.75"/>
    <row r="1493" s="10" customFormat="1" ht="12.75"/>
    <row r="1494" s="10" customFormat="1" ht="12.75"/>
    <row r="1495" s="10" customFormat="1" ht="12.75"/>
    <row r="1496" s="10" customFormat="1" ht="12.75"/>
    <row r="1497" s="10" customFormat="1" ht="12.75"/>
    <row r="1498" s="10" customFormat="1" ht="12.75"/>
    <row r="1499" s="10" customFormat="1" ht="12.75"/>
    <row r="1500" s="10" customFormat="1" ht="12.75"/>
    <row r="1501" s="10" customFormat="1" ht="12.75"/>
    <row r="1502" s="10" customFormat="1" ht="12.75"/>
    <row r="1503" s="10" customFormat="1" ht="12.75"/>
    <row r="1504" s="10" customFormat="1" ht="12.75"/>
    <row r="1505" s="10" customFormat="1" ht="12.75"/>
    <row r="1506" s="10" customFormat="1" ht="12.75"/>
    <row r="1507" s="10" customFormat="1" ht="12.75"/>
    <row r="1508" s="10" customFormat="1" ht="12.75"/>
    <row r="1509" s="10" customFormat="1" ht="12.75"/>
    <row r="1510" s="10" customFormat="1" ht="12.75"/>
    <row r="1511" s="10" customFormat="1" ht="12.75"/>
    <row r="1512" s="10" customFormat="1" ht="12.75"/>
    <row r="1513" s="10" customFormat="1" ht="12.75"/>
    <row r="1514" s="10" customFormat="1" ht="12.75"/>
    <row r="1515" s="10" customFormat="1" ht="12.75"/>
    <row r="1516" s="10" customFormat="1" ht="12.75"/>
    <row r="1517" s="10" customFormat="1" ht="12.75"/>
    <row r="1518" s="10" customFormat="1" ht="12.75"/>
    <row r="1519" s="10" customFormat="1" ht="12.75"/>
    <row r="1520" s="10" customFormat="1" ht="12.75"/>
    <row r="1521" s="10" customFormat="1" ht="12.75"/>
    <row r="1522" s="10" customFormat="1" ht="12.75"/>
    <row r="1523" s="10" customFormat="1" ht="12.75"/>
    <row r="1524" s="10" customFormat="1" ht="12.75"/>
    <row r="1525" s="10" customFormat="1" ht="12.75"/>
    <row r="1526" s="10" customFormat="1" ht="12.75"/>
    <row r="1527" s="10" customFormat="1" ht="12.75"/>
    <row r="1528" s="10" customFormat="1" ht="12.75"/>
    <row r="1529" s="10" customFormat="1" ht="12.75"/>
    <row r="1530" s="10" customFormat="1" ht="12.75"/>
    <row r="1531" s="10" customFormat="1" ht="12.75"/>
    <row r="1532" s="10" customFormat="1" ht="12.75"/>
    <row r="1533" s="10" customFormat="1" ht="12.75"/>
    <row r="1534" s="10" customFormat="1" ht="12.75"/>
    <row r="1535" s="10" customFormat="1" ht="12.75"/>
    <row r="1536" s="10" customFormat="1" ht="12.75"/>
    <row r="1537" s="10" customFormat="1" ht="12.75"/>
    <row r="1538" s="10" customFormat="1" ht="12.75"/>
    <row r="1539" s="10" customFormat="1" ht="12.75"/>
    <row r="1540" s="10" customFormat="1" ht="12.75"/>
    <row r="1541" s="10" customFormat="1" ht="12.75"/>
    <row r="1542" s="10" customFormat="1" ht="12.75"/>
    <row r="1543" s="10" customFormat="1" ht="12.75"/>
    <row r="1544" s="10" customFormat="1" ht="12.75"/>
    <row r="1545" s="10" customFormat="1" ht="12.75"/>
    <row r="1546" s="10" customFormat="1" ht="12.75"/>
    <row r="1547" s="10" customFormat="1" ht="12.75"/>
    <row r="1548" s="10" customFormat="1" ht="12.75"/>
    <row r="1549" s="10" customFormat="1" ht="12.75"/>
    <row r="1550" s="10" customFormat="1" ht="12.75"/>
    <row r="1551" s="10" customFormat="1" ht="12.75"/>
    <row r="1552" s="10" customFormat="1" ht="12.75"/>
    <row r="1553" s="10" customFormat="1" ht="12.75"/>
    <row r="1554" s="10" customFormat="1" ht="12.75"/>
    <row r="1555" s="10" customFormat="1" ht="12.75"/>
    <row r="1556" s="10" customFormat="1" ht="12.75"/>
    <row r="1557" s="10" customFormat="1" ht="12.75"/>
    <row r="1558" s="10" customFormat="1" ht="12.75"/>
    <row r="1559" s="10" customFormat="1" ht="12.75"/>
    <row r="1560" s="10" customFormat="1" ht="12.75"/>
    <row r="1561" s="10" customFormat="1" ht="12.75"/>
    <row r="1562" s="10" customFormat="1" ht="12.75"/>
    <row r="1563" s="10" customFormat="1" ht="12.75"/>
    <row r="1564" s="10" customFormat="1" ht="12.75"/>
    <row r="1565" s="10" customFormat="1" ht="12.75"/>
    <row r="1566" s="10" customFormat="1" ht="12.75"/>
    <row r="1567" s="10" customFormat="1" ht="12.75"/>
    <row r="1568" s="10" customFormat="1" ht="12.75"/>
    <row r="1569" s="10" customFormat="1" ht="12.75"/>
    <row r="1570" s="10" customFormat="1" ht="12.75"/>
    <row r="1571" s="10" customFormat="1" ht="12.75"/>
    <row r="1572" s="10" customFormat="1" ht="12.75"/>
    <row r="1573" s="10" customFormat="1" ht="12.75"/>
    <row r="1574" s="10" customFormat="1" ht="12.75"/>
    <row r="1575" s="10" customFormat="1" ht="12.75"/>
    <row r="1576" s="10" customFormat="1" ht="12.75"/>
    <row r="1577" s="10" customFormat="1" ht="12.75"/>
    <row r="1578" s="10" customFormat="1" ht="12.75"/>
    <row r="1579" s="10" customFormat="1" ht="12.75"/>
    <row r="1580" s="10" customFormat="1" ht="12.75"/>
    <row r="1581" s="10" customFormat="1" ht="12.75"/>
    <row r="1582" s="10" customFormat="1" ht="12.75"/>
    <row r="1583" s="10" customFormat="1" ht="12.75"/>
    <row r="1584" s="10" customFormat="1" ht="12.75"/>
    <row r="1585" s="10" customFormat="1" ht="12.75"/>
    <row r="1586" s="10" customFormat="1" ht="12.75"/>
    <row r="1587" s="10" customFormat="1" ht="12.75"/>
    <row r="1588" s="10" customFormat="1" ht="12.75"/>
    <row r="1589" s="10" customFormat="1" ht="12.75"/>
    <row r="1590" s="10" customFormat="1" ht="12.75"/>
    <row r="1591" s="10" customFormat="1" ht="12.75"/>
    <row r="1592" s="10" customFormat="1" ht="12.75"/>
    <row r="1593" s="10" customFormat="1" ht="12.75"/>
    <row r="1594" s="10" customFormat="1" ht="12.75"/>
    <row r="1595" s="10" customFormat="1" ht="12.75"/>
    <row r="1596" s="10" customFormat="1" ht="12.75"/>
    <row r="1597" s="10" customFormat="1" ht="12.75"/>
    <row r="1598" s="10" customFormat="1" ht="12.75"/>
    <row r="1599" s="10" customFormat="1" ht="12.75"/>
    <row r="1600" s="10" customFormat="1" ht="12.75"/>
    <row r="1601" s="10" customFormat="1" ht="12.75"/>
    <row r="1602" s="10" customFormat="1" ht="12.75"/>
    <row r="1603" s="10" customFormat="1" ht="12.75"/>
    <row r="1604" s="10" customFormat="1" ht="12.75"/>
    <row r="1605" s="10" customFormat="1" ht="12.75"/>
    <row r="1606" s="10" customFormat="1" ht="12.75"/>
    <row r="1607" s="10" customFormat="1" ht="12.75"/>
    <row r="1608" s="10" customFormat="1" ht="12.75"/>
    <row r="1609" s="10" customFormat="1" ht="12.75"/>
    <row r="1610" s="10" customFormat="1" ht="12.75"/>
    <row r="1611" s="10" customFormat="1" ht="12.75"/>
    <row r="1612" s="10" customFormat="1" ht="12.75"/>
    <row r="1613" s="10" customFormat="1" ht="12.75"/>
    <row r="1614" s="10" customFormat="1" ht="12.75"/>
    <row r="1615" s="10" customFormat="1" ht="12.75"/>
    <row r="1616" s="10" customFormat="1" ht="12.75"/>
    <row r="1617" s="10" customFormat="1" ht="12.75"/>
    <row r="1618" s="10" customFormat="1" ht="12.75"/>
    <row r="1619" s="10" customFormat="1" ht="12.75"/>
    <row r="1620" s="10" customFormat="1" ht="12.75"/>
    <row r="1621" s="10" customFormat="1" ht="12.75"/>
    <row r="1622" s="10" customFormat="1" ht="12.75"/>
    <row r="1623" s="10" customFormat="1" ht="12.75"/>
    <row r="1624" s="10" customFormat="1" ht="12.75"/>
    <row r="1625" s="10" customFormat="1" ht="12.75"/>
    <row r="1626" s="10" customFormat="1" ht="12.75"/>
    <row r="1627" s="10" customFormat="1" ht="12.75"/>
    <row r="1628" s="10" customFormat="1" ht="12.75"/>
    <row r="1629" s="10" customFormat="1" ht="12.75"/>
    <row r="1630" s="10" customFormat="1" ht="12.75"/>
    <row r="1631" s="10" customFormat="1" ht="12.75"/>
    <row r="1632" s="10" customFormat="1" ht="12.75"/>
    <row r="1633" s="10" customFormat="1" ht="12.75"/>
    <row r="1634" s="10" customFormat="1" ht="12.75"/>
    <row r="1635" s="10" customFormat="1" ht="12.75"/>
    <row r="1636" s="10" customFormat="1" ht="12.75"/>
    <row r="1637" s="10" customFormat="1" ht="12.75"/>
    <row r="1638" s="10" customFormat="1" ht="12.75"/>
    <row r="1639" s="10" customFormat="1" ht="12.75"/>
    <row r="1640" s="10" customFormat="1" ht="12.75"/>
    <row r="1641" s="10" customFormat="1" ht="12.75"/>
    <row r="1642" s="10" customFormat="1" ht="12.75"/>
    <row r="1643" s="10" customFormat="1" ht="12.75"/>
    <row r="1644" s="10" customFormat="1" ht="12.75"/>
    <row r="1645" s="10" customFormat="1" ht="12.75"/>
    <row r="1646" s="10" customFormat="1" ht="12.75"/>
    <row r="1647" s="10" customFormat="1" ht="12.75"/>
    <row r="1648" s="10" customFormat="1" ht="12.75"/>
    <row r="1649" s="10" customFormat="1" ht="12.75"/>
    <row r="1650" s="10" customFormat="1" ht="12.75"/>
    <row r="1651" s="10" customFormat="1" ht="12.75"/>
    <row r="1652" s="10" customFormat="1" ht="12.75"/>
    <row r="1653" s="10" customFormat="1" ht="12.75"/>
    <row r="1654" s="10" customFormat="1" ht="12.75"/>
    <row r="1655" s="10" customFormat="1" ht="12.75"/>
    <row r="1656" s="10" customFormat="1" ht="12.75"/>
    <row r="1657" s="10" customFormat="1" ht="12.75"/>
    <row r="1658" s="10" customFormat="1" ht="12.75"/>
    <row r="1659" s="10" customFormat="1" ht="12.75"/>
    <row r="1660" s="10" customFormat="1" ht="12.75"/>
    <row r="1661" s="10" customFormat="1" ht="12.75"/>
    <row r="1662" s="10" customFormat="1" ht="12.75"/>
    <row r="1663" s="10" customFormat="1" ht="12.75"/>
    <row r="1664" s="10" customFormat="1" ht="12.75"/>
    <row r="1665" s="10" customFormat="1" ht="12.75"/>
    <row r="1666" s="10" customFormat="1" ht="12.75"/>
    <row r="1667" s="10" customFormat="1" ht="12.75"/>
    <row r="1668" s="10" customFormat="1" ht="12.75"/>
    <row r="1669" s="10" customFormat="1" ht="12.75"/>
    <row r="1670" s="10" customFormat="1" ht="12.75"/>
    <row r="1671" s="10" customFormat="1" ht="12.75"/>
    <row r="1672" s="10" customFormat="1" ht="12.75"/>
    <row r="1673" s="10" customFormat="1" ht="12.75"/>
    <row r="1674" s="10" customFormat="1" ht="12.75"/>
    <row r="1675" s="10" customFormat="1" ht="12.75"/>
    <row r="1676" s="10" customFormat="1" ht="12.75"/>
    <row r="1677" s="10" customFormat="1" ht="12.75"/>
    <row r="1678" s="10" customFormat="1" ht="12.75"/>
    <row r="1679" s="10" customFormat="1" ht="12.75"/>
    <row r="1680" s="10" customFormat="1" ht="12.75"/>
    <row r="1681" s="10" customFormat="1" ht="12.75"/>
    <row r="1682" s="10" customFormat="1" ht="12.75"/>
    <row r="1683" s="10" customFormat="1" ht="12.75"/>
    <row r="1684" s="10" customFormat="1" ht="12.75"/>
    <row r="1685" s="10" customFormat="1" ht="12.75"/>
    <row r="1686" s="10" customFormat="1" ht="12.75"/>
    <row r="1687" s="10" customFormat="1" ht="12.75"/>
    <row r="1688" s="10" customFormat="1" ht="12.75"/>
    <row r="1689" s="10" customFormat="1" ht="12.75"/>
    <row r="1690" s="10" customFormat="1" ht="12.75"/>
    <row r="1691" s="10" customFormat="1" ht="12.75"/>
    <row r="1692" s="10" customFormat="1" ht="12.75"/>
    <row r="1693" s="10" customFormat="1" ht="12.75"/>
    <row r="1694" s="10" customFormat="1" ht="12.75"/>
    <row r="1695" s="10" customFormat="1" ht="12.75"/>
    <row r="1696" s="10" customFormat="1" ht="12.75"/>
    <row r="1697" s="10" customFormat="1" ht="12.75"/>
    <row r="1698" s="10" customFormat="1" ht="12.75"/>
    <row r="1699" s="10" customFormat="1" ht="12.75"/>
    <row r="1700" s="10" customFormat="1" ht="12.75"/>
    <row r="1701" s="10" customFormat="1" ht="12.75"/>
    <row r="1702" s="10" customFormat="1" ht="12.75"/>
    <row r="1703" s="10" customFormat="1" ht="12.75"/>
    <row r="1704" s="10" customFormat="1" ht="12.75"/>
    <row r="1705" s="10" customFormat="1" ht="12.75"/>
    <row r="1706" s="10" customFormat="1" ht="12.75"/>
    <row r="1707" s="10" customFormat="1" ht="12.75"/>
    <row r="1708" s="10" customFormat="1" ht="12.75"/>
    <row r="1709" s="10" customFormat="1" ht="12.75"/>
    <row r="1710" s="10" customFormat="1" ht="12.75"/>
    <row r="1711" s="10" customFormat="1" ht="12.75"/>
    <row r="1712" s="10" customFormat="1" ht="12.75"/>
    <row r="1713" s="10" customFormat="1" ht="12.75"/>
    <row r="1714" s="10" customFormat="1" ht="12.75"/>
    <row r="1715" s="10" customFormat="1" ht="12.75"/>
    <row r="1716" s="10" customFormat="1" ht="12.75"/>
    <row r="1717" s="10" customFormat="1" ht="12.75"/>
    <row r="1718" s="10" customFormat="1" ht="12.75"/>
    <row r="1719" s="10" customFormat="1" ht="12.75"/>
    <row r="1720" s="10" customFormat="1" ht="12.75"/>
    <row r="1721" s="10" customFormat="1" ht="12.75"/>
    <row r="1722" s="10" customFormat="1" ht="12.75"/>
    <row r="1723" s="10" customFormat="1" ht="12.75"/>
    <row r="1724" s="10" customFormat="1" ht="12.75"/>
    <row r="1725" s="10" customFormat="1" ht="12.75"/>
    <row r="1726" s="10" customFormat="1" ht="12.75"/>
    <row r="1727" s="10" customFormat="1" ht="12.75"/>
    <row r="1728" s="10" customFormat="1" ht="12.75"/>
    <row r="1729" s="10" customFormat="1" ht="12.75"/>
    <row r="1730" s="10" customFormat="1" ht="12.75"/>
    <row r="1731" s="10" customFormat="1" ht="12.75"/>
    <row r="1732" s="10" customFormat="1" ht="12.75"/>
    <row r="1733" s="10" customFormat="1" ht="12.75"/>
    <row r="1734" s="10" customFormat="1" ht="12.75"/>
    <row r="1735" s="10" customFormat="1" ht="12.75"/>
    <row r="1736" s="10" customFormat="1" ht="12.75"/>
    <row r="1737" s="10" customFormat="1" ht="12.75"/>
    <row r="1738" s="10" customFormat="1" ht="12.75"/>
    <row r="1739" s="10" customFormat="1" ht="12.75"/>
    <row r="1740" s="10" customFormat="1" ht="12.75"/>
    <row r="1741" s="10" customFormat="1" ht="12.75"/>
    <row r="1742" s="10" customFormat="1" ht="12.75"/>
    <row r="1743" s="10" customFormat="1" ht="12.75"/>
    <row r="1744" s="10" customFormat="1" ht="12.75"/>
    <row r="1745" s="10" customFormat="1" ht="12.75"/>
    <row r="1746" s="10" customFormat="1" ht="12.75"/>
    <row r="1747" s="10" customFormat="1" ht="12.75"/>
    <row r="1748" s="10" customFormat="1" ht="12.75"/>
    <row r="1749" s="10" customFormat="1" ht="12.75"/>
    <row r="1750" s="10" customFormat="1" ht="12.75"/>
    <row r="1751" s="10" customFormat="1" ht="12.75"/>
    <row r="1752" s="10" customFormat="1" ht="12.75"/>
    <row r="1753" s="10" customFormat="1" ht="12.75"/>
    <row r="1754" s="10" customFormat="1" ht="12.75"/>
    <row r="1755" s="10" customFormat="1" ht="12.75"/>
    <row r="1756" s="10" customFormat="1" ht="12.75"/>
    <row r="1757" s="10" customFormat="1" ht="12.75"/>
    <row r="1758" s="10" customFormat="1" ht="12.75"/>
    <row r="1759" s="10" customFormat="1" ht="12.75"/>
    <row r="1760" s="10" customFormat="1" ht="12.75"/>
    <row r="1761" s="10" customFormat="1" ht="12.75"/>
    <row r="1762" s="10" customFormat="1" ht="12.75"/>
    <row r="1763" s="10" customFormat="1" ht="12.75"/>
    <row r="1764" s="10" customFormat="1" ht="12.75"/>
    <row r="1765" s="10" customFormat="1" ht="12.75"/>
    <row r="1766" s="10" customFormat="1" ht="12.75"/>
    <row r="1767" s="10" customFormat="1" ht="12.75"/>
    <row r="1768" s="10" customFormat="1" ht="12.75"/>
    <row r="1769" s="10" customFormat="1" ht="12.75"/>
    <row r="1770" s="10" customFormat="1" ht="12.75"/>
    <row r="1771" s="10" customFormat="1" ht="12.75"/>
    <row r="1772" s="10" customFormat="1" ht="12.75"/>
    <row r="1773" s="10" customFormat="1" ht="12.75"/>
    <row r="1774" s="10" customFormat="1" ht="12.75"/>
    <row r="1775" s="10" customFormat="1" ht="12.75"/>
    <row r="1776" s="10" customFormat="1" ht="12.75"/>
    <row r="1777" s="10" customFormat="1" ht="12.75"/>
    <row r="1778" s="10" customFormat="1" ht="12.75"/>
    <row r="1779" s="10" customFormat="1" ht="12.75"/>
    <row r="1780" s="10" customFormat="1" ht="12.75"/>
    <row r="1781" s="10" customFormat="1" ht="12.75"/>
    <row r="1782" s="10" customFormat="1" ht="12.75"/>
    <row r="1783" s="10" customFormat="1" ht="12.75"/>
    <row r="1784" s="10" customFormat="1" ht="12.75"/>
    <row r="1785" s="10" customFormat="1" ht="12.75"/>
    <row r="1786" s="10" customFormat="1" ht="12.75"/>
    <row r="1787" s="10" customFormat="1" ht="12.75"/>
    <row r="1788" s="10" customFormat="1" ht="12.75"/>
    <row r="1789" s="10" customFormat="1" ht="12.75"/>
    <row r="1790" s="10" customFormat="1" ht="12.75"/>
    <row r="1791" s="10" customFormat="1" ht="12.75"/>
    <row r="1792" s="10" customFormat="1" ht="12.75"/>
    <row r="1793" s="10" customFormat="1" ht="12.75"/>
    <row r="1794" s="10" customFormat="1" ht="12.75"/>
    <row r="1795" s="10" customFormat="1" ht="12.75"/>
    <row r="1796" s="10" customFormat="1" ht="12.75"/>
    <row r="1797" s="10" customFormat="1" ht="12.75"/>
    <row r="1798" s="10" customFormat="1" ht="12.75"/>
    <row r="1799" s="10" customFormat="1" ht="12.75"/>
    <row r="1800" s="10" customFormat="1" ht="12.75"/>
    <row r="1801" s="10" customFormat="1" ht="12.75"/>
    <row r="1802" s="10" customFormat="1" ht="12.75"/>
    <row r="1803" s="10" customFormat="1" ht="12.75"/>
    <row r="1804" s="10" customFormat="1" ht="12.75"/>
    <row r="1805" s="10" customFormat="1" ht="12.75"/>
    <row r="1806" s="10" customFormat="1" ht="12.75"/>
    <row r="1807" s="10" customFormat="1" ht="12.75"/>
    <row r="1808" s="10" customFormat="1" ht="12.75"/>
    <row r="1809" s="10" customFormat="1" ht="12.75"/>
    <row r="1810" s="10" customFormat="1" ht="12.75"/>
    <row r="1811" s="10" customFormat="1" ht="12.75"/>
    <row r="1812" s="10" customFormat="1" ht="12.75"/>
    <row r="1813" s="10" customFormat="1" ht="12.75"/>
    <row r="1814" s="10" customFormat="1" ht="12.75"/>
    <row r="1815" s="10" customFormat="1" ht="12.75"/>
    <row r="1816" s="10" customFormat="1" ht="12.75"/>
    <row r="1817" s="10" customFormat="1" ht="12.75"/>
    <row r="1818" s="10" customFormat="1" ht="12.75"/>
    <row r="1819" s="10" customFormat="1" ht="12.75"/>
    <row r="1820" s="10" customFormat="1" ht="12.75"/>
    <row r="1821" s="10" customFormat="1" ht="12.75"/>
    <row r="1822" s="10" customFormat="1" ht="12.75"/>
    <row r="1823" s="10" customFormat="1" ht="12.75"/>
    <row r="1824" s="10" customFormat="1" ht="12.75"/>
    <row r="1825" s="10" customFormat="1" ht="12.75"/>
    <row r="1826" s="10" customFormat="1" ht="12.75"/>
    <row r="1827" s="10" customFormat="1" ht="12.75"/>
    <row r="1828" s="10" customFormat="1" ht="12.75"/>
    <row r="1829" s="10" customFormat="1" ht="12.75"/>
    <row r="1830" s="10" customFormat="1" ht="12.75"/>
    <row r="1831" s="10" customFormat="1" ht="12.75"/>
    <row r="1832" s="10" customFormat="1" ht="12.75"/>
    <row r="1833" s="10" customFormat="1" ht="12.75"/>
    <row r="1834" s="10" customFormat="1" ht="12.75"/>
    <row r="1835" s="10" customFormat="1" ht="12.75"/>
    <row r="1836" s="10" customFormat="1" ht="12.75"/>
    <row r="1837" s="10" customFormat="1" ht="12.75"/>
    <row r="1838" s="10" customFormat="1" ht="12.75"/>
    <row r="1839" s="10" customFormat="1" ht="12.75"/>
    <row r="1840" s="10" customFormat="1" ht="12.75"/>
    <row r="1841" s="10" customFormat="1" ht="12.75"/>
    <row r="1842" s="10" customFormat="1" ht="12.75"/>
    <row r="1843" s="10" customFormat="1" ht="12.75"/>
    <row r="1844" s="10" customFormat="1" ht="12.75"/>
    <row r="1845" s="10" customFormat="1" ht="12.75"/>
    <row r="1846" s="10" customFormat="1" ht="12.75"/>
    <row r="1847" s="10" customFormat="1" ht="12.75"/>
    <row r="1848" s="10" customFormat="1" ht="12.75"/>
    <row r="1849" s="10" customFormat="1" ht="12.75"/>
    <row r="1850" s="10" customFormat="1" ht="12.75"/>
    <row r="1851" s="10" customFormat="1" ht="12.75"/>
    <row r="1852" s="10" customFormat="1" ht="12.75"/>
    <row r="1853" s="10" customFormat="1" ht="12.75"/>
    <row r="1854" s="10" customFormat="1" ht="12.75"/>
    <row r="1855" s="10" customFormat="1" ht="12.75"/>
    <row r="1856" s="10" customFormat="1" ht="12.75"/>
    <row r="1857" s="10" customFormat="1" ht="12.75"/>
    <row r="1858" s="10" customFormat="1" ht="12.75"/>
    <row r="1859" s="10" customFormat="1" ht="12.75"/>
    <row r="1860" s="10" customFormat="1" ht="12.75"/>
    <row r="1861" s="10" customFormat="1" ht="12.75"/>
    <row r="1862" s="10" customFormat="1" ht="12.75"/>
    <row r="1863" s="10" customFormat="1" ht="12.75"/>
    <row r="1864" s="10" customFormat="1" ht="12.75"/>
    <row r="1865" s="10" customFormat="1" ht="12.75"/>
    <row r="1866" s="10" customFormat="1" ht="12.75"/>
    <row r="1867" s="10" customFormat="1" ht="12.75"/>
    <row r="1868" s="10" customFormat="1" ht="12.75"/>
    <row r="1869" s="10" customFormat="1" ht="12.75"/>
    <row r="1870" s="10" customFormat="1" ht="12.75"/>
    <row r="1871" s="10" customFormat="1" ht="12.75"/>
    <row r="1872" s="10" customFormat="1" ht="12.75"/>
    <row r="1873" s="10" customFormat="1" ht="12.75"/>
    <row r="1874" s="10" customFormat="1" ht="12.75"/>
    <row r="1875" s="10" customFormat="1" ht="12.75"/>
    <row r="1876" s="10" customFormat="1" ht="12.75"/>
    <row r="1877" s="10" customFormat="1" ht="12.75"/>
    <row r="1878" s="10" customFormat="1" ht="12.75"/>
    <row r="1879" s="10" customFormat="1" ht="12.75"/>
    <row r="1880" s="10" customFormat="1" ht="12.75"/>
    <row r="1881" s="10" customFormat="1" ht="12.75"/>
    <row r="1882" s="10" customFormat="1" ht="12.75"/>
    <row r="1883" s="10" customFormat="1" ht="12.75"/>
    <row r="1884" s="10" customFormat="1" ht="12.75"/>
    <row r="1885" s="10" customFormat="1" ht="12.75"/>
    <row r="1886" s="10" customFormat="1" ht="12.75"/>
    <row r="1887" s="10" customFormat="1" ht="12.75"/>
    <row r="1888" s="10" customFormat="1" ht="12.75"/>
    <row r="1889" s="10" customFormat="1" ht="12.75"/>
    <row r="1890" s="10" customFormat="1" ht="12.75"/>
    <row r="1891" s="10" customFormat="1" ht="12.75"/>
    <row r="1892" s="10" customFormat="1" ht="12.75"/>
    <row r="1893" s="10" customFormat="1" ht="12.75"/>
    <row r="1894" s="10" customFormat="1" ht="12.75"/>
    <row r="1895" s="10" customFormat="1" ht="12.75"/>
    <row r="1896" s="10" customFormat="1" ht="12.75"/>
    <row r="1897" s="10" customFormat="1" ht="12.75"/>
    <row r="1898" s="10" customFormat="1" ht="12.75"/>
    <row r="1899" s="10" customFormat="1" ht="12.75"/>
    <row r="1900" s="10" customFormat="1" ht="12.75"/>
    <row r="1901" s="10" customFormat="1" ht="12.75"/>
    <row r="1902" s="10" customFormat="1" ht="12.75"/>
    <row r="1903" s="10" customFormat="1" ht="12.75"/>
    <row r="1904" s="10" customFormat="1" ht="12.75"/>
    <row r="1905" s="10" customFormat="1" ht="12.75"/>
    <row r="1906" s="10" customFormat="1" ht="12.75"/>
    <row r="1907" s="10" customFormat="1" ht="12.75"/>
    <row r="1908" s="10" customFormat="1" ht="12.75"/>
    <row r="1909" s="10" customFormat="1" ht="12.75"/>
    <row r="1910" s="10" customFormat="1" ht="12.75"/>
    <row r="1911" s="10" customFormat="1" ht="12.75"/>
    <row r="1912" s="10" customFormat="1" ht="12.75"/>
    <row r="1913" s="10" customFormat="1" ht="12.75"/>
    <row r="1914" s="10" customFormat="1" ht="12.75"/>
    <row r="1915" s="10" customFormat="1" ht="12.75"/>
    <row r="1916" s="10" customFormat="1" ht="12.75"/>
    <row r="1917" s="10" customFormat="1" ht="12.75"/>
    <row r="1918" s="10" customFormat="1" ht="12.75"/>
    <row r="1919" s="10" customFormat="1" ht="12.75"/>
    <row r="1920" s="10" customFormat="1" ht="12.75"/>
    <row r="1921" s="10" customFormat="1" ht="12.75"/>
    <row r="1922" s="10" customFormat="1" ht="12.75"/>
    <row r="1923" s="10" customFormat="1" ht="12.75"/>
    <row r="1924" s="10" customFormat="1" ht="12.75"/>
    <row r="1925" s="10" customFormat="1" ht="12.75"/>
    <row r="1926" s="10" customFormat="1" ht="12.75"/>
    <row r="1927" s="10" customFormat="1" ht="12.75"/>
    <row r="1928" s="10" customFormat="1" ht="12.75"/>
    <row r="1929" s="10" customFormat="1" ht="12.75"/>
    <row r="1930" s="10" customFormat="1" ht="12.75"/>
    <row r="1931" s="10" customFormat="1" ht="12.75"/>
    <row r="1932" s="10" customFormat="1" ht="12.75"/>
    <row r="1933" s="10" customFormat="1" ht="12.75"/>
    <row r="1934" s="10" customFormat="1" ht="12.75"/>
    <row r="1935" s="10" customFormat="1" ht="12.75"/>
    <row r="1936" s="10" customFormat="1" ht="12.75"/>
    <row r="1937" s="10" customFormat="1" ht="12.75"/>
    <row r="1938" s="10" customFormat="1" ht="12.75"/>
    <row r="1939" s="10" customFormat="1" ht="12.75"/>
    <row r="1940" s="10" customFormat="1" ht="12.75"/>
    <row r="1941" s="10" customFormat="1" ht="12.75"/>
    <row r="1942" s="10" customFormat="1" ht="12.75"/>
    <row r="1943" s="10" customFormat="1" ht="12.75"/>
    <row r="1944" s="10" customFormat="1" ht="12.75"/>
    <row r="1945" s="10" customFormat="1" ht="12.75"/>
    <row r="1946" s="10" customFormat="1" ht="12.75"/>
    <row r="1947" s="10" customFormat="1" ht="12.75"/>
    <row r="1948" s="10" customFormat="1" ht="12.75"/>
    <row r="1949" s="10" customFormat="1" ht="12.75"/>
    <row r="1950" s="10" customFormat="1" ht="12.75"/>
    <row r="1951" s="10" customFormat="1" ht="12.75"/>
    <row r="1952" s="10" customFormat="1" ht="12.75"/>
    <row r="1953" s="10" customFormat="1" ht="12.75"/>
    <row r="1954" s="10" customFormat="1" ht="12.75"/>
    <row r="1955" s="10" customFormat="1" ht="12.75"/>
    <row r="1956" s="10" customFormat="1" ht="12.75"/>
    <row r="1957" s="10" customFormat="1" ht="12.75"/>
    <row r="1958" s="10" customFormat="1" ht="12.75"/>
    <row r="1959" s="10" customFormat="1" ht="12.75"/>
    <row r="1960" s="10" customFormat="1" ht="12.75"/>
    <row r="1961" s="10" customFormat="1" ht="12.75"/>
    <row r="1962" s="10" customFormat="1" ht="12.75"/>
    <row r="1963" s="10" customFormat="1" ht="12.75"/>
    <row r="1964" s="10" customFormat="1" ht="12.75"/>
    <row r="1965" s="10" customFormat="1" ht="12.75"/>
    <row r="1966" s="10" customFormat="1" ht="12.75"/>
    <row r="1967" s="10" customFormat="1" ht="12.75"/>
    <row r="1968" s="10" customFormat="1" ht="12.75"/>
    <row r="1969" s="10" customFormat="1" ht="12.75"/>
    <row r="1970" s="10" customFormat="1" ht="12.75"/>
    <row r="1971" s="10" customFormat="1" ht="12.75"/>
    <row r="1972" s="10" customFormat="1" ht="12.75"/>
    <row r="1973" s="10" customFormat="1" ht="12.75"/>
    <row r="1974" s="10" customFormat="1" ht="12.75"/>
    <row r="1975" s="10" customFormat="1" ht="12.75"/>
    <row r="1976" s="10" customFormat="1" ht="12.75"/>
    <row r="1977" s="10" customFormat="1" ht="12.75"/>
    <row r="1978" s="10" customFormat="1" ht="12.75"/>
    <row r="1979" s="10" customFormat="1" ht="12.75"/>
    <row r="1980" s="10" customFormat="1" ht="12.75"/>
    <row r="1981" s="10" customFormat="1" ht="12.75"/>
    <row r="1982" s="10" customFormat="1" ht="12.75"/>
    <row r="1983" s="10" customFormat="1" ht="12.75"/>
    <row r="1984" s="10" customFormat="1" ht="12.75"/>
    <row r="1985" s="10" customFormat="1" ht="12.75"/>
    <row r="1986" s="10" customFormat="1" ht="12.75"/>
    <row r="1987" s="10" customFormat="1" ht="12.75"/>
    <row r="1988" s="10" customFormat="1" ht="12.75"/>
    <row r="1989" s="10" customFormat="1" ht="12.75"/>
    <row r="1990" s="10" customFormat="1" ht="12.75"/>
    <row r="1991" s="10" customFormat="1" ht="12.75"/>
    <row r="1992" s="10" customFormat="1" ht="12.75"/>
    <row r="1993" s="10" customFormat="1" ht="12.75"/>
    <row r="1994" s="10" customFormat="1" ht="12.75"/>
    <row r="1995" s="10" customFormat="1" ht="12.75"/>
    <row r="1996" s="10" customFormat="1" ht="12.75"/>
    <row r="1997" s="10" customFormat="1" ht="12.75"/>
    <row r="1998" s="10" customFormat="1" ht="12.75"/>
    <row r="1999" s="10" customFormat="1" ht="12.75"/>
    <row r="2000" s="10" customFormat="1" ht="12.75"/>
    <row r="2001" s="10" customFormat="1" ht="12.75"/>
    <row r="2002" s="10" customFormat="1" ht="12.75"/>
    <row r="2003" s="10" customFormat="1" ht="12.75"/>
    <row r="2004" s="10" customFormat="1" ht="12.75"/>
    <row r="2005" s="10" customFormat="1" ht="12.75"/>
    <row r="2006" s="10" customFormat="1" ht="12.75"/>
    <row r="2007" s="10" customFormat="1" ht="12.75"/>
    <row r="2008" s="10" customFormat="1" ht="12.75"/>
    <row r="2009" s="10" customFormat="1" ht="12.75"/>
    <row r="2010" s="10" customFormat="1" ht="12.75"/>
    <row r="2011" s="10" customFormat="1" ht="12.75"/>
    <row r="2012" s="10" customFormat="1" ht="12.75"/>
    <row r="2013" s="10" customFormat="1" ht="12.75"/>
    <row r="2014" s="10" customFormat="1" ht="12.75"/>
    <row r="2015" s="10" customFormat="1" ht="12.75"/>
    <row r="2016" s="10" customFormat="1" ht="12.75"/>
    <row r="2017" s="10" customFormat="1" ht="12.75"/>
    <row r="2018" s="10" customFormat="1" ht="12.75"/>
    <row r="2019" s="10" customFormat="1" ht="12.75"/>
    <row r="2020" s="10" customFormat="1" ht="12.75"/>
    <row r="2021" s="10" customFormat="1" ht="12.75"/>
    <row r="2022" s="10" customFormat="1" ht="12.75"/>
    <row r="2023" s="10" customFormat="1" ht="12.75"/>
    <row r="2024" s="10" customFormat="1" ht="12.75"/>
    <row r="2025" s="10" customFormat="1" ht="12.75"/>
    <row r="2026" s="10" customFormat="1" ht="12.75"/>
    <row r="2027" s="10" customFormat="1" ht="12.75"/>
    <row r="2028" s="10" customFormat="1" ht="12.75"/>
    <row r="2029" s="10" customFormat="1" ht="12.75"/>
    <row r="2030" s="10" customFormat="1" ht="12.75"/>
    <row r="2031" s="10" customFormat="1" ht="12.75"/>
    <row r="2032" s="10" customFormat="1" ht="12.75"/>
    <row r="2033" s="10" customFormat="1" ht="12.75"/>
    <row r="2034" s="10" customFormat="1" ht="12.75"/>
    <row r="2035" s="10" customFormat="1" ht="12.75"/>
    <row r="2036" s="10" customFormat="1" ht="12.75"/>
    <row r="2037" s="10" customFormat="1" ht="12.75"/>
    <row r="2038" s="10" customFormat="1" ht="12.75"/>
    <row r="2039" s="10" customFormat="1" ht="12.75"/>
    <row r="2040" s="10" customFormat="1" ht="12.75"/>
    <row r="2041" s="10" customFormat="1" ht="12.75"/>
    <row r="2042" s="10" customFormat="1" ht="12.75"/>
    <row r="2043" s="10" customFormat="1" ht="12.75"/>
    <row r="2044" s="10" customFormat="1" ht="12.75"/>
    <row r="2045" s="10" customFormat="1" ht="12.75"/>
    <row r="2046" s="10" customFormat="1" ht="12.75"/>
    <row r="2047" s="10" customFormat="1" ht="12.75"/>
    <row r="2048" s="10" customFormat="1" ht="12.75"/>
    <row r="2049" s="10" customFormat="1" ht="12.75"/>
    <row r="2050" s="10" customFormat="1" ht="12.75"/>
    <row r="2051" s="10" customFormat="1" ht="12.75"/>
    <row r="2052" s="10" customFormat="1" ht="12.75"/>
    <row r="2053" s="10" customFormat="1" ht="12.75"/>
    <row r="2054" s="10" customFormat="1" ht="12.75"/>
    <row r="2055" s="10" customFormat="1" ht="12.75"/>
    <row r="2056" s="10" customFormat="1" ht="12.75"/>
    <row r="2057" s="10" customFormat="1" ht="12.75"/>
    <row r="2058" s="10" customFormat="1" ht="12.75"/>
    <row r="2059" s="10" customFormat="1" ht="12.75"/>
    <row r="2060" s="10" customFormat="1" ht="12.75"/>
    <row r="2061" s="10" customFormat="1" ht="12.75"/>
    <row r="2062" s="10" customFormat="1" ht="12.75"/>
    <row r="2063" s="10" customFormat="1" ht="12.75"/>
    <row r="2064" s="10" customFormat="1" ht="12.75"/>
    <row r="2065" s="10" customFormat="1" ht="12.75"/>
    <row r="2066" s="10" customFormat="1" ht="12.75"/>
    <row r="2067" s="10" customFormat="1" ht="12.75"/>
    <row r="2068" s="10" customFormat="1" ht="12.75"/>
    <row r="2069" s="10" customFormat="1" ht="12.75"/>
    <row r="2070" s="10" customFormat="1" ht="12.75"/>
    <row r="2071" s="10" customFormat="1" ht="12.75"/>
    <row r="2072" s="10" customFormat="1" ht="12.75"/>
    <row r="2073" s="10" customFormat="1" ht="12.75"/>
    <row r="2074" s="10" customFormat="1" ht="12.75"/>
    <row r="2075" s="10" customFormat="1" ht="12.75"/>
    <row r="2076" s="10" customFormat="1" ht="12.75"/>
    <row r="2077" s="10" customFormat="1" ht="12.75"/>
    <row r="2078" s="10" customFormat="1" ht="12.75"/>
    <row r="2079" s="10" customFormat="1" ht="12.75"/>
    <row r="2080" s="10" customFormat="1" ht="12.75"/>
    <row r="2081" s="10" customFormat="1" ht="12.75"/>
    <row r="2082" s="10" customFormat="1" ht="12.75"/>
    <row r="2083" s="10" customFormat="1" ht="12.75"/>
    <row r="2084" s="10" customFormat="1" ht="12.75"/>
    <row r="2085" s="10" customFormat="1" ht="12.75"/>
    <row r="2086" s="10" customFormat="1" ht="12.75"/>
    <row r="2087" s="10" customFormat="1" ht="12.75"/>
    <row r="2088" s="10" customFormat="1" ht="12.75"/>
    <row r="2089" s="10" customFormat="1" ht="12.75"/>
    <row r="2090" s="10" customFormat="1" ht="12.75"/>
    <row r="2091" s="10" customFormat="1" ht="12.75"/>
    <row r="2092" s="10" customFormat="1" ht="12.75"/>
    <row r="2093" s="10" customFormat="1" ht="12.75"/>
    <row r="2094" s="10" customFormat="1" ht="12.75"/>
    <row r="2095" s="10" customFormat="1" ht="12.75"/>
    <row r="2096" s="10" customFormat="1" ht="12.75"/>
    <row r="2097" s="10" customFormat="1" ht="12.75"/>
    <row r="2098" s="10" customFormat="1" ht="12.75"/>
    <row r="2099" s="10" customFormat="1" ht="12.75"/>
    <row r="2100" s="10" customFormat="1" ht="12.75"/>
    <row r="2101" s="10" customFormat="1" ht="12.75"/>
    <row r="2102" s="10" customFormat="1" ht="12.75"/>
    <row r="2103" s="10" customFormat="1" ht="12.75"/>
    <row r="2104" s="10" customFormat="1" ht="12.75"/>
    <row r="2105" s="10" customFormat="1" ht="12.75"/>
    <row r="2106" s="10" customFormat="1" ht="12.75"/>
    <row r="2107" s="10" customFormat="1" ht="12.75"/>
    <row r="2108" s="10" customFormat="1" ht="12.75"/>
    <row r="2109" s="10" customFormat="1" ht="12.75"/>
    <row r="2110" s="10" customFormat="1" ht="12.75"/>
    <row r="2111" s="10" customFormat="1" ht="12.75"/>
    <row r="2112" s="10" customFormat="1" ht="12.75"/>
    <row r="2113" s="10" customFormat="1" ht="12.75"/>
    <row r="2114" s="10" customFormat="1" ht="12.75"/>
    <row r="2115" s="10" customFormat="1" ht="12.75"/>
    <row r="2116" s="10" customFormat="1" ht="12.75"/>
    <row r="2117" s="10" customFormat="1" ht="12.75"/>
    <row r="2118" s="10" customFormat="1" ht="12.75"/>
    <row r="2119" s="10" customFormat="1" ht="12.75"/>
    <row r="2120" s="10" customFormat="1" ht="12.75"/>
    <row r="2121" s="10" customFormat="1" ht="12.75"/>
    <row r="2122" s="10" customFormat="1" ht="12.75"/>
    <row r="2123" s="10" customFormat="1" ht="12.75"/>
    <row r="2124" s="10" customFormat="1" ht="12.75"/>
    <row r="2125" s="10" customFormat="1" ht="12.75"/>
    <row r="2126" s="10" customFormat="1" ht="12.75"/>
    <row r="2127" s="10" customFormat="1" ht="12.75"/>
    <row r="2128" s="10" customFormat="1" ht="12.75"/>
    <row r="2129" s="10" customFormat="1" ht="12.75"/>
    <row r="2130" s="10" customFormat="1" ht="12.75"/>
    <row r="2131" s="10" customFormat="1" ht="12.75"/>
    <row r="2132" s="10" customFormat="1" ht="12.75"/>
    <row r="2133" s="10" customFormat="1" ht="12.75"/>
    <row r="2134" s="10" customFormat="1" ht="12.75"/>
    <row r="2135" s="10" customFormat="1" ht="12.75"/>
    <row r="2136" s="10" customFormat="1" ht="12.75"/>
    <row r="2137" s="10" customFormat="1" ht="12.75"/>
    <row r="2138" s="10" customFormat="1" ht="12.75"/>
    <row r="2139" s="10" customFormat="1" ht="12.75"/>
    <row r="2140" s="10" customFormat="1" ht="12.75"/>
    <row r="2141" s="10" customFormat="1" ht="12.75"/>
    <row r="2142" s="10" customFormat="1" ht="12.75"/>
    <row r="2143" s="10" customFormat="1" ht="12.75"/>
    <row r="2144" s="10" customFormat="1" ht="12.75"/>
    <row r="2145" s="10" customFormat="1" ht="12.75"/>
    <row r="2146" s="10" customFormat="1" ht="12.75"/>
    <row r="2147" s="10" customFormat="1" ht="12.75"/>
    <row r="2148" s="10" customFormat="1" ht="12.75"/>
    <row r="2149" s="10" customFormat="1" ht="12.75"/>
    <row r="2150" s="10" customFormat="1" ht="12.75"/>
    <row r="2151" s="10" customFormat="1" ht="12.75"/>
    <row r="2152" s="10" customFormat="1" ht="12.75"/>
    <row r="2153" s="10" customFormat="1" ht="12.75"/>
    <row r="2154" s="10" customFormat="1" ht="12.75"/>
    <row r="2155" s="10" customFormat="1" ht="12.75"/>
    <row r="2156" s="10" customFormat="1" ht="12.75"/>
    <row r="2157" s="10" customFormat="1" ht="12.75"/>
    <row r="2158" s="10" customFormat="1" ht="12.75"/>
    <row r="2159" s="10" customFormat="1" ht="12.75"/>
    <row r="2160" s="10" customFormat="1" ht="12.75"/>
    <row r="2161" s="10" customFormat="1" ht="12.75"/>
    <row r="2162" s="10" customFormat="1" ht="12.75"/>
    <row r="2163" s="10" customFormat="1" ht="12.75"/>
    <row r="2164" s="10" customFormat="1" ht="12.75"/>
    <row r="2165" s="10" customFormat="1" ht="12.75"/>
    <row r="2166" s="10" customFormat="1" ht="12.75"/>
    <row r="2167" s="10" customFormat="1" ht="12.75"/>
    <row r="2168" s="10" customFormat="1" ht="12.75"/>
    <row r="2169" s="10" customFormat="1" ht="12.75"/>
    <row r="2170" s="10" customFormat="1" ht="12.75"/>
    <row r="2171" s="10" customFormat="1" ht="12.75"/>
    <row r="2172" s="10" customFormat="1" ht="12.75"/>
    <row r="2173" s="10" customFormat="1" ht="12.75"/>
    <row r="2174" s="10" customFormat="1" ht="12.75"/>
    <row r="2175" s="10" customFormat="1" ht="12.75"/>
    <row r="2176" s="10" customFormat="1" ht="12.75"/>
    <row r="2177" s="10" customFormat="1" ht="12.75"/>
    <row r="2178" s="10" customFormat="1" ht="12.75"/>
    <row r="2179" s="10" customFormat="1" ht="12.75"/>
    <row r="2180" s="10" customFormat="1" ht="12.75"/>
    <row r="2181" s="10" customFormat="1" ht="12.75"/>
    <row r="2182" s="10" customFormat="1" ht="12.75"/>
    <row r="2183" s="10" customFormat="1" ht="12.75"/>
    <row r="2184" s="10" customFormat="1" ht="12.75"/>
    <row r="2185" s="10" customFormat="1" ht="12.75"/>
    <row r="2186" s="10" customFormat="1" ht="12.75"/>
    <row r="2187" s="10" customFormat="1" ht="12.75"/>
    <row r="2188" s="10" customFormat="1" ht="12.75"/>
    <row r="2189" s="10" customFormat="1" ht="12.75"/>
    <row r="2190" s="10" customFormat="1" ht="12.75"/>
    <row r="2191" s="10" customFormat="1" ht="12.75"/>
    <row r="2192" s="10" customFormat="1" ht="12.75"/>
    <row r="2193" s="10" customFormat="1" ht="12.75"/>
    <row r="2194" s="10" customFormat="1" ht="12.75"/>
    <row r="2195" s="10" customFormat="1" ht="12.75"/>
    <row r="2196" s="10" customFormat="1" ht="12.75"/>
    <row r="2197" s="10" customFormat="1" ht="12.75"/>
    <row r="2198" s="10" customFormat="1" ht="12.75"/>
    <row r="2199" s="10" customFormat="1" ht="12.75"/>
    <row r="2200" s="10" customFormat="1" ht="12.75"/>
    <row r="2201" s="10" customFormat="1" ht="12.75"/>
    <row r="2202" s="10" customFormat="1" ht="12.75"/>
    <row r="2203" s="10" customFormat="1" ht="12.75"/>
    <row r="2204" s="10" customFormat="1" ht="12.75"/>
    <row r="2205" s="10" customFormat="1" ht="12.75"/>
    <row r="2206" s="10" customFormat="1" ht="12.75"/>
    <row r="2207" s="10" customFormat="1" ht="12.75"/>
    <row r="2208" s="10" customFormat="1" ht="12.75"/>
    <row r="2209" s="10" customFormat="1" ht="12.75"/>
    <row r="2210" s="10" customFormat="1" ht="12.75"/>
    <row r="2211" s="10" customFormat="1" ht="12.75"/>
    <row r="2212" s="10" customFormat="1" ht="12.75"/>
    <row r="2213" s="10" customFormat="1" ht="12.75"/>
    <row r="2214" s="10" customFormat="1" ht="12.75"/>
    <row r="2215" s="10" customFormat="1" ht="12.75"/>
    <row r="2216" s="10" customFormat="1" ht="12.75"/>
    <row r="2217" s="10" customFormat="1" ht="12.75"/>
    <row r="2218" s="10" customFormat="1" ht="12.75"/>
    <row r="2219" s="10" customFormat="1" ht="12.75"/>
    <row r="2220" s="10" customFormat="1" ht="12.75"/>
    <row r="2221" s="10" customFormat="1" ht="12.75"/>
    <row r="2222" s="10" customFormat="1" ht="12.75"/>
    <row r="2223" s="10" customFormat="1" ht="12.75"/>
    <row r="2224" s="10" customFormat="1" ht="12.75"/>
    <row r="2225" s="10" customFormat="1" ht="12.75"/>
    <row r="2226" s="10" customFormat="1" ht="12.75"/>
    <row r="2227" s="10" customFormat="1" ht="12.75"/>
    <row r="2228" s="10" customFormat="1" ht="12.75"/>
    <row r="2229" s="10" customFormat="1" ht="12.75"/>
    <row r="2230" s="10" customFormat="1" ht="12.75"/>
    <row r="2231" s="10" customFormat="1" ht="12.75"/>
    <row r="2232" s="10" customFormat="1" ht="12.75"/>
    <row r="2233" s="10" customFormat="1" ht="12.75"/>
    <row r="2234" s="10" customFormat="1" ht="12.75"/>
    <row r="2235" s="10" customFormat="1" ht="12.75"/>
    <row r="2236" s="10" customFormat="1" ht="12.75"/>
    <row r="2237" s="10" customFormat="1" ht="12.75"/>
    <row r="2238" s="10" customFormat="1" ht="12.75"/>
    <row r="2239" s="10" customFormat="1" ht="12.75"/>
    <row r="2240" s="10" customFormat="1" ht="12.75"/>
    <row r="2241" s="10" customFormat="1" ht="12.75"/>
    <row r="2242" s="10" customFormat="1" ht="12.75"/>
    <row r="2243" s="10" customFormat="1" ht="12.75"/>
    <row r="2244" s="10" customFormat="1" ht="12.75"/>
    <row r="2245" s="10" customFormat="1" ht="12.75"/>
    <row r="2246" s="10" customFormat="1" ht="12.75"/>
    <row r="2247" s="10" customFormat="1" ht="12.75"/>
    <row r="2248" s="10" customFormat="1" ht="12.75"/>
    <row r="2249" s="10" customFormat="1" ht="12.75"/>
    <row r="2250" s="10" customFormat="1" ht="12.75"/>
    <row r="2251" s="10" customFormat="1" ht="12.75"/>
    <row r="2252" s="10" customFormat="1" ht="12.75"/>
    <row r="2253" s="10" customFormat="1" ht="12.75"/>
    <row r="2254" s="10" customFormat="1" ht="12.75"/>
    <row r="2255" s="10" customFormat="1" ht="12.75"/>
    <row r="2256" s="10" customFormat="1" ht="12.75"/>
    <row r="2257" s="10" customFormat="1" ht="12.75"/>
    <row r="2258" s="10" customFormat="1" ht="12.75"/>
    <row r="2259" s="10" customFormat="1" ht="12.75"/>
    <row r="2260" s="10" customFormat="1" ht="12.75"/>
    <row r="2261" s="10" customFormat="1" ht="12.75"/>
    <row r="2262" s="10" customFormat="1" ht="12.75"/>
    <row r="2263" s="10" customFormat="1" ht="12.75"/>
    <row r="2264" s="10" customFormat="1" ht="12.75"/>
    <row r="2265" s="10" customFormat="1" ht="12.75"/>
    <row r="2266" s="10" customFormat="1" ht="12.75"/>
    <row r="2267" s="10" customFormat="1" ht="12.75"/>
    <row r="2268" s="10" customFormat="1" ht="12.75"/>
    <row r="2269" s="10" customFormat="1" ht="12.75"/>
    <row r="2270" s="10" customFormat="1" ht="12.75"/>
    <row r="2271" s="10" customFormat="1" ht="12.75"/>
    <row r="2272" s="10" customFormat="1" ht="12.75"/>
    <row r="2273" s="10" customFormat="1" ht="12.75"/>
    <row r="2274" s="10" customFormat="1" ht="12.75"/>
    <row r="2275" s="10" customFormat="1" ht="12.75"/>
    <row r="2276" s="10" customFormat="1" ht="12.75"/>
    <row r="2277" s="10" customFormat="1" ht="12.75"/>
    <row r="2278" s="10" customFormat="1" ht="12.75"/>
    <row r="2279" s="10" customFormat="1" ht="12.75"/>
    <row r="2280" s="10" customFormat="1" ht="12.75"/>
    <row r="2281" s="10" customFormat="1" ht="12.75"/>
    <row r="2282" s="10" customFormat="1" ht="12.75"/>
    <row r="2283" s="10" customFormat="1" ht="12.75"/>
    <row r="2284" s="10" customFormat="1" ht="12.75"/>
    <row r="2285" s="10" customFormat="1" ht="12.75"/>
    <row r="2286" s="10" customFormat="1" ht="12.75"/>
    <row r="2287" s="10" customFormat="1" ht="12.75"/>
    <row r="2288" s="10" customFormat="1" ht="12.75"/>
    <row r="2289" s="10" customFormat="1" ht="12.75"/>
    <row r="2290" s="10" customFormat="1" ht="12.75"/>
    <row r="2291" s="10" customFormat="1" ht="12.75"/>
    <row r="2292" s="10" customFormat="1" ht="12.75"/>
    <row r="2293" s="10" customFormat="1" ht="12.75"/>
    <row r="2294" s="10" customFormat="1" ht="12.75"/>
    <row r="2295" s="10" customFormat="1" ht="12.75"/>
    <row r="2296" s="10" customFormat="1" ht="12.75"/>
    <row r="2297" s="10" customFormat="1" ht="12.75"/>
    <row r="2298" s="10" customFormat="1" ht="12.75"/>
    <row r="2299" s="10" customFormat="1" ht="12.75"/>
    <row r="2300" s="10" customFormat="1" ht="12.75"/>
    <row r="2301" s="10" customFormat="1" ht="12.75"/>
    <row r="2302" s="10" customFormat="1" ht="12.75"/>
    <row r="2303" s="10" customFormat="1" ht="12.75"/>
    <row r="2304" s="10" customFormat="1" ht="12.75"/>
    <row r="2305" s="10" customFormat="1" ht="12.75"/>
    <row r="2306" s="10" customFormat="1" ht="12.75"/>
    <row r="2307" s="10" customFormat="1" ht="12.75"/>
    <row r="2308" s="10" customFormat="1" ht="12.75"/>
    <row r="2309" s="10" customFormat="1" ht="12.75"/>
    <row r="2310" s="10" customFormat="1" ht="12.75"/>
    <row r="2311" s="10" customFormat="1" ht="12.75"/>
    <row r="2312" s="10" customFormat="1" ht="12.75"/>
    <row r="2313" s="10" customFormat="1" ht="12.75"/>
    <row r="2314" s="10" customFormat="1" ht="12.75"/>
    <row r="2315" s="10" customFormat="1" ht="12.75"/>
    <row r="2316" s="10" customFormat="1" ht="12.75"/>
    <row r="2317" s="10" customFormat="1" ht="12.75"/>
    <row r="2318" s="10" customFormat="1" ht="12.75"/>
    <row r="2319" s="10" customFormat="1" ht="12.75"/>
    <row r="2320" s="10" customFormat="1" ht="12.75"/>
    <row r="2321" s="10" customFormat="1" ht="12.75"/>
    <row r="2322" s="10" customFormat="1" ht="12.75"/>
    <row r="2323" s="10" customFormat="1" ht="12.75"/>
    <row r="2324" s="10" customFormat="1" ht="12.75"/>
    <row r="2325" s="10" customFormat="1" ht="12.75"/>
    <row r="2326" s="10" customFormat="1" ht="12.75"/>
    <row r="2327" s="10" customFormat="1" ht="12.75"/>
    <row r="2328" s="10" customFormat="1" ht="12.75"/>
    <row r="2329" s="10" customFormat="1" ht="12.75"/>
    <row r="2330" s="10" customFormat="1" ht="12.75"/>
    <row r="2331" s="10" customFormat="1" ht="12.75"/>
    <row r="2332" s="10" customFormat="1" ht="12.75"/>
    <row r="2333" s="10" customFormat="1" ht="12.75"/>
    <row r="2334" s="10" customFormat="1" ht="12.75"/>
    <row r="2335" s="10" customFormat="1" ht="12.75"/>
    <row r="2336" s="10" customFormat="1" ht="12.75"/>
    <row r="2337" s="10" customFormat="1" ht="12.75"/>
    <row r="2338" s="10" customFormat="1" ht="12.75"/>
    <row r="2339" s="10" customFormat="1" ht="12.75"/>
    <row r="2340" s="10" customFormat="1" ht="12.75"/>
    <row r="2341" s="10" customFormat="1" ht="12.75"/>
    <row r="2342" s="10" customFormat="1" ht="12.75"/>
    <row r="2343" s="10" customFormat="1" ht="12.75"/>
    <row r="2344" s="10" customFormat="1" ht="12.75"/>
    <row r="2345" s="10" customFormat="1" ht="12.75"/>
    <row r="2346" s="10" customFormat="1" ht="12.75"/>
    <row r="2347" s="10" customFormat="1" ht="12.75"/>
    <row r="2348" s="10" customFormat="1" ht="12.75"/>
    <row r="2349" s="10" customFormat="1" ht="12.75"/>
    <row r="2350" s="10" customFormat="1" ht="12.75"/>
    <row r="2351" s="10" customFormat="1" ht="12.75"/>
    <row r="2352" s="10" customFormat="1" ht="12.75"/>
    <row r="2353" s="10" customFormat="1" ht="12.75"/>
    <row r="2354" s="10" customFormat="1" ht="12.75"/>
    <row r="2355" s="10" customFormat="1" ht="12.75"/>
    <row r="2356" s="10" customFormat="1" ht="12.75"/>
    <row r="2357" s="10" customFormat="1" ht="12.75"/>
    <row r="2358" s="10" customFormat="1" ht="12.75"/>
    <row r="2359" s="10" customFormat="1" ht="12.75"/>
    <row r="2360" s="10" customFormat="1" ht="12.75"/>
    <row r="2361" s="10" customFormat="1" ht="12.75"/>
    <row r="2362" s="10" customFormat="1" ht="12.75"/>
    <row r="2363" s="10" customFormat="1" ht="12.75"/>
    <row r="2364" s="10" customFormat="1" ht="12.75"/>
    <row r="2365" s="10" customFormat="1" ht="12.75"/>
    <row r="2366" s="10" customFormat="1" ht="12.75"/>
    <row r="2367" s="10" customFormat="1" ht="12.75"/>
    <row r="2368" s="10" customFormat="1" ht="12.75"/>
    <row r="2369" s="10" customFormat="1" ht="12.75"/>
    <row r="2370" s="10" customFormat="1" ht="12.75"/>
    <row r="2371" s="10" customFormat="1" ht="12.75"/>
    <row r="2372" s="10" customFormat="1" ht="12.75"/>
    <row r="2373" s="10" customFormat="1" ht="12.75"/>
    <row r="2374" s="10" customFormat="1" ht="12.75"/>
    <row r="2375" s="10" customFormat="1" ht="12.75"/>
    <row r="2376" s="10" customFormat="1" ht="12.75"/>
    <row r="2377" s="10" customFormat="1" ht="12.75"/>
    <row r="2378" s="10" customFormat="1" ht="12.75"/>
    <row r="2379" s="10" customFormat="1" ht="12.75"/>
    <row r="2380" s="10" customFormat="1" ht="12.75"/>
    <row r="2381" s="10" customFormat="1" ht="12.75"/>
    <row r="2382" s="10" customFormat="1" ht="12.75"/>
    <row r="2383" s="10" customFormat="1" ht="12.75"/>
    <row r="2384" s="10" customFormat="1" ht="12.75"/>
    <row r="2385" s="10" customFormat="1" ht="12.75"/>
    <row r="2386" s="10" customFormat="1" ht="12.75"/>
    <row r="2387" s="10" customFormat="1" ht="12.75"/>
    <row r="2388" s="10" customFormat="1" ht="12.75"/>
    <row r="2389" s="10" customFormat="1" ht="12.75"/>
    <row r="2390" s="10" customFormat="1" ht="12.75"/>
    <row r="2391" s="10" customFormat="1" ht="12.75"/>
    <row r="2392" s="10" customFormat="1" ht="12.75"/>
    <row r="2393" s="10" customFormat="1" ht="12.75"/>
    <row r="2394" s="10" customFormat="1" ht="12.75"/>
    <row r="2395" s="10" customFormat="1" ht="12.75"/>
    <row r="2396" s="10" customFormat="1" ht="12.75"/>
    <row r="2397" s="10" customFormat="1" ht="12.75"/>
    <row r="2398" s="10" customFormat="1" ht="12.75"/>
    <row r="2399" s="10" customFormat="1" ht="12.75"/>
    <row r="2400" s="10" customFormat="1" ht="12.75"/>
    <row r="2401" s="10" customFormat="1" ht="12.75"/>
    <row r="2402" s="10" customFormat="1" ht="12.75"/>
    <row r="2403" s="10" customFormat="1" ht="12.75"/>
    <row r="2404" s="10" customFormat="1" ht="12.75"/>
    <row r="2405" s="10" customFormat="1" ht="12.75"/>
    <row r="2406" s="10" customFormat="1" ht="12.75"/>
    <row r="2407" s="10" customFormat="1" ht="12.75"/>
    <row r="2408" s="10" customFormat="1" ht="12.75"/>
    <row r="2409" s="10" customFormat="1" ht="12.75"/>
    <row r="2410" s="10" customFormat="1" ht="12.75"/>
    <row r="2411" s="10" customFormat="1" ht="12.75"/>
    <row r="2412" s="10" customFormat="1" ht="12.75"/>
    <row r="2413" s="10" customFormat="1" ht="12.75"/>
    <row r="2414" s="10" customFormat="1" ht="12.75"/>
    <row r="2415" s="10" customFormat="1" ht="12.75"/>
    <row r="2416" s="10" customFormat="1" ht="12.75"/>
    <row r="2417" s="10" customFormat="1" ht="12.75"/>
    <row r="2418" s="10" customFormat="1" ht="12.75"/>
    <row r="2419" s="10" customFormat="1" ht="12.75"/>
    <row r="2420" s="10" customFormat="1" ht="12.75"/>
    <row r="2421" s="10" customFormat="1" ht="12.75"/>
    <row r="2422" s="10" customFormat="1" ht="12.75"/>
    <row r="2423" s="10" customFormat="1" ht="12.75"/>
    <row r="2424" s="10" customFormat="1" ht="12.75"/>
    <row r="2425" s="10" customFormat="1" ht="12.75"/>
    <row r="2426" s="10" customFormat="1" ht="12.75"/>
    <row r="2427" s="10" customFormat="1" ht="12.75"/>
    <row r="2428" s="10" customFormat="1" ht="12.75"/>
    <row r="2429" s="10" customFormat="1" ht="12.75"/>
    <row r="2430" s="10" customFormat="1" ht="12.75"/>
    <row r="2431" s="10" customFormat="1" ht="12.75"/>
    <row r="2432" s="10" customFormat="1" ht="12.75"/>
    <row r="2433" s="10" customFormat="1" ht="12.75"/>
    <row r="2434" s="10" customFormat="1" ht="12.75"/>
    <row r="2435" s="10" customFormat="1" ht="12.75"/>
    <row r="2436" s="10" customFormat="1" ht="12.75"/>
    <row r="2437" s="10" customFormat="1" ht="12.75"/>
    <row r="2438" s="10" customFormat="1" ht="12.75"/>
    <row r="2439" s="10" customFormat="1" ht="12.75"/>
    <row r="2440" s="10" customFormat="1" ht="12.75"/>
    <row r="2441" s="10" customFormat="1" ht="12.75"/>
    <row r="2442" s="10" customFormat="1" ht="12.75"/>
    <row r="2443" s="10" customFormat="1" ht="12.75"/>
    <row r="2444" s="10" customFormat="1" ht="12.75"/>
    <row r="2445" s="10" customFormat="1" ht="12.75"/>
    <row r="2446" s="10" customFormat="1" ht="12.75"/>
    <row r="2447" s="10" customFormat="1" ht="12.75"/>
    <row r="2448" s="10" customFormat="1" ht="12.75"/>
    <row r="2449" s="10" customFormat="1" ht="12.75"/>
    <row r="2450" s="10" customFormat="1" ht="12.75"/>
    <row r="2451" s="10" customFormat="1" ht="12.75"/>
    <row r="2452" s="10" customFormat="1" ht="12.75"/>
    <row r="2453" s="10" customFormat="1" ht="12.75"/>
    <row r="2454" s="10" customFormat="1" ht="12.75"/>
    <row r="2455" s="10" customFormat="1" ht="12.75"/>
    <row r="2456" s="10" customFormat="1" ht="12.75"/>
    <row r="2457" s="10" customFormat="1" ht="12.75"/>
    <row r="2458" s="10" customFormat="1" ht="12.75"/>
    <row r="2459" s="10" customFormat="1" ht="12.75"/>
    <row r="2460" s="10" customFormat="1" ht="12.75"/>
    <row r="2461" s="10" customFormat="1" ht="12.75"/>
    <row r="2462" s="10" customFormat="1" ht="12.75"/>
    <row r="2463" s="10" customFormat="1" ht="12.75"/>
    <row r="2464" s="10" customFormat="1" ht="12.75"/>
    <row r="2465" s="10" customFormat="1" ht="12.75"/>
    <row r="2466" s="10" customFormat="1" ht="12.75"/>
    <row r="2467" s="10" customFormat="1" ht="12.75"/>
    <row r="2468" s="10" customFormat="1" ht="12.75"/>
    <row r="2469" s="10" customFormat="1" ht="12.75"/>
    <row r="2470" s="10" customFormat="1" ht="12.75"/>
    <row r="2471" s="10" customFormat="1" ht="12.75"/>
    <row r="2472" s="10" customFormat="1" ht="12.75"/>
    <row r="2473" s="10" customFormat="1" ht="12.75"/>
    <row r="2474" s="10" customFormat="1" ht="12.75"/>
    <row r="2475" s="10" customFormat="1" ht="12.75"/>
    <row r="2476" s="10" customFormat="1" ht="12.75"/>
    <row r="2477" s="10" customFormat="1" ht="12.75"/>
    <row r="2478" s="10" customFormat="1" ht="12.75"/>
    <row r="2479" s="10" customFormat="1" ht="12.75"/>
    <row r="2480" s="10" customFormat="1" ht="12.75"/>
    <row r="2481" s="10" customFormat="1" ht="12.75"/>
    <row r="2482" s="10" customFormat="1" ht="12.75"/>
    <row r="2483" s="10" customFormat="1" ht="12.75"/>
    <row r="2484" s="10" customFormat="1" ht="12.75"/>
    <row r="2485" s="10" customFormat="1" ht="12.75"/>
    <row r="2486" s="10" customFormat="1" ht="12.75"/>
    <row r="2487" s="10" customFormat="1" ht="12.75"/>
    <row r="2488" s="10" customFormat="1" ht="12.75"/>
    <row r="2489" s="10" customFormat="1" ht="12.75"/>
    <row r="2490" s="10" customFormat="1" ht="12.75"/>
    <row r="2491" s="10" customFormat="1" ht="12.75"/>
    <row r="2492" s="10" customFormat="1" ht="12.75"/>
    <row r="2493" s="10" customFormat="1" ht="12.75"/>
    <row r="2494" s="10" customFormat="1" ht="12.75"/>
    <row r="2495" s="10" customFormat="1" ht="12.75"/>
    <row r="2496" s="10" customFormat="1" ht="12.75"/>
    <row r="2497" s="10" customFormat="1" ht="12.75"/>
    <row r="2498" s="10" customFormat="1" ht="12.75"/>
    <row r="2499" s="10" customFormat="1" ht="12.75"/>
    <row r="2500" s="10" customFormat="1" ht="12.75"/>
    <row r="2501" s="10" customFormat="1" ht="12.75"/>
    <row r="2502" s="10" customFormat="1" ht="12.75"/>
    <row r="2503" s="10" customFormat="1" ht="12.75"/>
    <row r="2504" s="10" customFormat="1" ht="12.75"/>
    <row r="2505" s="10" customFormat="1" ht="12.75"/>
    <row r="2506" s="10" customFormat="1" ht="12.75"/>
    <row r="2507" s="10" customFormat="1" ht="12.75"/>
    <row r="2508" s="10" customFormat="1" ht="12.75"/>
    <row r="2509" s="10" customFormat="1" ht="12.75"/>
    <row r="2510" s="10" customFormat="1" ht="12.75"/>
    <row r="2511" s="10" customFormat="1" ht="12.75"/>
    <row r="2512" s="10" customFormat="1" ht="12.75"/>
    <row r="2513" s="10" customFormat="1" ht="12.75"/>
    <row r="2514" s="10" customFormat="1" ht="12.75"/>
    <row r="2515" s="10" customFormat="1" ht="12.75"/>
    <row r="2516" s="10" customFormat="1" ht="12.75"/>
    <row r="2517" s="10" customFormat="1" ht="12.75"/>
    <row r="2518" s="10" customFormat="1" ht="12.75"/>
    <row r="2519" s="10" customFormat="1" ht="12.75"/>
    <row r="2520" s="10" customFormat="1" ht="12.75"/>
    <row r="2521" s="10" customFormat="1" ht="12.75"/>
    <row r="2522" s="10" customFormat="1" ht="12.75"/>
    <row r="2523" s="10" customFormat="1" ht="12.75"/>
    <row r="2524" s="10" customFormat="1" ht="12.75"/>
    <row r="2525" s="10" customFormat="1" ht="12.75"/>
    <row r="2526" s="10" customFormat="1" ht="12.75"/>
    <row r="2527" s="10" customFormat="1" ht="12.75"/>
    <row r="2528" s="10" customFormat="1" ht="12.75"/>
    <row r="2529" s="10" customFormat="1" ht="12.75"/>
    <row r="2530" s="10" customFormat="1" ht="12.75"/>
    <row r="2531" s="10" customFormat="1" ht="12.75"/>
    <row r="2532" s="10" customFormat="1" ht="12.75"/>
    <row r="2533" s="10" customFormat="1" ht="12.75"/>
    <row r="2534" s="10" customFormat="1" ht="12.75"/>
    <row r="2535" s="10" customFormat="1" ht="12.75"/>
    <row r="2536" s="10" customFormat="1" ht="12.75"/>
    <row r="2537" s="10" customFormat="1" ht="12.75"/>
    <row r="2538" s="10" customFormat="1" ht="12.75"/>
    <row r="2539" s="10" customFormat="1" ht="12.75"/>
    <row r="2540" s="10" customFormat="1" ht="12.75"/>
    <row r="2541" s="10" customFormat="1" ht="12.75"/>
    <row r="2542" s="10" customFormat="1" ht="12.75"/>
    <row r="2543" s="10" customFormat="1" ht="12.75"/>
    <row r="2544" s="10" customFormat="1" ht="12.75"/>
    <row r="2545" s="10" customFormat="1" ht="12.75"/>
    <row r="2546" s="10" customFormat="1" ht="12.75"/>
    <row r="2547" s="10" customFormat="1" ht="12.75"/>
    <row r="2548" s="10" customFormat="1" ht="12.75"/>
    <row r="2549" s="10" customFormat="1" ht="12.75"/>
    <row r="2550" s="10" customFormat="1" ht="12.75"/>
    <row r="2551" s="10" customFormat="1" ht="12.75"/>
    <row r="2552" s="10" customFormat="1" ht="12.75"/>
    <row r="2553" s="10" customFormat="1" ht="12.75"/>
    <row r="2554" s="10" customFormat="1" ht="12.75"/>
    <row r="2555" s="10" customFormat="1" ht="12.75"/>
    <row r="2556" s="10" customFormat="1" ht="12.75"/>
    <row r="2557" s="10" customFormat="1" ht="12.75"/>
    <row r="2558" s="10" customFormat="1" ht="12.75"/>
    <row r="2559" s="10" customFormat="1" ht="12.75"/>
    <row r="2560" s="10" customFormat="1" ht="12.75"/>
    <row r="2561" s="10" customFormat="1" ht="12.75"/>
    <row r="2562" s="10" customFormat="1" ht="12.75"/>
    <row r="2563" s="10" customFormat="1" ht="12.75"/>
    <row r="2564" s="10" customFormat="1" ht="12.75"/>
    <row r="2565" s="10" customFormat="1" ht="12.75"/>
    <row r="2566" s="10" customFormat="1" ht="12.75"/>
    <row r="2567" s="10" customFormat="1" ht="12.75"/>
    <row r="2568" s="10" customFormat="1" ht="12.75"/>
    <row r="2569" s="10" customFormat="1" ht="12.75"/>
    <row r="2570" s="10" customFormat="1" ht="12.75"/>
    <row r="2571" s="10" customFormat="1" ht="12.75"/>
    <row r="2572" s="10" customFormat="1" ht="12.75"/>
    <row r="2573" s="10" customFormat="1" ht="12.75"/>
    <row r="2574" s="10" customFormat="1" ht="12.75"/>
    <row r="2575" s="10" customFormat="1" ht="12.75"/>
    <row r="2576" s="10" customFormat="1" ht="12.75"/>
    <row r="2577" s="10" customFormat="1" ht="12.75"/>
    <row r="2578" s="10" customFormat="1" ht="12.75"/>
    <row r="2579" s="10" customFormat="1" ht="12.75"/>
    <row r="2580" s="10" customFormat="1" ht="12.75"/>
    <row r="2581" s="10" customFormat="1" ht="12.75"/>
    <row r="2582" s="10" customFormat="1" ht="12.75"/>
    <row r="2583" s="10" customFormat="1" ht="12.75"/>
    <row r="2584" s="10" customFormat="1" ht="12.75"/>
    <row r="2585" s="10" customFormat="1" ht="12.75"/>
    <row r="2586" s="10" customFormat="1" ht="12.75"/>
    <row r="2587" s="10" customFormat="1" ht="12.75"/>
    <row r="2588" s="10" customFormat="1" ht="12.75"/>
    <row r="2589" s="10" customFormat="1" ht="12.75"/>
    <row r="2590" s="10" customFormat="1" ht="12.75"/>
  </sheetData>
  <mergeCells count="21">
    <mergeCell ref="F30:F36"/>
    <mergeCell ref="F38:F39"/>
    <mergeCell ref="N30:N36"/>
    <mergeCell ref="N38:N39"/>
    <mergeCell ref="Y5:Y16"/>
    <mergeCell ref="Y18:Y24"/>
    <mergeCell ref="AF5:AF16"/>
    <mergeCell ref="AF18:AF24"/>
    <mergeCell ref="AT5:AT16"/>
    <mergeCell ref="AJ18:AJ24"/>
    <mergeCell ref="AO18:AO24"/>
    <mergeCell ref="AT18:AT24"/>
    <mergeCell ref="AJ5:AJ16"/>
    <mergeCell ref="AO5:AO16"/>
    <mergeCell ref="F5:F16"/>
    <mergeCell ref="F18:F24"/>
    <mergeCell ref="F26:F28"/>
    <mergeCell ref="O1:P1"/>
    <mergeCell ref="N26:N28"/>
    <mergeCell ref="N5:N16"/>
    <mergeCell ref="N18:N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5" r:id="rId1"/>
  <rowBreaks count="1" manualBreakCount="1">
    <brk id="41" max="15" man="1"/>
  </rowBreaks>
  <colBreaks count="1" manualBreakCount="1">
    <brk id="1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jakoubkova</cp:lastModifiedBy>
  <cp:lastPrinted>2007-01-12T06:11:19Z</cp:lastPrinted>
  <dcterms:created xsi:type="dcterms:W3CDTF">2006-09-05T19:43:39Z</dcterms:created>
  <dcterms:modified xsi:type="dcterms:W3CDTF">2007-01-12T06:11:29Z</dcterms:modified>
  <cp:category/>
  <cp:version/>
  <cp:contentType/>
  <cp:contentStatus/>
</cp:coreProperties>
</file>