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895" activeTab="0"/>
  </bookViews>
  <sheets>
    <sheet name="Varianta č. 1 - bez havárií" sheetId="1" r:id="rId1"/>
    <sheet name="Varianta č. 2 - s haváriemi" sheetId="2" r:id="rId2"/>
  </sheets>
  <definedNames/>
  <calcPr fullCalcOnLoad="1"/>
</workbook>
</file>

<file path=xl/sharedStrings.xml><?xml version="1.0" encoding="utf-8"?>
<sst xmlns="http://schemas.openxmlformats.org/spreadsheetml/2006/main" count="150" uniqueCount="77">
  <si>
    <t>Stavební investice</t>
  </si>
  <si>
    <t>Strojní investice</t>
  </si>
  <si>
    <t>Laminární box pro přípravu radiofarmak</t>
  </si>
  <si>
    <t>/v kč/</t>
  </si>
  <si>
    <t>celkem cena</t>
  </si>
  <si>
    <t>CELKEM stavební investice</t>
  </si>
  <si>
    <t>CELKEM strojní investice</t>
  </si>
  <si>
    <t>Rekapitulace zdroje pořízení investic:</t>
  </si>
  <si>
    <t>CELKEM zdroje</t>
  </si>
  <si>
    <t>převedený příděl rok 2006</t>
  </si>
  <si>
    <t>dotace nájemné 2007</t>
  </si>
  <si>
    <t>mimořádná dotace - zřizovatel 2007</t>
  </si>
  <si>
    <t>Přehled stavebních a strojních investic - rok 2007</t>
  </si>
  <si>
    <t>Celkem závazný ukazatel inv. dotace rok 2007</t>
  </si>
  <si>
    <t>Převedené finanční prostředky z roku 2006</t>
  </si>
  <si>
    <r>
      <t xml:space="preserve">Převedené finanční prostředky z roku 2006 - </t>
    </r>
    <r>
      <rPr>
        <i/>
        <sz val="8"/>
        <color indexed="10"/>
        <rFont val="Arial CE"/>
        <family val="0"/>
      </rPr>
      <t>použití laboratoř</t>
    </r>
  </si>
  <si>
    <t>Dotace nájemné 2007</t>
  </si>
  <si>
    <t>Lůžkový monitor ORT JIP 2ks</t>
  </si>
  <si>
    <t>Defibrilátory INT, INT amb., ORT JIP, Dětské - 4ks</t>
  </si>
  <si>
    <t>EEG - neurologie</t>
  </si>
  <si>
    <t>Přípojka CZT pro sklad CO včetně montáže</t>
  </si>
  <si>
    <r>
      <t>Rekonstrukce laboratoří</t>
    </r>
    <r>
      <rPr>
        <sz val="8"/>
        <rFont val="Arial CE"/>
        <family val="0"/>
      </rPr>
      <t xml:space="preserve"> - technologická část</t>
    </r>
  </si>
  <si>
    <r>
      <t>Rekonstrukce laboratoří</t>
    </r>
    <r>
      <rPr>
        <sz val="8"/>
        <rFont val="Arial CE"/>
        <family val="0"/>
      </rPr>
      <t xml:space="preserve"> - software M-Lab + síť. program</t>
    </r>
  </si>
  <si>
    <r>
      <t>Rekonstrukce laboratoří</t>
    </r>
    <r>
      <rPr>
        <sz val="8"/>
        <rFont val="Arial CE"/>
        <family val="0"/>
      </rPr>
      <t xml:space="preserve"> - stavební část</t>
    </r>
  </si>
  <si>
    <t>Mimořádná dotace 2007 - zřizovatel</t>
  </si>
  <si>
    <t xml:space="preserve">                               položka "Rekonstrukce laboratoří":</t>
  </si>
  <si>
    <t xml:space="preserve">                               položka "Rezerva stavební investice":</t>
  </si>
  <si>
    <t xml:space="preserve">                               položka "Rezerva strojní investice"</t>
  </si>
  <si>
    <t xml:space="preserve">                               Celkem převod z roku 2006</t>
  </si>
  <si>
    <t>*) Rekonstrukce laboratoří - stavební investice - převod finančních prostředků z finančního plánu z roku 2006 - rekapitulace položek:</t>
  </si>
  <si>
    <t>Dataprojektor pro vizitovací pracoviště</t>
  </si>
  <si>
    <t>Ing. Petr Mayer</t>
  </si>
  <si>
    <t xml:space="preserve">      ředitel</t>
  </si>
  <si>
    <t>Cena díla bez pozastávek</t>
  </si>
  <si>
    <t>Celková cena díla (fa. Outulný)</t>
  </si>
  <si>
    <t>Pozastávka 15% (z celkové ceny díla)</t>
  </si>
  <si>
    <r>
      <t>Rekonstrukce laboratoří</t>
    </r>
    <r>
      <rPr>
        <sz val="8"/>
        <rFont val="Arial CE"/>
        <family val="0"/>
      </rPr>
      <t xml:space="preserve"> - pozastávka PD z roku 2006</t>
    </r>
  </si>
  <si>
    <t>Přístroj "UNT Unguator Cito e/s" - lékárna (RNDr. Kulich)</t>
  </si>
  <si>
    <t>Investiční akce "laboratoře":</t>
  </si>
  <si>
    <t>DDHM (přístroje + nábytek) pí. Česneková</t>
  </si>
  <si>
    <t>DHM technologie (pí. Česneková)</t>
  </si>
  <si>
    <t>DHM stavba (ing. Hobzová)</t>
  </si>
  <si>
    <t>Pavilon MaD - správní poplatek - stavební povolení</t>
  </si>
  <si>
    <t>Projektová dokumentace - pavilon MaD</t>
  </si>
  <si>
    <t>dotace příkazní smlouva 2006 - převod 2007</t>
  </si>
  <si>
    <t>Tvorba fondu reprodukce z odpisů z roku 2006</t>
  </si>
  <si>
    <t>Dotace z příkazní smlouvy z roku 2006 - převod do 2007</t>
  </si>
  <si>
    <t>Dotace z prodeje spravovaného majetku z roku 2006</t>
  </si>
  <si>
    <t>prodej spravovaného majetku 2006</t>
  </si>
  <si>
    <r>
      <t xml:space="preserve">Rekonstrukce laboratoří - </t>
    </r>
    <r>
      <rPr>
        <sz val="8"/>
        <rFont val="Arial CE"/>
        <family val="0"/>
      </rPr>
      <t>organizace soutěže - CPS consulting</t>
    </r>
  </si>
  <si>
    <r>
      <t xml:space="preserve">Rekonstrukce laboratoří </t>
    </r>
    <r>
      <rPr>
        <sz val="8"/>
        <rFont val="Arial CE"/>
        <family val="0"/>
      </rPr>
      <t>- konzultační činnost PD - p. Šprongl</t>
    </r>
  </si>
  <si>
    <t xml:space="preserve">  **)</t>
  </si>
  <si>
    <t xml:space="preserve">  *), **)</t>
  </si>
  <si>
    <t>**) Rekonstrukce laboratoří - cena bez pozastávek</t>
  </si>
  <si>
    <t>fond reprodukce z odpisů 06+07</t>
  </si>
  <si>
    <t>Nekrytý rozdíl:</t>
  </si>
  <si>
    <t>z toho: fond reprodukce z odpisů 8 004 022,10 Kč a dotace z nájemného 449 000,-- Kč.</t>
  </si>
  <si>
    <t>z toho: prodej sprav. majetku 56 933,-- Kč, dále 3 498 568,44 Kč dotace z nájemného a 160 297,58 Kč příkazní smlouva 2006.</t>
  </si>
  <si>
    <t>Poštovní server Foxinus SMTP Server RED</t>
  </si>
  <si>
    <t>Hlavní router Foxinus Fire Wall</t>
  </si>
  <si>
    <t>Investiční potřeby celkem:</t>
  </si>
  <si>
    <r>
      <t xml:space="preserve">Pozn.: Uvedené položky stavebních a strojních investic jsou bez pořízení investic z důvodu havárií v předpokládané výši </t>
    </r>
    <r>
      <rPr>
        <b/>
        <i/>
        <u val="single"/>
        <sz val="8"/>
        <rFont val="Arial CE"/>
        <family val="0"/>
      </rPr>
      <t>cca 7 mil. Kč.</t>
    </r>
  </si>
  <si>
    <t>Rezerva havárie stavební</t>
  </si>
  <si>
    <t>Rezerva havárie strojní</t>
  </si>
  <si>
    <t>Počet stran: 1</t>
  </si>
  <si>
    <t>investiční</t>
  </si>
  <si>
    <t>provozní</t>
  </si>
  <si>
    <t>celkem laboratoř zdroje</t>
  </si>
  <si>
    <t>chybí</t>
  </si>
  <si>
    <t>Pozastávka 15% (z celkové ceny díla) uhrazeno po roce 2007</t>
  </si>
  <si>
    <t>Cena díla celkem bez pozastávek hrazeno v roce 2007</t>
  </si>
  <si>
    <t xml:space="preserve">    z toho DHM technologie - investice</t>
  </si>
  <si>
    <t xml:space="preserve">    z toho DDHM (přístroje + nábytek)  - z provozních prostředků</t>
  </si>
  <si>
    <t>Investiční akce "laboratoře" - podklady ze zakázky</t>
  </si>
  <si>
    <t xml:space="preserve">    z toho DHM stavba - investice</t>
  </si>
  <si>
    <t>rekapitulace zdrojů na zakázku - dat z návrhu plánu</t>
  </si>
  <si>
    <t>RK-03-2007-39, př. 3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</si>
</sst>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\ &quot;Kč&quot;"/>
    <numFmt numFmtId="186" formatCode="#00000"/>
    <numFmt numFmtId="187" formatCode="#,##0.000000"/>
    <numFmt numFmtId="188" formatCode="#,##0.00000"/>
    <numFmt numFmtId="189" formatCode="#,##0.000"/>
    <numFmt numFmtId="190" formatCode="#,##0.0\ &quot;Kč&quot;"/>
    <numFmt numFmtId="191" formatCode="#,##0.00\ &quot;Kč&quot;"/>
    <numFmt numFmtId="192" formatCode="_-* #,##0.0\ &quot;Kč&quot;_-;\-* #,##0.0\ &quot;Kč&quot;_-;_-* &quot;-&quot;\ &quot;Kč&quot;_-;_-@_-"/>
    <numFmt numFmtId="193" formatCode="_-* #,##0.00\ &quot;Kč&quot;_-;\-* #,##0.00\ &quot;Kč&quot;_-;_-* &quot;-&quot;\ &quot;Kč&quot;_-;_-@_-"/>
    <numFmt numFmtId="194" formatCode="#,##0.00_ ;\-#,##0.00\ "/>
    <numFmt numFmtId="195" formatCode="#,##0.0000"/>
    <numFmt numFmtId="196" formatCode="#,##0.0000000"/>
    <numFmt numFmtId="197" formatCode="_-* #,##0.000\ &quot;Kč&quot;_-;\-* #,##0.000\ &quot;Kč&quot;_-;_-* &quot;-&quot;\ &quot;Kč&quot;_-;_-@_-"/>
    <numFmt numFmtId="198" formatCode="#,##0.00000000"/>
    <numFmt numFmtId="199" formatCode="#,##0.000000000"/>
    <numFmt numFmtId="200" formatCode="_-* #,##0.0000\ &quot;Kč&quot;_-;\-* #,##0.0000\ &quot;Kč&quot;_-;_-* &quot;-&quot;\ &quot;Kč&quot;_-;_-@_-"/>
    <numFmt numFmtId="201" formatCode="_-* #,##0.000\ _K_č_-;\-* #,##0.000\ _K_č_-;_-* &quot;-&quot;??\ _K_č_-;_-@_-"/>
    <numFmt numFmtId="202" formatCode="_-* #,##0.0000\ _K_č_-;\-* #,##0.0000\ _K_č_-;_-* &quot;-&quot;??\ _K_č_-;_-@_-"/>
    <numFmt numFmtId="203" formatCode="_-* #,##0.00000\ _K_č_-;\-* #,##0.00000\ _K_č_-;_-* &quot;-&quot;??\ _K_č_-;_-@_-"/>
    <numFmt numFmtId="204" formatCode="_-* #,##0.000000\ _K_č_-;\-* #,##0.000000\ _K_č_-;_-* &quot;-&quot;??\ _K_č_-;_-@_-"/>
    <numFmt numFmtId="205" formatCode="#,##0.00_ ;[Red]\-#,##0.00\ "/>
    <numFmt numFmtId="206" formatCode="#,##0.00;[Red]#,##0.00"/>
    <numFmt numFmtId="207" formatCode="yyyy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sz val="8"/>
      <color indexed="10"/>
      <name val="Arial CE"/>
      <family val="0"/>
    </font>
    <font>
      <b/>
      <sz val="7"/>
      <color indexed="10"/>
      <name val="Arial CE"/>
      <family val="0"/>
    </font>
    <font>
      <i/>
      <sz val="7"/>
      <name val="Arial CE"/>
      <family val="2"/>
    </font>
    <font>
      <i/>
      <sz val="8"/>
      <color indexed="10"/>
      <name val="Arial CE"/>
      <family val="0"/>
    </font>
    <font>
      <b/>
      <i/>
      <sz val="8"/>
      <name val="Arial CE"/>
      <family val="0"/>
    </font>
    <font>
      <b/>
      <sz val="8"/>
      <color indexed="10"/>
      <name val="Arial CE"/>
      <family val="0"/>
    </font>
    <font>
      <b/>
      <i/>
      <u val="single"/>
      <sz val="8"/>
      <name val="Arial CE"/>
      <family val="0"/>
    </font>
    <font>
      <i/>
      <sz val="8"/>
      <color indexed="12"/>
      <name val="Arial CE"/>
      <family val="0"/>
    </font>
    <font>
      <b/>
      <sz val="11"/>
      <name val="Arial"/>
      <family val="2"/>
    </font>
    <font>
      <sz val="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Continuous"/>
    </xf>
    <xf numFmtId="183" fontId="0" fillId="0" borderId="0" xfId="0" applyNumberFormat="1" applyFill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5" fillId="0" borderId="3" xfId="20" applyNumberFormat="1" applyFont="1" applyFill="1" applyBorder="1" applyAlignment="1">
      <alignment vertical="center" wrapText="1"/>
      <protection/>
    </xf>
    <xf numFmtId="4" fontId="6" fillId="0" borderId="1" xfId="20" applyNumberFormat="1" applyFont="1" applyFill="1" applyBorder="1" applyAlignment="1">
      <alignment vertical="center" wrapText="1"/>
      <protection/>
    </xf>
    <xf numFmtId="3" fontId="5" fillId="0" borderId="4" xfId="20" applyFont="1" applyFill="1" applyBorder="1" applyAlignment="1">
      <alignment horizontal="left" vertical="center" wrapText="1"/>
      <protection/>
    </xf>
    <xf numFmtId="4" fontId="5" fillId="0" borderId="4" xfId="20" applyNumberFormat="1" applyFont="1" applyFill="1" applyBorder="1" applyAlignment="1">
      <alignment vertical="center" wrapText="1"/>
      <protection/>
    </xf>
    <xf numFmtId="3" fontId="5" fillId="0" borderId="1" xfId="20" applyFont="1" applyFill="1" applyBorder="1" applyAlignment="1">
      <alignment horizontal="left" vertical="center" wrapText="1"/>
      <protection/>
    </xf>
    <xf numFmtId="4" fontId="5" fillId="0" borderId="1" xfId="20" applyNumberFormat="1" applyFont="1" applyFill="1" applyBorder="1" applyAlignment="1">
      <alignment vertical="center" wrapText="1"/>
      <protection/>
    </xf>
    <xf numFmtId="4" fontId="6" fillId="2" borderId="1" xfId="20" applyNumberFormat="1" applyFont="1" applyFill="1" applyBorder="1" applyAlignment="1">
      <alignment vertical="center" wrapText="1"/>
      <protection/>
    </xf>
    <xf numFmtId="3" fontId="6" fillId="3" borderId="1" xfId="20" applyFont="1" applyFill="1" applyBorder="1" applyAlignment="1">
      <alignment horizontal="left" vertical="center" wrapText="1"/>
      <protection/>
    </xf>
    <xf numFmtId="4" fontId="6" fillId="3" borderId="1" xfId="20" applyNumberFormat="1" applyFont="1" applyFill="1" applyBorder="1" applyAlignment="1">
      <alignment vertical="center" wrapText="1"/>
      <protection/>
    </xf>
    <xf numFmtId="4" fontId="6" fillId="4" borderId="1" xfId="20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6" fillId="4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5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4" fontId="5" fillId="0" borderId="1" xfId="0" applyNumberFormat="1" applyFont="1" applyBorder="1" applyAlignment="1">
      <alignment/>
    </xf>
    <xf numFmtId="187" fontId="0" fillId="0" borderId="0" xfId="0" applyNumberFormat="1" applyAlignment="1">
      <alignment/>
    </xf>
    <xf numFmtId="0" fontId="6" fillId="0" borderId="5" xfId="0" applyFont="1" applyFill="1" applyBorder="1" applyAlignment="1">
      <alignment horizontal="left"/>
    </xf>
    <xf numFmtId="4" fontId="6" fillId="4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4" xfId="20" applyFont="1" applyFill="1" applyBorder="1" applyAlignment="1">
      <alignment horizontal="left" vertical="center" wrapText="1"/>
      <protection/>
    </xf>
    <xf numFmtId="3" fontId="6" fillId="0" borderId="3" xfId="20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4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96" fontId="0" fillId="0" borderId="0" xfId="0" applyNumberFormat="1" applyAlignment="1">
      <alignment/>
    </xf>
    <xf numFmtId="3" fontId="6" fillId="0" borderId="4" xfId="20" applyFont="1" applyFill="1" applyBorder="1" applyAlignment="1">
      <alignment horizontal="left" vertical="center"/>
      <protection/>
    </xf>
    <xf numFmtId="4" fontId="6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 horizontal="left" indent="12"/>
    </xf>
    <xf numFmtId="4" fontId="14" fillId="0" borderId="1" xfId="0" applyNumberFormat="1" applyFont="1" applyBorder="1" applyAlignment="1">
      <alignment/>
    </xf>
    <xf numFmtId="3" fontId="16" fillId="0" borderId="4" xfId="20" applyFont="1" applyFill="1" applyBorder="1" applyAlignment="1">
      <alignment horizontal="left" vertical="center" wrapText="1"/>
      <protection/>
    </xf>
    <xf numFmtId="4" fontId="16" fillId="0" borderId="4" xfId="20" applyNumberFormat="1" applyFont="1" applyFill="1" applyBorder="1" applyAlignment="1">
      <alignment vertical="center" wrapText="1"/>
      <protection/>
    </xf>
    <xf numFmtId="0" fontId="17" fillId="0" borderId="0" xfId="0" applyFont="1" applyAlignment="1">
      <alignment horizontal="left"/>
    </xf>
    <xf numFmtId="3" fontId="5" fillId="0" borderId="6" xfId="20" applyFont="1" applyFill="1" applyBorder="1" applyAlignment="1">
      <alignment horizontal="left" vertical="center" wrapText="1"/>
      <protection/>
    </xf>
    <xf numFmtId="4" fontId="5" fillId="0" borderId="6" xfId="20" applyNumberFormat="1" applyFont="1" applyFill="1" applyBorder="1" applyAlignment="1">
      <alignment vertical="center" wrapText="1"/>
      <protection/>
    </xf>
    <xf numFmtId="4" fontId="6" fillId="2" borderId="7" xfId="20" applyNumberFormat="1" applyFont="1" applyFill="1" applyBorder="1" applyAlignment="1">
      <alignment vertical="center" wrapText="1"/>
      <protection/>
    </xf>
    <xf numFmtId="4" fontId="6" fillId="0" borderId="4" xfId="20" applyNumberFormat="1" applyFont="1" applyFill="1" applyBorder="1" applyAlignment="1">
      <alignment vertical="center" wrapText="1"/>
      <protection/>
    </xf>
    <xf numFmtId="3" fontId="6" fillId="0" borderId="8" xfId="20" applyFont="1" applyFill="1" applyBorder="1" applyAlignment="1">
      <alignment horizontal="left" vertical="center" wrapText="1"/>
      <protection/>
    </xf>
    <xf numFmtId="4" fontId="5" fillId="0" borderId="9" xfId="20" applyNumberFormat="1" applyFont="1" applyFill="1" applyBorder="1" applyAlignment="1">
      <alignment vertical="center" wrapText="1"/>
      <protection/>
    </xf>
    <xf numFmtId="4" fontId="6" fillId="0" borderId="10" xfId="20" applyNumberFormat="1" applyFont="1" applyFill="1" applyBorder="1" applyAlignment="1">
      <alignment vertical="center" wrapText="1"/>
      <protection/>
    </xf>
    <xf numFmtId="4" fontId="6" fillId="0" borderId="7" xfId="20" applyNumberFormat="1" applyFont="1" applyFill="1" applyBorder="1" applyAlignment="1">
      <alignment vertical="center" wrapText="1"/>
      <protection/>
    </xf>
    <xf numFmtId="3" fontId="6" fillId="6" borderId="11" xfId="20" applyFont="1" applyFill="1" applyBorder="1" applyAlignment="1">
      <alignment horizontal="left" vertical="center" wrapText="1"/>
      <protection/>
    </xf>
    <xf numFmtId="4" fontId="5" fillId="6" borderId="12" xfId="20" applyNumberFormat="1" applyFont="1" applyFill="1" applyBorder="1" applyAlignment="1">
      <alignment vertical="center" wrapText="1"/>
      <protection/>
    </xf>
    <xf numFmtId="4" fontId="6" fillId="6" borderId="13" xfId="20" applyNumberFormat="1" applyFont="1" applyFill="1" applyBorder="1" applyAlignment="1">
      <alignment vertical="center" wrapText="1"/>
      <protection/>
    </xf>
    <xf numFmtId="3" fontId="6" fillId="6" borderId="14" xfId="20" applyFont="1" applyFill="1" applyBorder="1" applyAlignment="1">
      <alignment horizontal="left" vertical="center" wrapText="1"/>
      <protection/>
    </xf>
    <xf numFmtId="4" fontId="5" fillId="6" borderId="15" xfId="20" applyNumberFormat="1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/>
    </xf>
    <xf numFmtId="0" fontId="6" fillId="7" borderId="16" xfId="0" applyFont="1" applyFill="1" applyBorder="1" applyAlignment="1">
      <alignment horizontal="left"/>
    </xf>
    <xf numFmtId="4" fontId="6" fillId="7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/>
    </xf>
    <xf numFmtId="188" fontId="1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6" fillId="0" borderId="19" xfId="20" applyFont="1" applyFill="1" applyBorder="1" applyAlignment="1">
      <alignment horizontal="left" vertical="center" wrapText="1"/>
      <protection/>
    </xf>
    <xf numFmtId="4" fontId="6" fillId="0" borderId="17" xfId="20" applyNumberFormat="1" applyFont="1" applyFill="1" applyBorder="1" applyAlignment="1">
      <alignment vertical="center" wrapText="1"/>
      <protection/>
    </xf>
    <xf numFmtId="3" fontId="6" fillId="0" borderId="8" xfId="20" applyFont="1" applyFill="1" applyBorder="1" applyAlignment="1">
      <alignment horizontal="left" vertical="center"/>
      <protection/>
    </xf>
    <xf numFmtId="4" fontId="5" fillId="0" borderId="14" xfId="0" applyNumberFormat="1" applyFont="1" applyFill="1" applyBorder="1" applyAlignment="1">
      <alignment horizontal="left"/>
    </xf>
    <xf numFmtId="4" fontId="5" fillId="0" borderId="13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 horizontal="left"/>
    </xf>
    <xf numFmtId="4" fontId="5" fillId="0" borderId="17" xfId="0" applyNumberFormat="1" applyFont="1" applyBorder="1" applyAlignment="1">
      <alignment/>
    </xf>
    <xf numFmtId="0" fontId="6" fillId="5" borderId="20" xfId="0" applyFont="1" applyFill="1" applyBorder="1" applyAlignment="1">
      <alignment vertical="center"/>
    </xf>
    <xf numFmtId="4" fontId="6" fillId="5" borderId="21" xfId="0" applyNumberFormat="1" applyFont="1" applyFill="1" applyBorder="1" applyAlignment="1">
      <alignment vertical="center"/>
    </xf>
    <xf numFmtId="4" fontId="6" fillId="7" borderId="18" xfId="0" applyNumberFormat="1" applyFont="1" applyFill="1" applyBorder="1" applyAlignment="1">
      <alignment horizontal="left"/>
    </xf>
    <xf numFmtId="4" fontId="6" fillId="7" borderId="10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0" fontId="6" fillId="7" borderId="14" xfId="0" applyFont="1" applyFill="1" applyBorder="1" applyAlignment="1">
      <alignment horizontal="left"/>
    </xf>
    <xf numFmtId="4" fontId="6" fillId="7" borderId="13" xfId="0" applyNumberFormat="1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workbookViewId="0" topLeftCell="A1">
      <selection activeCell="G1" sqref="G1"/>
    </sheetView>
  </sheetViews>
  <sheetFormatPr defaultColWidth="9.00390625" defaultRowHeight="12.75"/>
  <cols>
    <col min="1" max="1" width="47.00390625" style="35" customWidth="1"/>
    <col min="2" max="2" width="10.875" style="51" customWidth="1"/>
    <col min="3" max="3" width="11.75390625" style="51" customWidth="1"/>
    <col min="4" max="4" width="11.125" style="51" customWidth="1"/>
    <col min="5" max="6" width="10.875" style="51" customWidth="1"/>
    <col min="7" max="7" width="11.375" style="51" customWidth="1"/>
    <col min="8" max="8" width="12.00390625" style="51" customWidth="1"/>
    <col min="9" max="9" width="7.00390625" style="0" customWidth="1"/>
    <col min="10" max="10" width="11.75390625" style="0" bestFit="1" customWidth="1"/>
  </cols>
  <sheetData>
    <row r="1" ht="15">
      <c r="G1" s="89" t="s">
        <v>76</v>
      </c>
    </row>
    <row r="2" ht="15">
      <c r="G2" s="89" t="s">
        <v>64</v>
      </c>
    </row>
    <row r="4" spans="1:8" s="4" customFormat="1" ht="15.75">
      <c r="A4" s="14" t="s">
        <v>12</v>
      </c>
      <c r="B4" s="1"/>
      <c r="C4" s="1"/>
      <c r="D4" s="1"/>
      <c r="E4" s="1"/>
      <c r="F4" s="1"/>
      <c r="G4" s="1"/>
      <c r="H4" s="1"/>
    </row>
    <row r="5" spans="1:10" ht="12.75" customHeight="1" thickBot="1">
      <c r="A5" s="15"/>
      <c r="B5" s="5"/>
      <c r="C5" s="5"/>
      <c r="D5" s="5"/>
      <c r="E5" s="5"/>
      <c r="F5" s="5"/>
      <c r="G5" s="5"/>
      <c r="H5" s="16" t="s">
        <v>3</v>
      </c>
      <c r="I5" s="5"/>
      <c r="J5" s="17"/>
    </row>
    <row r="6" spans="1:8" s="6" customFormat="1" ht="33" customHeight="1" thickBot="1" thickTop="1">
      <c r="A6" s="18" t="s">
        <v>0</v>
      </c>
      <c r="B6" s="19" t="s">
        <v>9</v>
      </c>
      <c r="C6" s="19" t="s">
        <v>44</v>
      </c>
      <c r="D6" s="19" t="s">
        <v>48</v>
      </c>
      <c r="E6" s="19" t="s">
        <v>10</v>
      </c>
      <c r="F6" s="19" t="s">
        <v>54</v>
      </c>
      <c r="G6" s="19" t="s">
        <v>11</v>
      </c>
      <c r="H6" s="20" t="s">
        <v>4</v>
      </c>
    </row>
    <row r="7" spans="1:8" ht="12.75" customHeight="1" thickBot="1" thickTop="1">
      <c r="A7" s="90" t="s">
        <v>43</v>
      </c>
      <c r="B7" s="91">
        <v>2261000</v>
      </c>
      <c r="C7" s="91"/>
      <c r="D7" s="91"/>
      <c r="E7" s="91"/>
      <c r="F7" s="91"/>
      <c r="G7" s="91"/>
      <c r="H7" s="97">
        <f aca="true" t="shared" si="0" ref="H7:H13">SUM(B7:G7)</f>
        <v>2261000</v>
      </c>
    </row>
    <row r="8" spans="1:10" ht="12.75" customHeight="1">
      <c r="A8" s="98" t="s">
        <v>23</v>
      </c>
      <c r="B8" s="99">
        <f>8453022.1+377694.6+3715799.02</f>
        <v>12546515.719999999</v>
      </c>
      <c r="C8" s="99">
        <v>734502.57</v>
      </c>
      <c r="D8" s="99">
        <v>3840</v>
      </c>
      <c r="E8" s="99">
        <f>24400000-520036.49-16325000-375000-111469-322981.23-2517278-32162-3570+1000+344083-1738342.57+1000000+153703</f>
        <v>3952946.710000001</v>
      </c>
      <c r="F8" s="99">
        <v>3000000</v>
      </c>
      <c r="G8" s="99">
        <v>15542000</v>
      </c>
      <c r="H8" s="100">
        <f t="shared" si="0"/>
        <v>35779805</v>
      </c>
      <c r="I8" s="12" t="s">
        <v>52</v>
      </c>
      <c r="J8" s="8"/>
    </row>
    <row r="9" spans="1:8" ht="12.75" customHeight="1">
      <c r="A9" s="113" t="s">
        <v>36</v>
      </c>
      <c r="B9" s="24"/>
      <c r="C9" s="24"/>
      <c r="D9" s="24"/>
      <c r="E9" s="24">
        <v>155890</v>
      </c>
      <c r="F9" s="24"/>
      <c r="G9" s="24"/>
      <c r="H9" s="114">
        <f t="shared" si="0"/>
        <v>155890</v>
      </c>
    </row>
    <row r="10" spans="1:8" ht="12.75" customHeight="1">
      <c r="A10" s="113" t="s">
        <v>50</v>
      </c>
      <c r="B10" s="24"/>
      <c r="C10" s="24"/>
      <c r="D10" s="24"/>
      <c r="E10" s="24">
        <v>45000</v>
      </c>
      <c r="F10" s="24"/>
      <c r="G10" s="24"/>
      <c r="H10" s="114">
        <f t="shared" si="0"/>
        <v>45000</v>
      </c>
    </row>
    <row r="11" spans="1:8" ht="12.75" customHeight="1" thickBot="1">
      <c r="A11" s="115" t="s">
        <v>49</v>
      </c>
      <c r="B11" s="95"/>
      <c r="C11" s="95"/>
      <c r="D11" s="95"/>
      <c r="E11" s="95">
        <v>47600</v>
      </c>
      <c r="F11" s="95"/>
      <c r="G11" s="95"/>
      <c r="H11" s="96">
        <f t="shared" si="0"/>
        <v>47600</v>
      </c>
    </row>
    <row r="12" spans="1:8" ht="12.75" customHeight="1">
      <c r="A12" s="23" t="s">
        <v>42</v>
      </c>
      <c r="B12" s="24"/>
      <c r="C12" s="24"/>
      <c r="D12" s="24"/>
      <c r="E12" s="24">
        <v>3000</v>
      </c>
      <c r="F12" s="24"/>
      <c r="G12" s="24"/>
      <c r="H12" s="93">
        <f t="shared" si="0"/>
        <v>3000</v>
      </c>
    </row>
    <row r="13" spans="1:8" ht="12.75" customHeight="1">
      <c r="A13" s="23" t="s">
        <v>20</v>
      </c>
      <c r="B13" s="24"/>
      <c r="C13" s="24"/>
      <c r="D13" s="24"/>
      <c r="E13" s="24">
        <v>337960</v>
      </c>
      <c r="F13" s="24"/>
      <c r="G13" s="24"/>
      <c r="H13" s="22">
        <f t="shared" si="0"/>
        <v>337960</v>
      </c>
    </row>
    <row r="14" spans="1:8" s="3" customFormat="1" ht="12.75" customHeight="1">
      <c r="A14" s="28" t="s">
        <v>5</v>
      </c>
      <c r="B14" s="29">
        <f aca="true" t="shared" si="1" ref="B14:H14">SUM(B7:B13)</f>
        <v>14807515.719999999</v>
      </c>
      <c r="C14" s="29">
        <f t="shared" si="1"/>
        <v>734502.57</v>
      </c>
      <c r="D14" s="29">
        <f t="shared" si="1"/>
        <v>3840</v>
      </c>
      <c r="E14" s="29">
        <f t="shared" si="1"/>
        <v>4542396.710000001</v>
      </c>
      <c r="F14" s="29">
        <f t="shared" si="1"/>
        <v>3000000</v>
      </c>
      <c r="G14" s="29">
        <f t="shared" si="1"/>
        <v>15542000</v>
      </c>
      <c r="H14" s="30">
        <f t="shared" si="1"/>
        <v>38630255</v>
      </c>
    </row>
    <row r="15" spans="1:8" s="7" customFormat="1" ht="13.5" customHeight="1">
      <c r="A15" s="31"/>
      <c r="B15" s="32"/>
      <c r="C15" s="32"/>
      <c r="D15" s="32"/>
      <c r="E15" s="32"/>
      <c r="F15" s="32"/>
      <c r="G15" s="32"/>
      <c r="H15" s="13"/>
    </row>
    <row r="16" spans="1:8" s="7" customFormat="1" ht="13.5" customHeight="1">
      <c r="A16" s="31"/>
      <c r="B16" s="32"/>
      <c r="C16" s="32"/>
      <c r="D16" s="32"/>
      <c r="E16" s="32"/>
      <c r="F16" s="32"/>
      <c r="G16" s="32"/>
      <c r="H16" s="13"/>
    </row>
    <row r="17" spans="1:8" s="7" customFormat="1" ht="12.75" customHeight="1" thickBot="1">
      <c r="A17" s="31"/>
      <c r="B17" s="32"/>
      <c r="C17" s="32"/>
      <c r="D17" s="32"/>
      <c r="E17" s="32"/>
      <c r="F17" s="32"/>
      <c r="G17" s="32"/>
      <c r="H17" s="33" t="s">
        <v>3</v>
      </c>
    </row>
    <row r="18" spans="1:8" s="6" customFormat="1" ht="33" customHeight="1" thickBot="1" thickTop="1">
      <c r="A18" s="18" t="s">
        <v>1</v>
      </c>
      <c r="B18" s="19" t="s">
        <v>9</v>
      </c>
      <c r="C18" s="19" t="s">
        <v>44</v>
      </c>
      <c r="D18" s="19" t="s">
        <v>48</v>
      </c>
      <c r="E18" s="19" t="s">
        <v>10</v>
      </c>
      <c r="F18" s="19" t="s">
        <v>54</v>
      </c>
      <c r="G18" s="19" t="s">
        <v>11</v>
      </c>
      <c r="H18" s="34" t="s">
        <v>4</v>
      </c>
    </row>
    <row r="19" spans="1:8" ht="12.75" customHeight="1" thickTop="1">
      <c r="A19" s="25" t="s">
        <v>19</v>
      </c>
      <c r="B19" s="26">
        <v>1800000</v>
      </c>
      <c r="C19" s="26"/>
      <c r="D19" s="26"/>
      <c r="E19" s="26"/>
      <c r="F19" s="26"/>
      <c r="G19" s="26"/>
      <c r="H19" s="27">
        <f aca="true" t="shared" si="2" ref="H19:H28">SUM(B19:G19)</f>
        <v>1800000</v>
      </c>
    </row>
    <row r="20" spans="1:8" ht="12.75" customHeight="1">
      <c r="A20" s="23" t="s">
        <v>17</v>
      </c>
      <c r="B20" s="24">
        <v>400000</v>
      </c>
      <c r="C20" s="24"/>
      <c r="D20" s="24"/>
      <c r="E20" s="24"/>
      <c r="F20" s="24"/>
      <c r="G20" s="24"/>
      <c r="H20" s="27">
        <f t="shared" si="2"/>
        <v>400000</v>
      </c>
    </row>
    <row r="21" spans="1:8" ht="12.75" customHeight="1">
      <c r="A21" s="23" t="s">
        <v>2</v>
      </c>
      <c r="B21" s="24">
        <v>1297100</v>
      </c>
      <c r="C21" s="24"/>
      <c r="D21" s="24"/>
      <c r="E21" s="24"/>
      <c r="F21" s="24"/>
      <c r="G21" s="24"/>
      <c r="H21" s="27">
        <f t="shared" si="2"/>
        <v>1297100</v>
      </c>
    </row>
    <row r="22" spans="1:8" ht="12.75" customHeight="1">
      <c r="A22" s="23" t="s">
        <v>18</v>
      </c>
      <c r="B22" s="24">
        <v>400000</v>
      </c>
      <c r="C22" s="24"/>
      <c r="D22" s="24"/>
      <c r="E22" s="24"/>
      <c r="F22" s="24"/>
      <c r="G22" s="24"/>
      <c r="H22" s="27">
        <f t="shared" si="2"/>
        <v>400000</v>
      </c>
    </row>
    <row r="23" spans="1:8" ht="12.75" customHeight="1" thickBot="1">
      <c r="A23" s="90" t="s">
        <v>30</v>
      </c>
      <c r="B23" s="91">
        <v>160000</v>
      </c>
      <c r="C23" s="91"/>
      <c r="D23" s="91"/>
      <c r="E23" s="91"/>
      <c r="F23" s="91"/>
      <c r="G23" s="91"/>
      <c r="H23" s="92">
        <f t="shared" si="2"/>
        <v>160000</v>
      </c>
    </row>
    <row r="24" spans="1:9" ht="12.75" customHeight="1">
      <c r="A24" s="101" t="s">
        <v>21</v>
      </c>
      <c r="B24" s="102"/>
      <c r="C24" s="102"/>
      <c r="D24" s="102"/>
      <c r="E24" s="102">
        <f>18842278+1738342.57+9394.72-200000-1000000-15044.9-78825.6-153703</f>
        <v>19142441.79</v>
      </c>
      <c r="F24" s="102"/>
      <c r="G24" s="102"/>
      <c r="H24" s="100">
        <f t="shared" si="2"/>
        <v>19142441.79</v>
      </c>
      <c r="I24" s="12" t="s">
        <v>51</v>
      </c>
    </row>
    <row r="25" spans="1:8" ht="12.75" customHeight="1" thickBot="1">
      <c r="A25" s="94" t="s">
        <v>22</v>
      </c>
      <c r="B25" s="95"/>
      <c r="C25" s="95"/>
      <c r="D25" s="95"/>
      <c r="E25" s="95">
        <v>375000</v>
      </c>
      <c r="F25" s="95"/>
      <c r="G25" s="95"/>
      <c r="H25" s="96">
        <f t="shared" si="2"/>
        <v>375000</v>
      </c>
    </row>
    <row r="26" spans="1:8" ht="12.75" customHeight="1">
      <c r="A26" s="23" t="s">
        <v>58</v>
      </c>
      <c r="B26" s="24"/>
      <c r="C26" s="24"/>
      <c r="D26" s="24"/>
      <c r="E26" s="24">
        <v>107278.5</v>
      </c>
      <c r="F26" s="24"/>
      <c r="G26" s="24"/>
      <c r="H26" s="93">
        <f t="shared" si="2"/>
        <v>107278.5</v>
      </c>
    </row>
    <row r="27" spans="1:8" ht="12.75" customHeight="1">
      <c r="A27" s="23" t="s">
        <v>59</v>
      </c>
      <c r="B27" s="24"/>
      <c r="C27" s="24"/>
      <c r="D27" s="24"/>
      <c r="E27" s="24">
        <v>186592</v>
      </c>
      <c r="F27" s="24"/>
      <c r="G27" s="24"/>
      <c r="H27" s="22">
        <f t="shared" si="2"/>
        <v>186592</v>
      </c>
    </row>
    <row r="28" spans="1:8" ht="12.75" customHeight="1">
      <c r="A28" s="23" t="s">
        <v>37</v>
      </c>
      <c r="B28" s="24"/>
      <c r="C28" s="24"/>
      <c r="D28" s="24"/>
      <c r="E28" s="24">
        <v>46291</v>
      </c>
      <c r="F28" s="24"/>
      <c r="G28" s="24"/>
      <c r="H28" s="22">
        <f t="shared" si="2"/>
        <v>46291</v>
      </c>
    </row>
    <row r="29" spans="1:8" s="3" customFormat="1" ht="14.25" customHeight="1">
      <c r="A29" s="28" t="s">
        <v>6</v>
      </c>
      <c r="B29" s="29">
        <f aca="true" t="shared" si="3" ref="B29:H29">SUM(B19:B28)</f>
        <v>4057100</v>
      </c>
      <c r="C29" s="29">
        <f t="shared" si="3"/>
        <v>0</v>
      </c>
      <c r="D29" s="29">
        <f t="shared" si="3"/>
        <v>0</v>
      </c>
      <c r="E29" s="29">
        <f t="shared" si="3"/>
        <v>19857603.29</v>
      </c>
      <c r="F29" s="29">
        <f t="shared" si="3"/>
        <v>0</v>
      </c>
      <c r="G29" s="29">
        <f t="shared" si="3"/>
        <v>0</v>
      </c>
      <c r="H29" s="30">
        <f t="shared" si="3"/>
        <v>23914703.29</v>
      </c>
    </row>
    <row r="30" spans="1:8" ht="12.75">
      <c r="A30" s="36"/>
      <c r="B30" s="37"/>
      <c r="C30" s="37"/>
      <c r="D30" s="37"/>
      <c r="E30" s="37"/>
      <c r="F30" s="37"/>
      <c r="G30" s="37"/>
      <c r="H30" s="112"/>
    </row>
    <row r="31" spans="1:8" ht="13.5" thickBot="1">
      <c r="A31" s="36"/>
      <c r="B31" s="37"/>
      <c r="C31" s="37"/>
      <c r="D31" s="37"/>
      <c r="E31" s="37"/>
      <c r="F31" s="37"/>
      <c r="G31" s="37"/>
      <c r="H31" s="8"/>
    </row>
    <row r="32" spans="1:8" s="10" customFormat="1" ht="14.25" customHeight="1" thickBot="1">
      <c r="A32" s="120" t="s">
        <v>13</v>
      </c>
      <c r="B32" s="121">
        <f aca="true" t="shared" si="4" ref="B32:H32">SUM(B29,B14)</f>
        <v>18864615.72</v>
      </c>
      <c r="C32" s="121">
        <f t="shared" si="4"/>
        <v>734502.57</v>
      </c>
      <c r="D32" s="121">
        <f t="shared" si="4"/>
        <v>3840</v>
      </c>
      <c r="E32" s="121">
        <f t="shared" si="4"/>
        <v>24400000</v>
      </c>
      <c r="F32" s="121">
        <f t="shared" si="4"/>
        <v>3000000</v>
      </c>
      <c r="G32" s="121">
        <f t="shared" si="4"/>
        <v>15542000</v>
      </c>
      <c r="H32" s="40">
        <f t="shared" si="4"/>
        <v>62544958.29</v>
      </c>
    </row>
    <row r="33" spans="1:8" s="11" customFormat="1" ht="11.25">
      <c r="A33" s="41"/>
      <c r="B33" s="42"/>
      <c r="C33" s="42"/>
      <c r="D33" s="42"/>
      <c r="E33" s="42"/>
      <c r="F33" s="42"/>
      <c r="G33" s="42"/>
      <c r="H33" s="42"/>
    </row>
    <row r="34" spans="1:8" s="11" customFormat="1" ht="11.25">
      <c r="A34" s="41"/>
      <c r="B34" s="42"/>
      <c r="C34" s="42"/>
      <c r="D34" s="42"/>
      <c r="E34" s="42"/>
      <c r="F34" s="42"/>
      <c r="G34" s="42"/>
      <c r="H34" s="42"/>
    </row>
    <row r="35" spans="1:8" s="11" customFormat="1" ht="12.75">
      <c r="A35" s="41"/>
      <c r="B35" s="42"/>
      <c r="C35" s="42"/>
      <c r="D35" s="42"/>
      <c r="E35" s="42"/>
      <c r="F35" s="42"/>
      <c r="G35" s="42"/>
      <c r="H35" s="8"/>
    </row>
    <row r="36" spans="1:8" ht="13.5" thickBot="1">
      <c r="A36" s="43" t="s">
        <v>7</v>
      </c>
      <c r="B36" s="16" t="s">
        <v>3</v>
      </c>
      <c r="C36" s="16"/>
      <c r="D36" s="16"/>
      <c r="E36" s="45"/>
      <c r="F36" s="46"/>
      <c r="G36" s="47"/>
      <c r="H36" s="44"/>
    </row>
    <row r="37" spans="1:8" ht="12.75">
      <c r="A37" s="126" t="s">
        <v>14</v>
      </c>
      <c r="B37" s="127">
        <f>SUM(B7,B19,B20,B21,B22,B23)</f>
        <v>6318100</v>
      </c>
      <c r="C37" s="75"/>
      <c r="D37" s="75"/>
      <c r="E37" s="9"/>
      <c r="F37" s="2"/>
      <c r="G37" s="9"/>
      <c r="H37" s="44"/>
    </row>
    <row r="38" spans="1:8" ht="12.75">
      <c r="A38" s="103" t="s">
        <v>15</v>
      </c>
      <c r="B38" s="104">
        <v>12546515.719999999</v>
      </c>
      <c r="C38" s="75"/>
      <c r="D38" s="75"/>
      <c r="E38" s="8"/>
      <c r="F38" s="9"/>
      <c r="G38" s="9"/>
      <c r="H38" s="2"/>
    </row>
    <row r="39" spans="1:8" ht="12.75">
      <c r="A39" s="103" t="s">
        <v>46</v>
      </c>
      <c r="B39" s="104">
        <v>734502.57</v>
      </c>
      <c r="C39" s="75"/>
      <c r="D39" s="75"/>
      <c r="E39" s="82"/>
      <c r="F39" s="9"/>
      <c r="G39" s="9"/>
      <c r="H39" s="2"/>
    </row>
    <row r="40" spans="1:8" ht="12.75">
      <c r="A40" s="103" t="s">
        <v>47</v>
      </c>
      <c r="B40" s="104">
        <v>3840</v>
      </c>
      <c r="C40" s="75"/>
      <c r="D40" s="75"/>
      <c r="E40" s="8"/>
      <c r="F40" s="9"/>
      <c r="G40" s="111"/>
      <c r="H40" s="2"/>
    </row>
    <row r="41" spans="1:8" ht="12.75">
      <c r="A41" s="103" t="s">
        <v>16</v>
      </c>
      <c r="B41" s="128">
        <v>24400000</v>
      </c>
      <c r="C41" s="76"/>
      <c r="D41" s="76"/>
      <c r="E41" s="2"/>
      <c r="F41" s="53"/>
      <c r="G41" s="2"/>
      <c r="H41" s="2"/>
    </row>
    <row r="42" spans="1:8" ht="12.75">
      <c r="A42" s="103" t="s">
        <v>45</v>
      </c>
      <c r="B42" s="104">
        <v>3000000</v>
      </c>
      <c r="C42" s="75"/>
      <c r="D42" s="75"/>
      <c r="E42" s="2"/>
      <c r="F42" s="9"/>
      <c r="G42" s="2"/>
      <c r="H42" s="2"/>
    </row>
    <row r="43" spans="1:8" ht="13.5" thickBot="1">
      <c r="A43" s="103" t="s">
        <v>24</v>
      </c>
      <c r="B43" s="104">
        <v>15542000</v>
      </c>
      <c r="C43" s="75"/>
      <c r="D43" s="75"/>
      <c r="E43" s="9"/>
      <c r="F43" s="50"/>
      <c r="G43" s="2"/>
      <c r="H43" s="2"/>
    </row>
    <row r="44" spans="1:8" ht="13.5" thickBot="1">
      <c r="A44" s="54" t="s">
        <v>8</v>
      </c>
      <c r="B44" s="55">
        <f>SUM(B37:B43)</f>
        <v>62544958.29</v>
      </c>
      <c r="C44" s="81"/>
      <c r="D44" s="81"/>
      <c r="F44" s="2"/>
      <c r="G44" s="2"/>
      <c r="H44" s="2"/>
    </row>
    <row r="45" spans="1:8" ht="12.75">
      <c r="A45" s="56"/>
      <c r="B45" s="57"/>
      <c r="C45" s="57"/>
      <c r="D45" s="57"/>
      <c r="F45" s="2"/>
      <c r="G45" s="2"/>
      <c r="H45" s="2"/>
    </row>
    <row r="46" spans="1:8" ht="12.75">
      <c r="A46" s="85" t="s">
        <v>60</v>
      </c>
      <c r="B46" s="84">
        <v>64101165.5</v>
      </c>
      <c r="C46" s="57"/>
      <c r="D46" s="57"/>
      <c r="F46" s="2"/>
      <c r="G46" s="2"/>
      <c r="H46" s="2"/>
    </row>
    <row r="47" spans="1:8" ht="12.75">
      <c r="A47" s="85" t="s">
        <v>55</v>
      </c>
      <c r="B47" s="86">
        <f>B46-B44</f>
        <v>1556207.210000001</v>
      </c>
      <c r="C47" s="57"/>
      <c r="D47" s="57"/>
      <c r="F47" s="2"/>
      <c r="G47" s="2"/>
      <c r="H47" s="2"/>
    </row>
    <row r="48" spans="1:8" ht="12.75">
      <c r="A48" s="56"/>
      <c r="B48" s="57"/>
      <c r="C48" s="57"/>
      <c r="D48" s="57"/>
      <c r="F48" s="2"/>
      <c r="G48" s="2"/>
      <c r="H48" s="2"/>
    </row>
    <row r="49" spans="2:8" ht="3.75" customHeight="1">
      <c r="B49" s="57"/>
      <c r="C49" s="57"/>
      <c r="D49" s="57"/>
      <c r="F49" s="2"/>
      <c r="G49" s="2"/>
      <c r="H49" s="2"/>
    </row>
    <row r="50" spans="1:8" ht="3.75" customHeight="1">
      <c r="A50" s="56"/>
      <c r="B50" s="57"/>
      <c r="C50" s="57"/>
      <c r="D50" s="57"/>
      <c r="F50" s="2"/>
      <c r="G50" s="2"/>
      <c r="H50" s="2"/>
    </row>
    <row r="51" spans="1:8" ht="12.75">
      <c r="A51" s="56"/>
      <c r="B51" s="57"/>
      <c r="C51" s="57"/>
      <c r="D51" s="57"/>
      <c r="F51" s="2"/>
      <c r="G51" s="2"/>
      <c r="H51" s="2"/>
    </row>
    <row r="52" spans="1:8" ht="12.75">
      <c r="A52" s="58" t="s">
        <v>29</v>
      </c>
      <c r="B52" s="57"/>
      <c r="C52" s="57"/>
      <c r="D52" s="57"/>
      <c r="F52" s="2"/>
      <c r="G52" s="2"/>
      <c r="H52" s="2"/>
    </row>
    <row r="53" spans="1:7" ht="12.75">
      <c r="A53" s="59" t="s">
        <v>25</v>
      </c>
      <c r="B53" s="63">
        <v>8453022.1</v>
      </c>
      <c r="C53" s="58" t="s">
        <v>56</v>
      </c>
      <c r="D53" s="77"/>
      <c r="E53" s="60"/>
      <c r="F53" s="60"/>
      <c r="G53" s="60"/>
    </row>
    <row r="54" spans="1:8" ht="12.75">
      <c r="A54" s="59" t="s">
        <v>26</v>
      </c>
      <c r="B54" s="63">
        <v>377694.6</v>
      </c>
      <c r="C54" s="77"/>
      <c r="D54" s="77"/>
      <c r="E54" s="60"/>
      <c r="F54" s="60"/>
      <c r="G54" s="60"/>
      <c r="H54"/>
    </row>
    <row r="55" spans="1:8" ht="12.75">
      <c r="A55" s="59" t="s">
        <v>27</v>
      </c>
      <c r="B55" s="63">
        <v>3715799.02</v>
      </c>
      <c r="C55" s="58" t="s">
        <v>57</v>
      </c>
      <c r="D55" s="77"/>
      <c r="E55" s="62"/>
      <c r="H55"/>
    </row>
    <row r="56" spans="1:8" ht="12.75">
      <c r="A56" s="67" t="s">
        <v>28</v>
      </c>
      <c r="B56" s="64">
        <f>SUM(B53:B55)</f>
        <v>12546515.719999999</v>
      </c>
      <c r="C56" s="78"/>
      <c r="D56" s="78"/>
      <c r="E56" s="62"/>
      <c r="H56"/>
    </row>
    <row r="57" spans="1:8" ht="12.75">
      <c r="A57" s="59"/>
      <c r="B57" s="61"/>
      <c r="C57" s="61"/>
      <c r="D57" s="61"/>
      <c r="E57" s="62"/>
      <c r="H57"/>
    </row>
    <row r="58" spans="1:8" ht="12.75">
      <c r="A58" s="58" t="s">
        <v>53</v>
      </c>
      <c r="B58" s="61"/>
      <c r="C58" s="61"/>
      <c r="D58" s="61"/>
      <c r="E58" s="62"/>
      <c r="H58"/>
    </row>
    <row r="59" spans="1:8" ht="12.75" hidden="1">
      <c r="A59" s="59"/>
      <c r="B59" s="61"/>
      <c r="C59" s="61"/>
      <c r="D59" s="61"/>
      <c r="E59" s="62"/>
      <c r="H59"/>
    </row>
    <row r="60" spans="2:8" ht="12.75" hidden="1">
      <c r="B60" s="61"/>
      <c r="C60" s="61"/>
      <c r="D60" s="61"/>
      <c r="E60" s="62"/>
      <c r="H60"/>
    </row>
    <row r="61" spans="1:8" ht="12.75" hidden="1">
      <c r="A61" s="59"/>
      <c r="B61" s="61"/>
      <c r="C61" s="61"/>
      <c r="D61" s="61"/>
      <c r="E61" s="62"/>
      <c r="H61"/>
    </row>
    <row r="62" spans="1:8" ht="12.75" hidden="1">
      <c r="A62" s="59"/>
      <c r="B62" s="61"/>
      <c r="C62" s="61"/>
      <c r="D62" s="61"/>
      <c r="E62" s="62"/>
      <c r="H62"/>
    </row>
    <row r="63" spans="1:8" ht="12.75" hidden="1">
      <c r="A63" s="59"/>
      <c r="B63" s="61"/>
      <c r="C63" s="61"/>
      <c r="D63" s="61"/>
      <c r="E63" s="62"/>
      <c r="H63"/>
    </row>
    <row r="64" spans="1:8" ht="12.75">
      <c r="A64" s="59"/>
      <c r="B64" s="61"/>
      <c r="C64" s="61"/>
      <c r="D64" s="61"/>
      <c r="E64" s="62"/>
      <c r="H64"/>
    </row>
    <row r="65" spans="1:5" ht="13.5" thickBot="1">
      <c r="A65" s="43" t="s">
        <v>73</v>
      </c>
      <c r="B65" s="74" t="s">
        <v>3</v>
      </c>
      <c r="C65" s="74"/>
      <c r="D65" s="74"/>
      <c r="E65" s="60"/>
    </row>
    <row r="66" spans="1:5" ht="12.75">
      <c r="A66" s="129" t="s">
        <v>34</v>
      </c>
      <c r="B66" s="130">
        <v>73115148</v>
      </c>
      <c r="C66" s="75"/>
      <c r="D66" s="75"/>
      <c r="E66" s="60"/>
    </row>
    <row r="67" spans="1:4" ht="12.75">
      <c r="A67" s="103" t="s">
        <v>69</v>
      </c>
      <c r="B67" s="104">
        <v>10967272</v>
      </c>
      <c r="C67" s="75"/>
      <c r="D67" s="75"/>
    </row>
    <row r="68" spans="1:4" ht="12.75">
      <c r="A68" s="105" t="s">
        <v>70</v>
      </c>
      <c r="B68" s="106">
        <f>B66-B67</f>
        <v>62147876</v>
      </c>
      <c r="C68" s="79"/>
      <c r="D68" s="79"/>
    </row>
    <row r="69" spans="1:5" ht="12.75">
      <c r="A69" s="107" t="s">
        <v>74</v>
      </c>
      <c r="B69" s="108">
        <v>35779805</v>
      </c>
      <c r="C69" s="80"/>
      <c r="D69" s="80"/>
      <c r="E69" s="73"/>
    </row>
    <row r="70" spans="1:4" ht="12.75">
      <c r="A70" s="107" t="s">
        <v>71</v>
      </c>
      <c r="B70" s="108">
        <f>24728903-4030254</f>
        <v>20698649</v>
      </c>
      <c r="C70" s="80"/>
      <c r="D70" s="80"/>
    </row>
    <row r="71" spans="1:4" ht="13.5" thickBot="1">
      <c r="A71" s="109" t="s">
        <v>72</v>
      </c>
      <c r="B71" s="110">
        <f>1639168+4030254</f>
        <v>5669422</v>
      </c>
      <c r="C71" s="80"/>
      <c r="D71" s="80"/>
    </row>
    <row r="73" spans="1:4" ht="13.5" thickBot="1">
      <c r="A73" s="43" t="s">
        <v>75</v>
      </c>
      <c r="B73"/>
      <c r="C73" s="61"/>
      <c r="D73" s="61"/>
    </row>
    <row r="74" spans="1:4" ht="12.75">
      <c r="A74" s="116" t="s">
        <v>65</v>
      </c>
      <c r="B74" s="117">
        <f>+H8+H24</f>
        <v>54922246.79</v>
      </c>
      <c r="C74" s="61"/>
      <c r="D74" s="61"/>
    </row>
    <row r="75" spans="1:4" ht="12.75">
      <c r="A75" s="118" t="s">
        <v>66</v>
      </c>
      <c r="B75" s="119">
        <f>+B71</f>
        <v>5669422</v>
      </c>
      <c r="C75" s="61"/>
      <c r="D75" s="61"/>
    </row>
    <row r="76" spans="1:4" ht="12.75">
      <c r="A76" s="124" t="s">
        <v>67</v>
      </c>
      <c r="B76" s="125">
        <f>+B74+B75</f>
        <v>60591668.79</v>
      </c>
      <c r="C76" s="68"/>
      <c r="D76" s="68"/>
    </row>
    <row r="77" spans="1:2" ht="13.5" thickBot="1">
      <c r="A77" s="122" t="s">
        <v>68</v>
      </c>
      <c r="B77" s="123">
        <f>+B68-B74-B75</f>
        <v>1556207.210000001</v>
      </c>
    </row>
    <row r="79" ht="12.75">
      <c r="A79" s="59" t="s">
        <v>61</v>
      </c>
    </row>
  </sheetData>
  <printOptions horizontalCentered="1"/>
  <pageMargins left="0.1968503937007874" right="0" top="1.1811023622047245" bottom="0.1968503937007874" header="0.3937007874015748" footer="0.31496062992125984"/>
  <pageSetup horizontalDpi="300" verticalDpi="300" orientation="portrait" paperSize="9" scale="68" r:id="rId2"/>
  <headerFooter alignWithMargins="0">
    <oddHeader>&amp;L&amp;G&amp;CNEMOCNICE TŘEBÍČ, příspěvková organizace,
Purkyňovo nám. 2, 674 01 Třebíč</oddHeader>
    <oddFooter>&amp;C&amp;A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47.00390625" style="35" customWidth="1"/>
    <col min="2" max="2" width="10.875" style="51" customWidth="1"/>
    <col min="3" max="3" width="11.75390625" style="51" customWidth="1"/>
    <col min="4" max="4" width="11.125" style="51" customWidth="1"/>
    <col min="5" max="6" width="10.875" style="51" customWidth="1"/>
    <col min="7" max="7" width="11.375" style="51" customWidth="1"/>
    <col min="8" max="8" width="12.00390625" style="51" customWidth="1"/>
    <col min="9" max="9" width="7.00390625" style="0" customWidth="1"/>
    <col min="10" max="10" width="11.75390625" style="0" bestFit="1" customWidth="1"/>
  </cols>
  <sheetData>
    <row r="1" spans="1:8" s="4" customFormat="1" ht="15.75">
      <c r="A1" s="14" t="s">
        <v>12</v>
      </c>
      <c r="B1" s="1"/>
      <c r="C1" s="1"/>
      <c r="D1" s="1"/>
      <c r="E1" s="1"/>
      <c r="F1" s="1"/>
      <c r="G1" s="1"/>
      <c r="H1" s="1"/>
    </row>
    <row r="2" spans="1:8" s="4" customFormat="1" ht="15.75">
      <c r="A2" s="14"/>
      <c r="B2" s="1"/>
      <c r="C2" s="1"/>
      <c r="D2" s="1"/>
      <c r="E2" s="1"/>
      <c r="F2" s="1"/>
      <c r="G2" s="1"/>
      <c r="H2" s="1"/>
    </row>
    <row r="3" spans="1:10" ht="12.75" customHeight="1" thickBot="1">
      <c r="A3" s="15"/>
      <c r="B3" s="5"/>
      <c r="C3" s="5"/>
      <c r="D3" s="5"/>
      <c r="E3" s="5"/>
      <c r="F3" s="5"/>
      <c r="G3" s="5"/>
      <c r="H3" s="16" t="s">
        <v>3</v>
      </c>
      <c r="I3" s="5"/>
      <c r="J3" s="17"/>
    </row>
    <row r="4" spans="1:8" s="6" customFormat="1" ht="33" customHeight="1" thickBot="1" thickTop="1">
      <c r="A4" s="18" t="s">
        <v>0</v>
      </c>
      <c r="B4" s="19" t="s">
        <v>9</v>
      </c>
      <c r="C4" s="19" t="s">
        <v>44</v>
      </c>
      <c r="D4" s="19" t="s">
        <v>48</v>
      </c>
      <c r="E4" s="19" t="s">
        <v>10</v>
      </c>
      <c r="F4" s="19" t="s">
        <v>54</v>
      </c>
      <c r="G4" s="19" t="s">
        <v>11</v>
      </c>
      <c r="H4" s="20" t="s">
        <v>4</v>
      </c>
    </row>
    <row r="5" spans="1:8" ht="12.75" customHeight="1" thickTop="1">
      <c r="A5" s="23" t="s">
        <v>43</v>
      </c>
      <c r="B5" s="24">
        <v>2261000</v>
      </c>
      <c r="C5" s="24"/>
      <c r="D5" s="24"/>
      <c r="E5" s="24"/>
      <c r="F5" s="24"/>
      <c r="G5" s="24"/>
      <c r="H5" s="22">
        <f aca="true" t="shared" si="0" ref="H5:H12">SUM(B5:G5)</f>
        <v>2261000</v>
      </c>
    </row>
    <row r="6" spans="1:10" ht="12.75" customHeight="1">
      <c r="A6" s="66" t="s">
        <v>23</v>
      </c>
      <c r="B6" s="21">
        <f>8453022.1+377694.6+3715799.02</f>
        <v>12546515.719999999</v>
      </c>
      <c r="C6" s="21">
        <v>734502.57</v>
      </c>
      <c r="D6" s="21">
        <v>3840</v>
      </c>
      <c r="E6" s="21">
        <f>24400000-520036.49-16325000-375000-111469-322981.23-2517278-32162-3570+1000+344083-1738342.57+1000000+153703</f>
        <v>3952946.710000001</v>
      </c>
      <c r="F6" s="21">
        <v>3000000</v>
      </c>
      <c r="G6" s="21">
        <v>15542000</v>
      </c>
      <c r="H6" s="22">
        <f t="shared" si="0"/>
        <v>35779805</v>
      </c>
      <c r="I6" s="12" t="s">
        <v>52</v>
      </c>
      <c r="J6" s="8"/>
    </row>
    <row r="7" spans="1:8" ht="12.75" customHeight="1">
      <c r="A7" s="65" t="s">
        <v>36</v>
      </c>
      <c r="B7" s="24"/>
      <c r="C7" s="24"/>
      <c r="D7" s="24"/>
      <c r="E7" s="24">
        <v>155890</v>
      </c>
      <c r="F7" s="24"/>
      <c r="G7" s="24"/>
      <c r="H7" s="22">
        <f t="shared" si="0"/>
        <v>155890</v>
      </c>
    </row>
    <row r="8" spans="1:8" ht="12.75" customHeight="1">
      <c r="A8" s="65" t="s">
        <v>50</v>
      </c>
      <c r="B8" s="24"/>
      <c r="C8" s="24"/>
      <c r="D8" s="24"/>
      <c r="E8" s="24">
        <v>45000</v>
      </c>
      <c r="F8" s="24"/>
      <c r="G8" s="24"/>
      <c r="H8" s="22">
        <f t="shared" si="0"/>
        <v>45000</v>
      </c>
    </row>
    <row r="9" spans="1:8" ht="12.75" customHeight="1">
      <c r="A9" s="83" t="s">
        <v>49</v>
      </c>
      <c r="B9" s="24"/>
      <c r="C9" s="24"/>
      <c r="D9" s="24"/>
      <c r="E9" s="24">
        <v>47600</v>
      </c>
      <c r="F9" s="24"/>
      <c r="G9" s="24"/>
      <c r="H9" s="22">
        <f t="shared" si="0"/>
        <v>47600</v>
      </c>
    </row>
    <row r="10" spans="1:8" ht="12.75" customHeight="1">
      <c r="A10" s="23" t="s">
        <v>42</v>
      </c>
      <c r="B10" s="24"/>
      <c r="C10" s="24"/>
      <c r="D10" s="24"/>
      <c r="E10" s="24">
        <v>3000</v>
      </c>
      <c r="F10" s="24"/>
      <c r="G10" s="24"/>
      <c r="H10" s="22">
        <f t="shared" si="0"/>
        <v>3000</v>
      </c>
    </row>
    <row r="11" spans="1:8" ht="12.75" customHeight="1">
      <c r="A11" s="23" t="s">
        <v>20</v>
      </c>
      <c r="B11" s="24"/>
      <c r="C11" s="24"/>
      <c r="D11" s="24"/>
      <c r="E11" s="24">
        <v>337960</v>
      </c>
      <c r="F11" s="24"/>
      <c r="G11" s="24"/>
      <c r="H11" s="22">
        <f t="shared" si="0"/>
        <v>337960</v>
      </c>
    </row>
    <row r="12" spans="1:8" ht="12.75" customHeight="1">
      <c r="A12" s="87" t="s">
        <v>62</v>
      </c>
      <c r="B12" s="88"/>
      <c r="C12" s="88"/>
      <c r="D12" s="88"/>
      <c r="E12" s="88">
        <v>3500000</v>
      </c>
      <c r="F12" s="88"/>
      <c r="G12" s="88"/>
      <c r="H12" s="22">
        <f t="shared" si="0"/>
        <v>3500000</v>
      </c>
    </row>
    <row r="13" spans="1:8" s="3" customFormat="1" ht="12.75" customHeight="1">
      <c r="A13" s="28" t="s">
        <v>5</v>
      </c>
      <c r="B13" s="29">
        <f aca="true" t="shared" si="1" ref="B13:G13">SUM(B5:B11)</f>
        <v>14807515.719999999</v>
      </c>
      <c r="C13" s="29">
        <f t="shared" si="1"/>
        <v>734502.57</v>
      </c>
      <c r="D13" s="29">
        <f t="shared" si="1"/>
        <v>3840</v>
      </c>
      <c r="E13" s="29">
        <f>SUM(E5:E12)</f>
        <v>8042396.710000001</v>
      </c>
      <c r="F13" s="29">
        <f t="shared" si="1"/>
        <v>3000000</v>
      </c>
      <c r="G13" s="29">
        <f t="shared" si="1"/>
        <v>15542000</v>
      </c>
      <c r="H13" s="30">
        <f>SUM(H5:H12)</f>
        <v>42130255</v>
      </c>
    </row>
    <row r="14" spans="1:8" s="7" customFormat="1" ht="13.5" customHeight="1">
      <c r="A14" s="31"/>
      <c r="B14" s="32"/>
      <c r="C14" s="32"/>
      <c r="D14" s="32"/>
      <c r="E14" s="32"/>
      <c r="F14" s="32"/>
      <c r="G14" s="32"/>
      <c r="H14" s="13"/>
    </row>
    <row r="15" spans="1:8" s="7" customFormat="1" ht="13.5" customHeight="1">
      <c r="A15" s="31"/>
      <c r="B15" s="32"/>
      <c r="C15" s="32"/>
      <c r="D15" s="32"/>
      <c r="E15" s="32"/>
      <c r="F15" s="32"/>
      <c r="G15" s="32"/>
      <c r="H15" s="13"/>
    </row>
    <row r="16" spans="1:8" s="7" customFormat="1" ht="12.75" customHeight="1" thickBot="1">
      <c r="A16" s="31"/>
      <c r="B16" s="32"/>
      <c r="C16" s="32"/>
      <c r="D16" s="32"/>
      <c r="E16" s="32"/>
      <c r="F16" s="32"/>
      <c r="G16" s="32"/>
      <c r="H16" s="33" t="s">
        <v>3</v>
      </c>
    </row>
    <row r="17" spans="1:8" s="6" customFormat="1" ht="33" customHeight="1" thickBot="1" thickTop="1">
      <c r="A17" s="18" t="s">
        <v>1</v>
      </c>
      <c r="B17" s="19" t="s">
        <v>9</v>
      </c>
      <c r="C17" s="19" t="s">
        <v>44</v>
      </c>
      <c r="D17" s="19" t="s">
        <v>48</v>
      </c>
      <c r="E17" s="19" t="s">
        <v>10</v>
      </c>
      <c r="F17" s="19" t="s">
        <v>54</v>
      </c>
      <c r="G17" s="19" t="s">
        <v>11</v>
      </c>
      <c r="H17" s="34" t="s">
        <v>4</v>
      </c>
    </row>
    <row r="18" spans="1:8" ht="12.75" customHeight="1" thickTop="1">
      <c r="A18" s="25" t="s">
        <v>19</v>
      </c>
      <c r="B18" s="26">
        <v>1800000</v>
      </c>
      <c r="C18" s="26"/>
      <c r="D18" s="26"/>
      <c r="E18" s="26"/>
      <c r="F18" s="26"/>
      <c r="G18" s="26"/>
      <c r="H18" s="27">
        <f aca="true" t="shared" si="2" ref="H18:H28">SUM(B18:G18)</f>
        <v>1800000</v>
      </c>
    </row>
    <row r="19" spans="1:8" ht="12.75" customHeight="1">
      <c r="A19" s="23" t="s">
        <v>17</v>
      </c>
      <c r="B19" s="24">
        <v>400000</v>
      </c>
      <c r="C19" s="24"/>
      <c r="D19" s="24"/>
      <c r="E19" s="24"/>
      <c r="F19" s="24"/>
      <c r="G19" s="24"/>
      <c r="H19" s="27">
        <f t="shared" si="2"/>
        <v>400000</v>
      </c>
    </row>
    <row r="20" spans="1:8" ht="12.75" customHeight="1">
      <c r="A20" s="23" t="s">
        <v>2</v>
      </c>
      <c r="B20" s="24">
        <v>1297100</v>
      </c>
      <c r="C20" s="24"/>
      <c r="D20" s="24"/>
      <c r="E20" s="24"/>
      <c r="F20" s="24"/>
      <c r="G20" s="24"/>
      <c r="H20" s="27">
        <f t="shared" si="2"/>
        <v>1297100</v>
      </c>
    </row>
    <row r="21" spans="1:8" ht="12.75" customHeight="1">
      <c r="A21" s="23" t="s">
        <v>18</v>
      </c>
      <c r="B21" s="24">
        <v>400000</v>
      </c>
      <c r="C21" s="24"/>
      <c r="D21" s="24"/>
      <c r="E21" s="24"/>
      <c r="F21" s="24"/>
      <c r="G21" s="24"/>
      <c r="H21" s="27">
        <f t="shared" si="2"/>
        <v>400000</v>
      </c>
    </row>
    <row r="22" spans="1:8" ht="12.75" customHeight="1">
      <c r="A22" s="23" t="s">
        <v>30</v>
      </c>
      <c r="B22" s="24">
        <v>160000</v>
      </c>
      <c r="C22" s="24"/>
      <c r="D22" s="24"/>
      <c r="E22" s="24"/>
      <c r="F22" s="24"/>
      <c r="G22" s="24"/>
      <c r="H22" s="27">
        <f t="shared" si="2"/>
        <v>160000</v>
      </c>
    </row>
    <row r="23" spans="1:9" ht="12.75" customHeight="1">
      <c r="A23" s="65" t="s">
        <v>21</v>
      </c>
      <c r="B23" s="24"/>
      <c r="C23" s="24"/>
      <c r="D23" s="24"/>
      <c r="E23" s="24">
        <f>18842278+1738342.57+9394.72-200000-1000000-15044.9-78825.6-153703-7000000</f>
        <v>12142441.79</v>
      </c>
      <c r="F23" s="24"/>
      <c r="G23" s="24"/>
      <c r="H23" s="27">
        <f t="shared" si="2"/>
        <v>12142441.79</v>
      </c>
      <c r="I23" s="12" t="s">
        <v>51</v>
      </c>
    </row>
    <row r="24" spans="1:8" ht="12.75" customHeight="1">
      <c r="A24" s="65" t="s">
        <v>22</v>
      </c>
      <c r="B24" s="24"/>
      <c r="C24" s="24"/>
      <c r="D24" s="24"/>
      <c r="E24" s="24">
        <v>375000</v>
      </c>
      <c r="F24" s="24"/>
      <c r="G24" s="24"/>
      <c r="H24" s="22">
        <f t="shared" si="2"/>
        <v>375000</v>
      </c>
    </row>
    <row r="25" spans="1:8" ht="12.75" customHeight="1">
      <c r="A25" s="23" t="s">
        <v>58</v>
      </c>
      <c r="B25" s="24"/>
      <c r="C25" s="24"/>
      <c r="D25" s="24"/>
      <c r="E25" s="24">
        <v>107278.5</v>
      </c>
      <c r="F25" s="24"/>
      <c r="G25" s="24"/>
      <c r="H25" s="22">
        <f t="shared" si="2"/>
        <v>107278.5</v>
      </c>
    </row>
    <row r="26" spans="1:8" ht="12.75" customHeight="1">
      <c r="A26" s="23" t="s">
        <v>59</v>
      </c>
      <c r="B26" s="24"/>
      <c r="C26" s="24"/>
      <c r="D26" s="24"/>
      <c r="E26" s="24">
        <v>186592</v>
      </c>
      <c r="F26" s="24"/>
      <c r="G26" s="24"/>
      <c r="H26" s="22">
        <f t="shared" si="2"/>
        <v>186592</v>
      </c>
    </row>
    <row r="27" spans="1:8" ht="12.75" customHeight="1">
      <c r="A27" s="23" t="s">
        <v>37</v>
      </c>
      <c r="B27" s="24"/>
      <c r="C27" s="24"/>
      <c r="D27" s="24"/>
      <c r="E27" s="24">
        <v>46291</v>
      </c>
      <c r="F27" s="24"/>
      <c r="G27" s="24"/>
      <c r="H27" s="22">
        <f t="shared" si="2"/>
        <v>46291</v>
      </c>
    </row>
    <row r="28" spans="1:8" ht="12.75" customHeight="1">
      <c r="A28" s="87" t="s">
        <v>63</v>
      </c>
      <c r="B28" s="88"/>
      <c r="C28" s="88"/>
      <c r="D28" s="88"/>
      <c r="E28" s="88">
        <v>3500000</v>
      </c>
      <c r="F28" s="88"/>
      <c r="G28" s="88"/>
      <c r="H28" s="22">
        <f t="shared" si="2"/>
        <v>3500000</v>
      </c>
    </row>
    <row r="29" spans="1:8" s="3" customFormat="1" ht="14.25" customHeight="1">
      <c r="A29" s="28" t="s">
        <v>6</v>
      </c>
      <c r="B29" s="29">
        <f aca="true" t="shared" si="3" ref="B29:G29">SUM(B18:B27)</f>
        <v>4057100</v>
      </c>
      <c r="C29" s="29">
        <f t="shared" si="3"/>
        <v>0</v>
      </c>
      <c r="D29" s="29">
        <f t="shared" si="3"/>
        <v>0</v>
      </c>
      <c r="E29" s="29">
        <f>SUM(E18:E28)</f>
        <v>16357603.29</v>
      </c>
      <c r="F29" s="29">
        <f t="shared" si="3"/>
        <v>0</v>
      </c>
      <c r="G29" s="29">
        <f t="shared" si="3"/>
        <v>0</v>
      </c>
      <c r="H29" s="30">
        <f>SUM(H18:H28)</f>
        <v>20414703.29</v>
      </c>
    </row>
    <row r="30" spans="1:8" ht="12.75">
      <c r="A30" s="36"/>
      <c r="B30" s="37"/>
      <c r="C30" s="37"/>
      <c r="D30" s="37"/>
      <c r="E30" s="37"/>
      <c r="F30" s="37"/>
      <c r="G30" s="37"/>
      <c r="H30" s="8"/>
    </row>
    <row r="31" spans="1:8" ht="13.5" thickBot="1">
      <c r="A31" s="36"/>
      <c r="B31" s="37"/>
      <c r="C31" s="37"/>
      <c r="D31" s="37"/>
      <c r="E31" s="37"/>
      <c r="F31" s="37"/>
      <c r="G31" s="37"/>
      <c r="H31" s="8"/>
    </row>
    <row r="32" spans="1:8" s="10" customFormat="1" ht="14.25" customHeight="1" thickBot="1">
      <c r="A32" s="38" t="s">
        <v>13</v>
      </c>
      <c r="B32" s="39">
        <f aca="true" t="shared" si="4" ref="B32:H32">SUM(B29,B13)</f>
        <v>18864615.72</v>
      </c>
      <c r="C32" s="39">
        <f t="shared" si="4"/>
        <v>734502.57</v>
      </c>
      <c r="D32" s="39">
        <f t="shared" si="4"/>
        <v>3840</v>
      </c>
      <c r="E32" s="39">
        <f t="shared" si="4"/>
        <v>24400000</v>
      </c>
      <c r="F32" s="39">
        <f t="shared" si="4"/>
        <v>3000000</v>
      </c>
      <c r="G32" s="39">
        <f t="shared" si="4"/>
        <v>15542000</v>
      </c>
      <c r="H32" s="40">
        <f t="shared" si="4"/>
        <v>62544958.29</v>
      </c>
    </row>
    <row r="33" spans="1:8" s="11" customFormat="1" ht="11.25">
      <c r="A33" s="41"/>
      <c r="B33" s="42"/>
      <c r="C33" s="42"/>
      <c r="D33" s="42"/>
      <c r="E33" s="42"/>
      <c r="F33" s="42"/>
      <c r="G33" s="42"/>
      <c r="H33" s="42"/>
    </row>
    <row r="34" spans="1:8" s="11" customFormat="1" ht="11.25">
      <c r="A34" s="41"/>
      <c r="B34" s="42"/>
      <c r="C34" s="42"/>
      <c r="D34" s="42"/>
      <c r="E34" s="42"/>
      <c r="F34" s="42"/>
      <c r="G34" s="42"/>
      <c r="H34" s="42"/>
    </row>
    <row r="35" spans="1:8" s="11" customFormat="1" ht="12.75">
      <c r="A35" s="41"/>
      <c r="B35" s="42"/>
      <c r="C35" s="42"/>
      <c r="D35" s="42"/>
      <c r="E35" s="42"/>
      <c r="F35" s="42"/>
      <c r="G35" s="42"/>
      <c r="H35" s="8"/>
    </row>
    <row r="36" spans="1:8" ht="12.75">
      <c r="A36" s="43" t="s">
        <v>7</v>
      </c>
      <c r="B36" s="16" t="s">
        <v>3</v>
      </c>
      <c r="C36" s="16"/>
      <c r="D36" s="16"/>
      <c r="E36" s="45"/>
      <c r="F36" s="46"/>
      <c r="G36" s="47"/>
      <c r="H36" s="44"/>
    </row>
    <row r="37" spans="1:8" ht="12.75">
      <c r="A37" s="48" t="s">
        <v>14</v>
      </c>
      <c r="B37" s="49">
        <f>SUM(B5,B18,B19,B20,B21,B22)</f>
        <v>6318100</v>
      </c>
      <c r="C37" s="75"/>
      <c r="D37" s="75"/>
      <c r="E37" s="9"/>
      <c r="F37" s="2"/>
      <c r="G37" s="9"/>
      <c r="H37" s="44"/>
    </row>
    <row r="38" spans="1:8" ht="12.75">
      <c r="A38" s="48" t="s">
        <v>15</v>
      </c>
      <c r="B38" s="49">
        <v>12546515.719999999</v>
      </c>
      <c r="C38" s="75"/>
      <c r="D38" s="75"/>
      <c r="E38" s="8"/>
      <c r="F38" s="9"/>
      <c r="G38" s="9"/>
      <c r="H38" s="2"/>
    </row>
    <row r="39" spans="1:8" ht="12.75">
      <c r="A39" s="48" t="s">
        <v>46</v>
      </c>
      <c r="B39" s="49">
        <v>734502.57</v>
      </c>
      <c r="C39" s="75"/>
      <c r="D39" s="75"/>
      <c r="E39" s="82"/>
      <c r="F39" s="9"/>
      <c r="G39" s="9"/>
      <c r="H39" s="2"/>
    </row>
    <row r="40" spans="1:8" ht="12.75">
      <c r="A40" s="48" t="s">
        <v>47</v>
      </c>
      <c r="B40" s="49">
        <v>3840</v>
      </c>
      <c r="C40" s="75"/>
      <c r="D40" s="75"/>
      <c r="E40" s="8"/>
      <c r="F40" s="9"/>
      <c r="G40" s="9"/>
      <c r="H40" s="2"/>
    </row>
    <row r="41" spans="1:8" ht="12.75">
      <c r="A41" s="48" t="s">
        <v>16</v>
      </c>
      <c r="B41" s="52">
        <v>24400000</v>
      </c>
      <c r="C41" s="76"/>
      <c r="D41" s="76"/>
      <c r="E41" s="2"/>
      <c r="F41" s="53"/>
      <c r="G41" s="2"/>
      <c r="H41" s="2"/>
    </row>
    <row r="42" spans="1:8" ht="12.75">
      <c r="A42" s="48" t="s">
        <v>45</v>
      </c>
      <c r="B42" s="49">
        <v>3000000</v>
      </c>
      <c r="C42" s="75"/>
      <c r="D42" s="75"/>
      <c r="E42" s="2"/>
      <c r="F42" s="9"/>
      <c r="G42" s="2"/>
      <c r="H42" s="2"/>
    </row>
    <row r="43" spans="1:8" ht="13.5" thickBot="1">
      <c r="A43" s="48" t="s">
        <v>24</v>
      </c>
      <c r="B43" s="49">
        <v>15542000</v>
      </c>
      <c r="C43" s="75"/>
      <c r="D43" s="75"/>
      <c r="E43" s="9"/>
      <c r="F43" s="50"/>
      <c r="G43" s="2"/>
      <c r="H43" s="2"/>
    </row>
    <row r="44" spans="1:8" ht="13.5" thickBot="1">
      <c r="A44" s="54" t="s">
        <v>8</v>
      </c>
      <c r="B44" s="55">
        <f>SUM(B37:B43)</f>
        <v>62544958.29</v>
      </c>
      <c r="C44" s="81"/>
      <c r="D44" s="81"/>
      <c r="F44" s="2"/>
      <c r="G44" s="2"/>
      <c r="H44" s="2"/>
    </row>
    <row r="45" spans="1:8" ht="12.75">
      <c r="A45" s="56"/>
      <c r="B45" s="57"/>
      <c r="C45" s="57"/>
      <c r="D45" s="57"/>
      <c r="F45" s="2"/>
      <c r="G45" s="2"/>
      <c r="H45" s="2"/>
    </row>
    <row r="46" spans="1:8" ht="12.75">
      <c r="A46" s="85" t="s">
        <v>60</v>
      </c>
      <c r="B46" s="84">
        <v>71101165.5</v>
      </c>
      <c r="C46" s="57"/>
      <c r="D46" s="57"/>
      <c r="F46" s="2"/>
      <c r="G46" s="2"/>
      <c r="H46" s="2"/>
    </row>
    <row r="47" spans="1:8" ht="12.75">
      <c r="A47" s="85" t="s">
        <v>55</v>
      </c>
      <c r="B47" s="86">
        <f>B46-B44</f>
        <v>8556207.21</v>
      </c>
      <c r="C47" s="57"/>
      <c r="D47" s="57"/>
      <c r="F47" s="2"/>
      <c r="G47" s="2"/>
      <c r="H47" s="2"/>
    </row>
    <row r="48" spans="1:8" ht="12.75">
      <c r="A48" s="56"/>
      <c r="B48" s="57"/>
      <c r="C48" s="57"/>
      <c r="D48" s="57"/>
      <c r="F48" s="2"/>
      <c r="G48" s="2"/>
      <c r="H48" s="2"/>
    </row>
    <row r="49" spans="1:8" ht="12.75">
      <c r="A49" s="59"/>
      <c r="B49" s="57"/>
      <c r="C49" s="57"/>
      <c r="D49" s="57"/>
      <c r="F49" s="2"/>
      <c r="G49" s="2"/>
      <c r="H49" s="2"/>
    </row>
    <row r="50" spans="1:8" ht="12.75">
      <c r="A50" s="56"/>
      <c r="B50" s="57"/>
      <c r="C50" s="57"/>
      <c r="D50" s="57"/>
      <c r="F50" s="2"/>
      <c r="G50" s="2"/>
      <c r="H50" s="2"/>
    </row>
    <row r="51" spans="1:8" ht="12.75">
      <c r="A51" s="56"/>
      <c r="B51" s="57"/>
      <c r="C51" s="57"/>
      <c r="D51" s="57"/>
      <c r="F51" s="2"/>
      <c r="G51" s="2"/>
      <c r="H51" s="2"/>
    </row>
    <row r="52" spans="1:8" ht="12.75">
      <c r="A52" s="56"/>
      <c r="B52" s="57"/>
      <c r="C52" s="57"/>
      <c r="D52" s="57"/>
      <c r="F52" s="2"/>
      <c r="G52" s="2"/>
      <c r="H52" s="2"/>
    </row>
    <row r="53" spans="1:8" ht="12.75">
      <c r="A53" s="56"/>
      <c r="B53" s="57"/>
      <c r="C53" s="57"/>
      <c r="D53" s="57"/>
      <c r="F53" s="2"/>
      <c r="G53" s="2"/>
      <c r="H53" s="2"/>
    </row>
    <row r="54" spans="1:8" ht="12.75">
      <c r="A54" s="58" t="s">
        <v>29</v>
      </c>
      <c r="B54" s="57"/>
      <c r="C54" s="57"/>
      <c r="D54" s="57"/>
      <c r="F54" s="2"/>
      <c r="G54" s="2"/>
      <c r="H54" s="2"/>
    </row>
    <row r="55" spans="1:7" ht="12.75">
      <c r="A55" s="59" t="s">
        <v>25</v>
      </c>
      <c r="B55" s="63">
        <v>8453022.1</v>
      </c>
      <c r="C55" s="58" t="s">
        <v>56</v>
      </c>
      <c r="D55" s="77"/>
      <c r="E55" s="60"/>
      <c r="F55" s="60"/>
      <c r="G55" s="60"/>
    </row>
    <row r="56" spans="1:8" ht="12.75">
      <c r="A56" s="59" t="s">
        <v>26</v>
      </c>
      <c r="B56" s="63">
        <v>377694.6</v>
      </c>
      <c r="C56" s="77"/>
      <c r="D56" s="77"/>
      <c r="E56" s="60"/>
      <c r="F56" s="60"/>
      <c r="G56" s="60"/>
      <c r="H56"/>
    </row>
    <row r="57" spans="1:8" ht="12.75">
      <c r="A57" s="59" t="s">
        <v>27</v>
      </c>
      <c r="B57" s="63">
        <v>3715799.02</v>
      </c>
      <c r="C57" s="58" t="s">
        <v>57</v>
      </c>
      <c r="D57" s="77"/>
      <c r="E57" s="62"/>
      <c r="H57"/>
    </row>
    <row r="58" spans="1:8" ht="12.75">
      <c r="A58" s="67" t="s">
        <v>28</v>
      </c>
      <c r="B58" s="64">
        <f>SUM(B55:B57)</f>
        <v>12546515.719999999</v>
      </c>
      <c r="C58" s="78"/>
      <c r="D58" s="78"/>
      <c r="E58" s="62"/>
      <c r="H58"/>
    </row>
    <row r="59" spans="1:8" ht="12.75">
      <c r="A59" s="59"/>
      <c r="B59" s="61"/>
      <c r="C59" s="61"/>
      <c r="D59" s="61"/>
      <c r="E59" s="62"/>
      <c r="H59"/>
    </row>
    <row r="60" spans="1:8" ht="12.75">
      <c r="A60" s="58" t="s">
        <v>53</v>
      </c>
      <c r="B60" s="61"/>
      <c r="C60" s="61"/>
      <c r="D60" s="61"/>
      <c r="E60" s="62"/>
      <c r="H60"/>
    </row>
    <row r="61" spans="1:8" ht="12.75">
      <c r="A61" s="59"/>
      <c r="B61" s="61"/>
      <c r="C61" s="61"/>
      <c r="D61" s="61"/>
      <c r="E61" s="62"/>
      <c r="H61"/>
    </row>
    <row r="62" spans="2:8" ht="12.75">
      <c r="B62" s="61"/>
      <c r="C62" s="61"/>
      <c r="D62" s="61"/>
      <c r="E62" s="62"/>
      <c r="H62"/>
    </row>
    <row r="63" spans="1:8" ht="12.75">
      <c r="A63" s="59"/>
      <c r="B63" s="61"/>
      <c r="C63" s="61"/>
      <c r="D63" s="61"/>
      <c r="E63" s="62"/>
      <c r="H63"/>
    </row>
    <row r="64" spans="1:8" ht="12.75">
      <c r="A64" s="59"/>
      <c r="B64" s="61"/>
      <c r="C64" s="61"/>
      <c r="D64" s="61"/>
      <c r="E64" s="62"/>
      <c r="H64"/>
    </row>
    <row r="65" spans="1:8" ht="12.75">
      <c r="A65" s="59"/>
      <c r="B65" s="61"/>
      <c r="C65" s="61"/>
      <c r="D65" s="61"/>
      <c r="E65" s="62"/>
      <c r="H65"/>
    </row>
    <row r="66" spans="1:8" ht="12.75">
      <c r="A66" s="59"/>
      <c r="B66" s="61"/>
      <c r="C66" s="61"/>
      <c r="D66" s="61"/>
      <c r="E66" s="62"/>
      <c r="H66"/>
    </row>
    <row r="67" spans="1:5" ht="12.75">
      <c r="A67" s="43" t="s">
        <v>38</v>
      </c>
      <c r="B67" s="74" t="s">
        <v>3</v>
      </c>
      <c r="C67" s="74"/>
      <c r="D67" s="74"/>
      <c r="E67" s="60"/>
    </row>
    <row r="68" spans="1:5" ht="12.75">
      <c r="A68" s="48" t="s">
        <v>34</v>
      </c>
      <c r="B68" s="49">
        <v>73115148</v>
      </c>
      <c r="C68" s="75"/>
      <c r="D68" s="75"/>
      <c r="E68" s="60"/>
    </row>
    <row r="69" spans="1:4" ht="12.75">
      <c r="A69" s="48" t="s">
        <v>35</v>
      </c>
      <c r="B69" s="49">
        <v>10967272</v>
      </c>
      <c r="C69" s="75"/>
      <c r="D69" s="75"/>
    </row>
    <row r="70" spans="1:4" ht="12.75">
      <c r="A70" s="72" t="s">
        <v>33</v>
      </c>
      <c r="B70" s="69">
        <f>B68-B69</f>
        <v>62147876</v>
      </c>
      <c r="C70" s="79"/>
      <c r="D70" s="79"/>
    </row>
    <row r="71" spans="1:5" ht="12.75">
      <c r="A71" s="70" t="s">
        <v>41</v>
      </c>
      <c r="B71" s="71">
        <v>35779805</v>
      </c>
      <c r="C71" s="80"/>
      <c r="D71" s="80"/>
      <c r="E71" s="73"/>
    </row>
    <row r="72" spans="1:4" ht="12.75">
      <c r="A72" s="70" t="s">
        <v>40</v>
      </c>
      <c r="B72" s="71">
        <f>24728903-4030254</f>
        <v>20698649</v>
      </c>
      <c r="C72" s="80"/>
      <c r="D72" s="80"/>
    </row>
    <row r="73" spans="1:4" ht="12.75">
      <c r="A73" s="70" t="s">
        <v>39</v>
      </c>
      <c r="B73" s="71">
        <f>1639168+4030254</f>
        <v>5669422</v>
      </c>
      <c r="C73" s="80"/>
      <c r="D73" s="80"/>
    </row>
    <row r="75" spans="2:4" ht="12.75">
      <c r="B75" s="61"/>
      <c r="C75" s="61"/>
      <c r="D75" s="61"/>
    </row>
    <row r="76" spans="2:4" ht="12.75">
      <c r="B76" s="61"/>
      <c r="C76" s="61"/>
      <c r="D76" s="61"/>
    </row>
    <row r="77" spans="2:4" ht="12.75">
      <c r="B77" s="61"/>
      <c r="C77" s="61"/>
      <c r="D77" s="61"/>
    </row>
    <row r="78" spans="2:4" ht="12.75">
      <c r="B78" s="68"/>
      <c r="C78" s="68"/>
      <c r="D78" s="68"/>
    </row>
    <row r="80" ht="12.75">
      <c r="G80" s="51" t="s">
        <v>31</v>
      </c>
    </row>
    <row r="81" ht="12.75">
      <c r="G81" s="51" t="s">
        <v>32</v>
      </c>
    </row>
  </sheetData>
  <printOptions horizontalCentered="1"/>
  <pageMargins left="0.1968503937007874" right="0" top="1.1811023622047245" bottom="0.1968503937007874" header="0.3937007874015748" footer="0.31496062992125984"/>
  <pageSetup horizontalDpi="300" verticalDpi="300" orientation="portrait" paperSize="9" scale="68" r:id="rId2"/>
  <headerFooter alignWithMargins="0">
    <oddHeader>&amp;L&amp;G&amp;CNEMOCNICE TŘEBÍČ, příspěvková organizace,
Purkyňovo nám. 2, 674 01 Třebíč</oddHeader>
    <oddFooter>&amp;C&amp;A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v Třebíči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Fašina</dc:creator>
  <cp:keywords/>
  <dc:description/>
  <cp:lastModifiedBy>jakoubkova</cp:lastModifiedBy>
  <cp:lastPrinted>2007-01-10T11:35:08Z</cp:lastPrinted>
  <dcterms:created xsi:type="dcterms:W3CDTF">2003-09-29T06:52:43Z</dcterms:created>
  <dcterms:modified xsi:type="dcterms:W3CDTF">2007-01-11T12:54:50Z</dcterms:modified>
  <cp:category/>
  <cp:version/>
  <cp:contentType/>
  <cp:contentStatus/>
</cp:coreProperties>
</file>