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2120" windowHeight="8835" activeTab="0"/>
  </bookViews>
  <sheets>
    <sheet name="RK-37-2006-42, př. 1" sheetId="1" r:id="rId1"/>
    <sheet name="RK-37-2006-42, př. 2" sheetId="2" r:id="rId2"/>
    <sheet name="RK-37-2006-42, př. 3" sheetId="3" r:id="rId3"/>
  </sheets>
  <definedNames>
    <definedName name="_xlnm.Print_Area" localSheetId="0">'RK-37-2006-42, př. 1'!$A$1:$F$153</definedName>
  </definedNames>
  <calcPr fullCalcOnLoad="1"/>
</workbook>
</file>

<file path=xl/sharedStrings.xml><?xml version="1.0" encoding="utf-8"?>
<sst xmlns="http://schemas.openxmlformats.org/spreadsheetml/2006/main" count="434" uniqueCount="243">
  <si>
    <t>Rozpočet</t>
  </si>
  <si>
    <t>schválený</t>
  </si>
  <si>
    <t>upravený</t>
  </si>
  <si>
    <t>Zvýšení příjmů kraje celkem</t>
  </si>
  <si>
    <t>Rozpočet      po úpravě</t>
  </si>
  <si>
    <t>Kapitola</t>
  </si>
  <si>
    <t>Příspěvek na provoz - účelový znak 00055</t>
  </si>
  <si>
    <t>Rozpočet         po změně</t>
  </si>
  <si>
    <t>Doprava</t>
  </si>
  <si>
    <t>SÚS Jihlava</t>
  </si>
  <si>
    <t>SÚS Pelhřimov</t>
  </si>
  <si>
    <t>SÚS Třebíč</t>
  </si>
  <si>
    <t>Kultura</t>
  </si>
  <si>
    <t>Sociální věci</t>
  </si>
  <si>
    <t>DÚSP Černovice</t>
  </si>
  <si>
    <t>Zdravotnictví</t>
  </si>
  <si>
    <t>Nemocnice Jihlava</t>
  </si>
  <si>
    <t>Nemocnice Třebíč</t>
  </si>
  <si>
    <t>ZZS kraje Vysočina</t>
  </si>
  <si>
    <t>Školství</t>
  </si>
  <si>
    <t>Organizace</t>
  </si>
  <si>
    <t>Částka</t>
  </si>
  <si>
    <t>Účel použití</t>
  </si>
  <si>
    <t>v tis. Kč</t>
  </si>
  <si>
    <t>Doprava celkem</t>
  </si>
  <si>
    <t xml:space="preserve">SÚS Havlíčkův Brod </t>
  </si>
  <si>
    <t>SÚS Žďár nad Sáz.</t>
  </si>
  <si>
    <t>Kultura celkem</t>
  </si>
  <si>
    <t>Sociální péče celkem</t>
  </si>
  <si>
    <t>Zdravotnictví celkem</t>
  </si>
  <si>
    <t>Školství celkem</t>
  </si>
  <si>
    <t>počet stran: 1</t>
  </si>
  <si>
    <t>/v tis. Kč/</t>
  </si>
  <si>
    <t>počet stran: 2</t>
  </si>
  <si>
    <t>ORJ</t>
  </si>
  <si>
    <t>Zvýšení běžných výdajů kraje celkem</t>
  </si>
  <si>
    <t>Zvýšení kapitálových výdajů kraje celkem</t>
  </si>
  <si>
    <t>Investiční dotace - účelový znak 00055</t>
  </si>
  <si>
    <t>Návrh                na změnu</t>
  </si>
  <si>
    <t>PO úhrnem</t>
  </si>
  <si>
    <t>x</t>
  </si>
  <si>
    <t>3=4-2</t>
  </si>
  <si>
    <t>Domov důchodců Humpolec</t>
  </si>
  <si>
    <t>Domov důchodců Velké Meziříčí</t>
  </si>
  <si>
    <t>příspěvěk na provoz - úhrada závazků z obch. styku po lhůtě splatnosti</t>
  </si>
  <si>
    <t>Návrh na změnu</t>
  </si>
  <si>
    <t>I. Návrh na úpravu příjmové části rozpočtu kraje</t>
  </si>
  <si>
    <t>2212 - Silnice</t>
  </si>
  <si>
    <t>2213 - Silnice</t>
  </si>
  <si>
    <t>Paragraf</t>
  </si>
  <si>
    <t>z toho: SÚS Havlíčkův Brod</t>
  </si>
  <si>
    <t xml:space="preserve">             SÚS Jihlava</t>
  </si>
  <si>
    <t xml:space="preserve">             SÚS Pelhřimov</t>
  </si>
  <si>
    <t xml:space="preserve">             SÚS Třebíč</t>
  </si>
  <si>
    <t xml:space="preserve">             SÚS Žďár nad Sáz.</t>
  </si>
  <si>
    <t>pol. 3113 - příjmy z prodeje dl. movitého majetku celkem</t>
  </si>
  <si>
    <t>pol. 2310 - příjmy z prodeje krátkodobého a drobného dl. majetku celkem</t>
  </si>
  <si>
    <t>3315 - Činnost muzeí a galerií</t>
  </si>
  <si>
    <t>Rozpočtová položka/organizace</t>
  </si>
  <si>
    <t>z toho: ÚSP Nové Syrovice</t>
  </si>
  <si>
    <t>z toho: DÚSP Černovice</t>
  </si>
  <si>
    <t>z toho: DD Humpolec</t>
  </si>
  <si>
    <t>3522 - Ostatní nemocnice</t>
  </si>
  <si>
    <t>3533 - Zdravotnická záchranná služba</t>
  </si>
  <si>
    <t>z toho: ZZS kraje Vysočina</t>
  </si>
  <si>
    <t>II. Návrh na úpravu výdajové části rozpočtu kraje</t>
  </si>
  <si>
    <t>(účelový znak 00055)</t>
  </si>
  <si>
    <t>A. Příspěvek na provoz - rozpočtová položka 5331</t>
  </si>
  <si>
    <t>4311 - Sociální ústavy pro dospělé</t>
  </si>
  <si>
    <t>4313 - Soc.ústavy pro zdr.postiženou mládež</t>
  </si>
  <si>
    <t>4316 - Domovy důchodců</t>
  </si>
  <si>
    <t>B. Investiční dotace - rozpočtová položka 6351</t>
  </si>
  <si>
    <t xml:space="preserve">            SÚS Žďár nad Sázavou</t>
  </si>
  <si>
    <t>z toho: Nemocnice Třebíč</t>
  </si>
  <si>
    <t>4=2+3</t>
  </si>
  <si>
    <t>3523 Ostatní nemocnice</t>
  </si>
  <si>
    <t>příspěvěk na provoz - nákup materiálu</t>
  </si>
  <si>
    <t>příspěvěk na provoz - rehabilitační pomůcky pro obyvatele domova důchodců</t>
  </si>
  <si>
    <t>Specifikace použití prostředků z prodeje majetku kraje</t>
  </si>
  <si>
    <t>příspěvek na provoz - opravy movitého majetku</t>
  </si>
  <si>
    <t xml:space="preserve">příspěvek na provoz - nákup výukového materiálu </t>
  </si>
  <si>
    <t>příspěvek na provoz - úhrada nákladů hlavní činnosti</t>
  </si>
  <si>
    <t>3121 - Gymnázia</t>
  </si>
  <si>
    <t>3122 - Střední odborné školy</t>
  </si>
  <si>
    <t>3123 - Střední odborná učiliště a učiliště</t>
  </si>
  <si>
    <t>Návrh na úpravu rozpočtu kraje Vysočina na rok 2006</t>
  </si>
  <si>
    <t>z toho: Muzeum Vysočiny Havlíčkův Brod</t>
  </si>
  <si>
    <t>z toho: Nemocnice Havlíčkův Brod</t>
  </si>
  <si>
    <t xml:space="preserve">            Nemocnice Jihlava</t>
  </si>
  <si>
    <t xml:space="preserve">           Nemocnice Jihlava</t>
  </si>
  <si>
    <t xml:space="preserve">           DD Velké Meziříčí</t>
  </si>
  <si>
    <t xml:space="preserve">           DD Třebíč - Kubešova</t>
  </si>
  <si>
    <t xml:space="preserve">           Nemocnice Třebíč</t>
  </si>
  <si>
    <t xml:space="preserve">            Nemocnice Třebíč</t>
  </si>
  <si>
    <t>3529 - Ostatní ústavní péče</t>
  </si>
  <si>
    <t>z toho: Dětský domov Kamenice nad Lipou</t>
  </si>
  <si>
    <t xml:space="preserve">           ÚSP Lidmaň</t>
  </si>
  <si>
    <t>z toho: DD Velké Meziříčí</t>
  </si>
  <si>
    <t>4313 - Soc. ústavy pro zdravotně postiženou mládež</t>
  </si>
  <si>
    <t>Návrh na úpravu rozpočtu kraje na rok 2006</t>
  </si>
  <si>
    <t xml:space="preserve">            SÚS Pelhřimov</t>
  </si>
  <si>
    <t xml:space="preserve">            SÚS Třebíč</t>
  </si>
  <si>
    <t>z toho: ÚSP Lidmaň</t>
  </si>
  <si>
    <t>4313 - Soc. ústavy pro zdrav.postiženou mládež</t>
  </si>
  <si>
    <t>příspěvek na provoz - nákup drobného dlouhodobého majetku</t>
  </si>
  <si>
    <t xml:space="preserve">           Domov pro seniory Třebíč,Koutkova-Kubešova</t>
  </si>
  <si>
    <t>Nemocnice Havlíčkův Brod</t>
  </si>
  <si>
    <t>Dětský domov Kamenice nad Lipou</t>
  </si>
  <si>
    <t>Gymnázium, SOŠ a VOŠ  Ledeč nad Sázavou, Husovo nám. 1</t>
  </si>
  <si>
    <t>SZŠ a VOŠ zdravotnická  Havlíčkův Brod, Masarykova 2033</t>
  </si>
  <si>
    <t xml:space="preserve">Střední uměleckoprůmyslová škola Jihlava - Helenín, Hálkova 42 </t>
  </si>
  <si>
    <t>SPŠ Třebíč, Manželů Curieových 734</t>
  </si>
  <si>
    <t>VOŠ a SPŠ, Studentská 1, Žďár nad Sázavou</t>
  </si>
  <si>
    <t>Střední škola stavební Jihlava, Žižkova 20</t>
  </si>
  <si>
    <t>příspěvek na provoz - posílení provozu</t>
  </si>
  <si>
    <t>Hotelová škola Světlá a OA Velké Meziříčí, U Světlé 36</t>
  </si>
  <si>
    <t>Střední škola stavební Třebíč, Kubišova 1214</t>
  </si>
  <si>
    <t>OA a Hotelová škola Havl. Brod, Bratříků 851</t>
  </si>
  <si>
    <t>VOŠ a SŠ veterinární, zemědělská a zdravotnická Třebíč, Žižkova 505</t>
  </si>
  <si>
    <t>příspěvek na provoz - nákup materiálu pro obor zahradní</t>
  </si>
  <si>
    <t>SŠ řemesel a služeb Mor. Budějovice, Tovačovského sady 79</t>
  </si>
  <si>
    <t>SŠ technická Žďár nad Sázavou, Strojírenská 6</t>
  </si>
  <si>
    <t>příspěvek na provoz - nákup vybavení učebny</t>
  </si>
  <si>
    <t>SOŠ automobilní Jihlava, Školní 1a</t>
  </si>
  <si>
    <t>Střední škola řemesel a služeb Velké Meziříčí, Hornoměstská 35</t>
  </si>
  <si>
    <t>SOŠ Nové Město na Moravě, Na Bělisku 295</t>
  </si>
  <si>
    <t>Česká zemědělská akademie v Humpolci, střední škola, Školní 764</t>
  </si>
  <si>
    <t>Domov mládeže a Školní jídelna Jihlava, Žižkova 58/1347</t>
  </si>
  <si>
    <t>Domov mládeže a Školní jídelna Pelhřimov, Friedova 1464</t>
  </si>
  <si>
    <t>Školní statek Humpolec, Dusilov 384</t>
  </si>
  <si>
    <t>SZŠ a VOŠ zdravotnická  Havlíčkův Brod</t>
  </si>
  <si>
    <t>3125 - Speciální střední školy a učiliště</t>
  </si>
  <si>
    <t>3145 - Ubytovací zařízení stř.škol a učilišť</t>
  </si>
  <si>
    <t>z toho: Horácké divadlo</t>
  </si>
  <si>
    <t>Paragraf/organizace včetně IČ</t>
  </si>
  <si>
    <t>00090450</t>
  </si>
  <si>
    <t>00071048</t>
  </si>
  <si>
    <t>00083607</t>
  </si>
  <si>
    <t>71184597</t>
  </si>
  <si>
    <t>70659001</t>
  </si>
  <si>
    <t>00511862</t>
  </si>
  <si>
    <t>71184538</t>
  </si>
  <si>
    <t>71184465</t>
  </si>
  <si>
    <t>00179540</t>
  </si>
  <si>
    <t>00090638</t>
  </si>
  <si>
    <t>565432295</t>
  </si>
  <si>
    <t>00839396</t>
  </si>
  <si>
    <t>00083437</t>
  </si>
  <si>
    <t>00091499</t>
  </si>
  <si>
    <t>00092789</t>
  </si>
  <si>
    <t>00511668</t>
  </si>
  <si>
    <t>47366630</t>
  </si>
  <si>
    <t xml:space="preserve">            SÚS Jihlava</t>
  </si>
  <si>
    <t>Dotace úhrnem</t>
  </si>
  <si>
    <t>Horácké divadlo Jihlava</t>
  </si>
  <si>
    <t>z toho: Horácké divadlo Jihlava</t>
  </si>
  <si>
    <t>00094811</t>
  </si>
  <si>
    <t>3311 - Divadelní činnost</t>
  </si>
  <si>
    <t xml:space="preserve">            Nemocnice Pelhřimov</t>
  </si>
  <si>
    <t>00511951</t>
  </si>
  <si>
    <t>příspěvek na provoz - kovové skříňky do šatny pro středisko Chotěboř</t>
  </si>
  <si>
    <t>příspěvek na provoz - oprava mostu event.č. 351-011 Brzkov</t>
  </si>
  <si>
    <t>z toho: 273,32 tis.Kč - provoz: nákup výpočetní techniky</t>
  </si>
  <si>
    <t>příspěvek na provoz - nákup inertního posypového materiálu pro zimní údržbu</t>
  </si>
  <si>
    <t>k posílení inv.fondu - akce "odsávání dílen střediska Bystřice nad Pern.</t>
  </si>
  <si>
    <t>Nemocnice Pelhřimov</t>
  </si>
  <si>
    <t>příspěvek na provoz - krytí provozních nákladů střediska dopravy</t>
  </si>
  <si>
    <t xml:space="preserve">k posílení inv.fondu - akce"rekonstrukce laboratoří"  </t>
  </si>
  <si>
    <t xml:space="preserve">            221,43 tis. Kč - posílení invest.fondu k nákupu sněhového pluhu</t>
  </si>
  <si>
    <t>Gymnázium Pelhřimov, Jirsíkova 244, Pelhřimov</t>
  </si>
  <si>
    <t>Dětský domov, Budkov 1, Budkov</t>
  </si>
  <si>
    <t>Střední škola Pelhřimov, Friedova 1469</t>
  </si>
  <si>
    <t>příspěvek na provoz - oprava střechy</t>
  </si>
  <si>
    <t>příspěvek na provoz - vymalování učebny</t>
  </si>
  <si>
    <t>příspěvek na provoz - dovybavení multimediální učebny</t>
  </si>
  <si>
    <t>příspěvek na provoz - opravy DDHM</t>
  </si>
  <si>
    <t>dofinancování SIPVZ</t>
  </si>
  <si>
    <t>posílení investičního fondu, nákup CNC strojů v roce 2007</t>
  </si>
  <si>
    <t>příspěvek na provoz - oprava automobilu</t>
  </si>
  <si>
    <t>příspěvek na provoz - dovybavení školní jídelny, učeben</t>
  </si>
  <si>
    <t>příspěvek na provoz - nákup elektromateriálu</t>
  </si>
  <si>
    <t>příspěvek na provoz - nákup DDHM - nákup počítačů</t>
  </si>
  <si>
    <t>příspěvek na provoz - materiál pro výtvarnou výchovu</t>
  </si>
  <si>
    <t>Hotelová škola Třebíč, Sirotčí 4, Třebíč</t>
  </si>
  <si>
    <t>Gymnázium Velké Meziříčí, Sokolovská 27/235, Velké Meziříčí</t>
  </si>
  <si>
    <t>Střední škola Kamenice nad Lipou, Masarykova 410</t>
  </si>
  <si>
    <t>VOŠ a SŠ veterinární, zemědělská a zdrav. Třebíč, Žižkova 505</t>
  </si>
  <si>
    <t>SOU řemesel a služeb Moravské Budějovice, Tovačovského sady 79</t>
  </si>
  <si>
    <t>SPŠ stavební ak. St. Bechyně, Havlíčkův Brod, Jihlavská 628</t>
  </si>
  <si>
    <t>Česká zemědělská akadamie v Humpolci, střední škola, Školní 764</t>
  </si>
  <si>
    <t>ZŠ, SPC a ŠD, U Trojice 2104, Havl. Brod</t>
  </si>
  <si>
    <t>příspěvek na provoz - opravy a nákup  DDHM</t>
  </si>
  <si>
    <t>Gymnázium a SOŠ, Mor. BudějoviceTyršova 365</t>
  </si>
  <si>
    <t>Gymnázium Ot. Březiny a SOŠ Telč, Hradecká 235, Telč</t>
  </si>
  <si>
    <t>příspěvek na provoz 392,81 tis. Kč - vybavení učeben</t>
  </si>
  <si>
    <t>investiční příspěvek 161 tis. - nákup automobilu, inv. vybavení učebny</t>
  </si>
  <si>
    <t>SOŠ a SOU Třešť, K Valše 38, Třešť</t>
  </si>
  <si>
    <t>VOŠ, SOŠ zem. a tech. škola Bystřice/Pern., Dr. Veselého 343</t>
  </si>
  <si>
    <t>SPŠ, Jihlava, tř.Legionářů 3</t>
  </si>
  <si>
    <t>příspěvek na provoz - vymalování pokojů</t>
  </si>
  <si>
    <t>Gymnázium a SOŠ, Mor. Budějovice, Tyršova 365</t>
  </si>
  <si>
    <t>SPŠ Jihlava, tř. Legionářů 3</t>
  </si>
  <si>
    <t>Střední škola obchodu a služeb Jihlava, K. Světlé 2</t>
  </si>
  <si>
    <t>SŠ řemesel Třebíč, Demlova 890</t>
  </si>
  <si>
    <t>OU a Praktická škola, Černovice, Mariánské nám. 72</t>
  </si>
  <si>
    <t>Gymnazium, SOŠ a VOŠ Ledeč nad Sázavou, Husovo nám. 1</t>
  </si>
  <si>
    <t>Gymnázium Ot. Březiny a SOŠ Telč, Hradecká 235</t>
  </si>
  <si>
    <t>Střední uměleckoprůmyslová škola Jihlava - Helenín, Hálkova 42</t>
  </si>
  <si>
    <t>OA Dr. A. Bráfa a Jazyková škola Třebíč, Bráfova 9, Třebíč</t>
  </si>
  <si>
    <t>SOŠ a SOU Třešť, K Valše 38</t>
  </si>
  <si>
    <t>Střední škola obchodu a služeb Jihlava, K. Světlé 2, Jihlava</t>
  </si>
  <si>
    <t>Hotelová škola Třebíč, Sirotčí 4</t>
  </si>
  <si>
    <t>00581119</t>
  </si>
  <si>
    <t>00073211</t>
  </si>
  <si>
    <t>00055069</t>
  </si>
  <si>
    <t>00226106</t>
  </si>
  <si>
    <t>00836591</t>
  </si>
  <si>
    <t>00056260</t>
  </si>
  <si>
    <t>00055450</t>
  </si>
  <si>
    <t>00055077</t>
  </si>
  <si>
    <t>00072583</t>
  </si>
  <si>
    <t>62540050</t>
  </si>
  <si>
    <t>48895504</t>
  </si>
  <si>
    <t>48895598</t>
  </si>
  <si>
    <t>Základní škola Kamenice nad Lipou, Pelhřimovská 491</t>
  </si>
  <si>
    <t>VOŠ a SPŠ Žďár nad Sázavou, Studentská 1</t>
  </si>
  <si>
    <t>OA a Jazyková škola s právem st. zk. Jihlava, nám. Svobody 1</t>
  </si>
  <si>
    <t>VOŠ, SOŠ zem. - technická Bystřice/Pern., Dr. Veselého 343</t>
  </si>
  <si>
    <t>OA dr. A. Bráfa a Jazyková škola s právem st.j.zk. Třebíč, Bráfova 9</t>
  </si>
  <si>
    <t>SŠ automobilní Jihlava, Školní 1a</t>
  </si>
  <si>
    <t>SŠ technická, SOU a U, Polenská 2, Jihlava</t>
  </si>
  <si>
    <t>4322 - Dětské domovy</t>
  </si>
  <si>
    <t>3114 - Speciální základní školy</t>
  </si>
  <si>
    <t>VOŠ, SOŠ zem. a tech. Bystřice/Pernštejnem, Dr. Veselého 343</t>
  </si>
  <si>
    <t>OA dr. A. Bráfa a Jazyková škola s právem st.jaz.školyTřebíč, Bráfova 9</t>
  </si>
  <si>
    <t>VOŠ, SOŠ zem. a technická Bystřice/Pernštejnem, Dr. Veselého 343</t>
  </si>
  <si>
    <t>OA a Jazyková škola s právem st. jazykové zk. Jihlava, nám. Svobody 1</t>
  </si>
  <si>
    <t>VOŠ, SOŠ zem. a technická Bystřice/Pern., Dr. Veselého 343</t>
  </si>
  <si>
    <t>příspěvek na provoz</t>
  </si>
  <si>
    <t>3147 - Školní hospodářství, školní statky</t>
  </si>
  <si>
    <t>RK-37-2006-42, př. 1</t>
  </si>
  <si>
    <t>RK-37-2006-42, př. 2</t>
  </si>
  <si>
    <t>RK-37-2006-42,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</si>
</sst>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55"/>
      <name val="Arial CE"/>
      <family val="2"/>
    </font>
    <font>
      <sz val="10"/>
      <color indexed="63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8"/>
      <color indexed="5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/>
    </xf>
    <xf numFmtId="165" fontId="0" fillId="0" borderId="0" xfId="0" applyNumberFormat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8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center" vertical="top"/>
    </xf>
    <xf numFmtId="0" fontId="5" fillId="2" borderId="3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8" xfId="0" applyBorder="1" applyAlignment="1">
      <alignment horizontal="center" vertical="top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13" fillId="2" borderId="2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165" fontId="10" fillId="0" borderId="0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4" fontId="4" fillId="0" borderId="18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2" borderId="32" xfId="0" applyFont="1" applyFill="1" applyBorder="1" applyAlignment="1">
      <alignment horizontal="center"/>
    </xf>
    <xf numFmtId="4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" fontId="7" fillId="2" borderId="7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7" fillId="2" borderId="36" xfId="0" applyNumberFormat="1" applyFont="1" applyFill="1" applyBorder="1" applyAlignment="1">
      <alignment horizontal="right" vertical="center" wrapText="1"/>
    </xf>
    <xf numFmtId="4" fontId="7" fillId="2" borderId="35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Border="1" applyAlignment="1">
      <alignment horizontal="right" vertical="center" wrapText="1"/>
    </xf>
    <xf numFmtId="4" fontId="7" fillId="2" borderId="35" xfId="0" applyNumberFormat="1" applyFont="1" applyFill="1" applyBorder="1" applyAlignment="1">
      <alignment/>
    </xf>
    <xf numFmtId="4" fontId="7" fillId="0" borderId="3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7" fillId="2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4" fontId="7" fillId="0" borderId="35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/>
    </xf>
    <xf numFmtId="4" fontId="7" fillId="0" borderId="35" xfId="0" applyNumberFormat="1" applyFont="1" applyFill="1" applyBorder="1" applyAlignment="1">
      <alignment/>
    </xf>
    <xf numFmtId="4" fontId="7" fillId="3" borderId="35" xfId="0" applyNumberFormat="1" applyFont="1" applyFill="1" applyBorder="1" applyAlignment="1">
      <alignment/>
    </xf>
    <xf numFmtId="4" fontId="7" fillId="2" borderId="41" xfId="0" applyNumberFormat="1" applyFont="1" applyFill="1" applyBorder="1" applyAlignment="1">
      <alignment horizontal="right" vertical="center" wrapText="1"/>
    </xf>
    <xf numFmtId="4" fontId="7" fillId="2" borderId="42" xfId="0" applyNumberFormat="1" applyFont="1" applyFill="1" applyBorder="1" applyAlignment="1">
      <alignment horizontal="right" vertical="center" wrapText="1"/>
    </xf>
    <xf numFmtId="4" fontId="1" fillId="0" borderId="43" xfId="0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0" fillId="0" borderId="43" xfId="0" applyNumberFormat="1" applyFont="1" applyBorder="1" applyAlignment="1">
      <alignment horizontal="right" vertical="center" wrapText="1"/>
    </xf>
    <xf numFmtId="4" fontId="0" fillId="0" borderId="44" xfId="0" applyNumberFormat="1" applyFont="1" applyBorder="1" applyAlignment="1">
      <alignment horizontal="right" vertical="center" wrapText="1"/>
    </xf>
    <xf numFmtId="4" fontId="11" fillId="0" borderId="35" xfId="0" applyNumberFormat="1" applyFont="1" applyBorder="1" applyAlignment="1">
      <alignment horizontal="right" vertical="center" wrapText="1"/>
    </xf>
    <xf numFmtId="4" fontId="7" fillId="0" borderId="35" xfId="0" applyNumberFormat="1" applyFont="1" applyBorder="1" applyAlignment="1">
      <alignment horizontal="right" vertical="center" wrapText="1"/>
    </xf>
    <xf numFmtId="4" fontId="0" fillId="0" borderId="45" xfId="0" applyNumberFormat="1" applyFont="1" applyBorder="1" applyAlignment="1">
      <alignment horizontal="right" vertical="center" wrapText="1"/>
    </xf>
    <xf numFmtId="4" fontId="11" fillId="0" borderId="40" xfId="0" applyNumberFormat="1" applyFont="1" applyBorder="1" applyAlignment="1">
      <alignment horizontal="right" vertical="center" wrapText="1"/>
    </xf>
    <xf numFmtId="4" fontId="7" fillId="2" borderId="46" xfId="0" applyNumberFormat="1" applyFont="1" applyFill="1" applyBorder="1" applyAlignment="1">
      <alignment horizontal="right" vertical="center" wrapText="1"/>
    </xf>
    <xf numFmtId="4" fontId="11" fillId="0" borderId="44" xfId="0" applyNumberFormat="1" applyFont="1" applyBorder="1" applyAlignment="1">
      <alignment horizontal="right" vertical="center" wrapText="1"/>
    </xf>
    <xf numFmtId="4" fontId="7" fillId="2" borderId="40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42" xfId="0" applyNumberFormat="1" applyFont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4" fontId="0" fillId="0" borderId="41" xfId="0" applyNumberFormat="1" applyFont="1" applyBorder="1" applyAlignment="1">
      <alignment horizontal="right" vertical="center" wrapText="1"/>
    </xf>
    <xf numFmtId="4" fontId="0" fillId="0" borderId="42" xfId="0" applyNumberFormat="1" applyFont="1" applyBorder="1" applyAlignment="1">
      <alignment horizontal="right" vertical="center" wrapText="1"/>
    </xf>
    <xf numFmtId="4" fontId="7" fillId="2" borderId="25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7" fillId="2" borderId="43" xfId="0" applyNumberFormat="1" applyFont="1" applyFill="1" applyBorder="1" applyAlignment="1">
      <alignment horizontal="right"/>
    </xf>
    <xf numFmtId="4" fontId="7" fillId="2" borderId="47" xfId="0" applyNumberFormat="1" applyFont="1" applyFill="1" applyBorder="1" applyAlignment="1">
      <alignment horizontal="right"/>
    </xf>
    <xf numFmtId="4" fontId="1" fillId="0" borderId="35" xfId="0" applyNumberFormat="1" applyFont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" fontId="10" fillId="2" borderId="18" xfId="0" applyNumberFormat="1" applyFont="1" applyFill="1" applyBorder="1" applyAlignment="1">
      <alignment horizontal="right"/>
    </xf>
    <xf numFmtId="4" fontId="10" fillId="2" borderId="24" xfId="0" applyNumberFormat="1" applyFont="1" applyFill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42" xfId="0" applyNumberFormat="1" applyFont="1" applyBorder="1" applyAlignment="1">
      <alignment horizontal="right"/>
    </xf>
    <xf numFmtId="4" fontId="10" fillId="0" borderId="37" xfId="0" applyNumberFormat="1" applyFont="1" applyBorder="1" applyAlignment="1">
      <alignment horizontal="right"/>
    </xf>
    <xf numFmtId="4" fontId="10" fillId="0" borderId="3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10" fillId="2" borderId="23" xfId="0" applyNumberFormat="1" applyFont="1" applyFill="1" applyBorder="1" applyAlignment="1">
      <alignment/>
    </xf>
    <xf numFmtId="4" fontId="10" fillId="2" borderId="18" xfId="0" applyNumberFormat="1" applyFont="1" applyFill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10" fillId="2" borderId="7" xfId="0" applyNumberFormat="1" applyFont="1" applyFill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" fontId="10" fillId="0" borderId="48" xfId="0" applyNumberFormat="1" applyFont="1" applyBorder="1" applyAlignment="1">
      <alignment horizontal="right"/>
    </xf>
    <xf numFmtId="4" fontId="12" fillId="0" borderId="3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/>
    </xf>
    <xf numFmtId="4" fontId="10" fillId="2" borderId="16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/>
    </xf>
    <xf numFmtId="4" fontId="8" fillId="0" borderId="9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wrapText="1"/>
    </xf>
    <xf numFmtId="4" fontId="6" fillId="0" borderId="0" xfId="0" applyNumberFormat="1" applyFont="1" applyAlignment="1">
      <alignment/>
    </xf>
    <xf numFmtId="4" fontId="7" fillId="2" borderId="44" xfId="0" applyNumberFormat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horizontal="left"/>
    </xf>
    <xf numFmtId="4" fontId="4" fillId="0" borderId="42" xfId="0" applyNumberFormat="1" applyFont="1" applyBorder="1" applyAlignment="1">
      <alignment/>
    </xf>
    <xf numFmtId="4" fontId="0" fillId="0" borderId="42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/>
    </xf>
    <xf numFmtId="4" fontId="7" fillId="2" borderId="35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 horizontal="right"/>
    </xf>
    <xf numFmtId="0" fontId="4" fillId="0" borderId="48" xfId="0" applyFont="1" applyFill="1" applyBorder="1" applyAlignment="1">
      <alignment/>
    </xf>
    <xf numFmtId="4" fontId="14" fillId="0" borderId="35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11" fillId="0" borderId="41" xfId="0" applyNumberFormat="1" applyFont="1" applyBorder="1" applyAlignment="1">
      <alignment horizontal="right" vertical="center" wrapText="1"/>
    </xf>
    <xf numFmtId="4" fontId="7" fillId="2" borderId="39" xfId="0" applyNumberFormat="1" applyFont="1" applyFill="1" applyBorder="1" applyAlignment="1">
      <alignment horizontal="right" vertical="center" wrapText="1"/>
    </xf>
    <xf numFmtId="4" fontId="7" fillId="2" borderId="33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7" fillId="0" borderId="33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7" fillId="3" borderId="33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/>
    </xf>
    <xf numFmtId="4" fontId="7" fillId="2" borderId="42" xfId="0" applyNumberFormat="1" applyFont="1" applyFill="1" applyBorder="1" applyAlignment="1">
      <alignment/>
    </xf>
    <xf numFmtId="4" fontId="7" fillId="0" borderId="42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7" fillId="0" borderId="4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4" fontId="7" fillId="0" borderId="42" xfId="0" applyNumberFormat="1" applyFont="1" applyFill="1" applyBorder="1" applyAlignment="1">
      <alignment/>
    </xf>
    <xf numFmtId="4" fontId="7" fillId="3" borderId="42" xfId="0" applyNumberFormat="1" applyFont="1" applyFill="1" applyBorder="1" applyAlignment="1">
      <alignment/>
    </xf>
    <xf numFmtId="4" fontId="14" fillId="0" borderId="42" xfId="0" applyNumberFormat="1" applyFont="1" applyBorder="1" applyAlignment="1">
      <alignment/>
    </xf>
    <xf numFmtId="4" fontId="7" fillId="0" borderId="41" xfId="0" applyNumberFormat="1" applyFont="1" applyFill="1" applyBorder="1" applyAlignment="1">
      <alignment horizontal="right" vertical="center" wrapText="1"/>
    </xf>
    <xf numFmtId="4" fontId="7" fillId="0" borderId="44" xfId="0" applyNumberFormat="1" applyFont="1" applyFill="1" applyBorder="1" applyAlignment="1">
      <alignment horizontal="right" vertical="center" wrapText="1"/>
    </xf>
    <xf numFmtId="4" fontId="7" fillId="0" borderId="36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0" fillId="0" borderId="41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horizontal="right" vertical="center" wrapText="1"/>
    </xf>
    <xf numFmtId="4" fontId="0" fillId="0" borderId="36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4" fillId="0" borderId="2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/>
    </xf>
    <xf numFmtId="4" fontId="4" fillId="0" borderId="45" xfId="0" applyNumberFormat="1" applyFont="1" applyBorder="1" applyAlignment="1">
      <alignment horizontal="center"/>
    </xf>
    <xf numFmtId="4" fontId="10" fillId="2" borderId="39" xfId="0" applyNumberFormat="1" applyFont="1" applyFill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" fontId="10" fillId="0" borderId="42" xfId="0" applyNumberFormat="1" applyFont="1" applyBorder="1" applyAlignment="1">
      <alignment/>
    </xf>
    <xf numFmtId="4" fontId="10" fillId="2" borderId="23" xfId="0" applyNumberFormat="1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center"/>
    </xf>
    <xf numFmtId="4" fontId="10" fillId="2" borderId="51" xfId="0" applyNumberFormat="1" applyFont="1" applyFill="1" applyBorder="1" applyAlignment="1">
      <alignment horizontal="right"/>
    </xf>
    <xf numFmtId="4" fontId="4" fillId="0" borderId="50" xfId="0" applyNumberFormat="1" applyFont="1" applyBorder="1" applyAlignment="1">
      <alignment horizontal="center"/>
    </xf>
    <xf numFmtId="4" fontId="10" fillId="2" borderId="45" xfId="0" applyNumberFormat="1" applyFont="1" applyFill="1" applyBorder="1" applyAlignment="1">
      <alignment/>
    </xf>
    <xf numFmtId="4" fontId="12" fillId="0" borderId="42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4" fontId="16" fillId="0" borderId="54" xfId="0" applyNumberFormat="1" applyFont="1" applyBorder="1" applyAlignment="1">
      <alignment/>
    </xf>
    <xf numFmtId="4" fontId="16" fillId="0" borderId="52" xfId="0" applyNumberFormat="1" applyFont="1" applyBorder="1" applyAlignment="1">
      <alignment/>
    </xf>
    <xf numFmtId="4" fontId="16" fillId="0" borderId="55" xfId="0" applyNumberFormat="1" applyFont="1" applyBorder="1" applyAlignment="1">
      <alignment/>
    </xf>
    <xf numFmtId="0" fontId="4" fillId="0" borderId="23" xfId="0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4" fontId="15" fillId="0" borderId="56" xfId="0" applyNumberFormat="1" applyFont="1" applyFill="1" applyBorder="1" applyAlignment="1">
      <alignment/>
    </xf>
    <xf numFmtId="4" fontId="8" fillId="2" borderId="22" xfId="0" applyNumberFormat="1" applyFont="1" applyFill="1" applyBorder="1" applyAlignment="1">
      <alignment/>
    </xf>
    <xf numFmtId="4" fontId="8" fillId="2" borderId="39" xfId="0" applyNumberFormat="1" applyFont="1" applyFill="1" applyBorder="1" applyAlignment="1">
      <alignment/>
    </xf>
    <xf numFmtId="4" fontId="8" fillId="2" borderId="46" xfId="0" applyNumberFormat="1" applyFont="1" applyFill="1" applyBorder="1" applyAlignment="1">
      <alignment/>
    </xf>
    <xf numFmtId="4" fontId="8" fillId="2" borderId="7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42" xfId="0" applyNumberFormat="1" applyFont="1" applyFill="1" applyBorder="1" applyAlignment="1">
      <alignment/>
    </xf>
    <xf numFmtId="4" fontId="8" fillId="0" borderId="41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5" fillId="0" borderId="44" xfId="0" applyNumberFormat="1" applyFont="1" applyFill="1" applyBorder="1" applyAlignment="1">
      <alignment/>
    </xf>
    <xf numFmtId="4" fontId="15" fillId="0" borderId="41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4" fontId="8" fillId="0" borderId="22" xfId="0" applyNumberFormat="1" applyFont="1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8" fillId="0" borderId="57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/>
    </xf>
    <xf numFmtId="4" fontId="15" fillId="0" borderId="42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8" fillId="0" borderId="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" fontId="15" fillId="0" borderId="42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4" fontId="17" fillId="0" borderId="13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/>
    </xf>
    <xf numFmtId="4" fontId="15" fillId="0" borderId="5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8" fillId="2" borderId="16" xfId="0" applyNumberFormat="1" applyFont="1" applyFill="1" applyBorder="1" applyAlignment="1">
      <alignment horizontal="right"/>
    </xf>
    <xf numFmtId="4" fontId="8" fillId="2" borderId="39" xfId="0" applyNumberFormat="1" applyFont="1" applyFill="1" applyBorder="1" applyAlignment="1">
      <alignment horizontal="right"/>
    </xf>
    <xf numFmtId="4" fontId="8" fillId="2" borderId="17" xfId="0" applyNumberFormat="1" applyFont="1" applyFill="1" applyBorder="1" applyAlignment="1">
      <alignment horizontal="right"/>
    </xf>
    <xf numFmtId="4" fontId="8" fillId="2" borderId="17" xfId="0" applyNumberFormat="1" applyFont="1" applyFill="1" applyBorder="1" applyAlignment="1">
      <alignment/>
    </xf>
    <xf numFmtId="4" fontId="8" fillId="0" borderId="44" xfId="0" applyNumberFormat="1" applyFont="1" applyBorder="1" applyAlignment="1">
      <alignment horizontal="right"/>
    </xf>
    <xf numFmtId="4" fontId="8" fillId="0" borderId="48" xfId="0" applyNumberFormat="1" applyFont="1" applyBorder="1" applyAlignment="1">
      <alignment horizontal="right"/>
    </xf>
    <xf numFmtId="4" fontId="8" fillId="0" borderId="48" xfId="0" applyNumberFormat="1" applyFont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8" fillId="2" borderId="16" xfId="0" applyNumberFormat="1" applyFont="1" applyFill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15" fillId="0" borderId="35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4" fontId="15" fillId="0" borderId="45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4" fontId="15" fillId="0" borderId="35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4" fontId="15" fillId="0" borderId="31" xfId="0" applyNumberFormat="1" applyFont="1" applyBorder="1" applyAlignment="1">
      <alignment/>
    </xf>
    <xf numFmtId="4" fontId="15" fillId="0" borderId="50" xfId="0" applyNumberFormat="1" applyFont="1" applyBorder="1" applyAlignment="1">
      <alignment/>
    </xf>
    <xf numFmtId="4" fontId="17" fillId="0" borderId="26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4" fontId="8" fillId="2" borderId="22" xfId="0" applyNumberFormat="1" applyFont="1" applyFill="1" applyBorder="1" applyAlignment="1">
      <alignment horizontal="right"/>
    </xf>
    <xf numFmtId="4" fontId="8" fillId="2" borderId="42" xfId="0" applyNumberFormat="1" applyFont="1" applyFill="1" applyBorder="1" applyAlignment="1">
      <alignment horizontal="right"/>
    </xf>
    <xf numFmtId="4" fontId="8" fillId="2" borderId="48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/>
    </xf>
    <xf numFmtId="4" fontId="8" fillId="0" borderId="44" xfId="0" applyNumberFormat="1" applyFont="1" applyFill="1" applyBorder="1" applyAlignment="1">
      <alignment horizontal="right"/>
    </xf>
    <xf numFmtId="4" fontId="8" fillId="0" borderId="48" xfId="0" applyNumberFormat="1" applyFont="1" applyFill="1" applyBorder="1" applyAlignment="1">
      <alignment/>
    </xf>
    <xf numFmtId="4" fontId="15" fillId="0" borderId="22" xfId="0" applyNumberFormat="1" applyFont="1" applyBorder="1" applyAlignment="1">
      <alignment horizontal="right"/>
    </xf>
    <xf numFmtId="4" fontId="15" fillId="0" borderId="44" xfId="0" applyNumberFormat="1" applyFont="1" applyBorder="1" applyAlignment="1">
      <alignment horizontal="right"/>
    </xf>
    <xf numFmtId="4" fontId="15" fillId="0" borderId="48" xfId="0" applyNumberFormat="1" applyFont="1" applyBorder="1" applyAlignment="1">
      <alignment/>
    </xf>
    <xf numFmtId="4" fontId="17" fillId="0" borderId="48" xfId="0" applyNumberFormat="1" applyFont="1" applyBorder="1" applyAlignment="1">
      <alignment/>
    </xf>
    <xf numFmtId="4" fontId="15" fillId="0" borderId="44" xfId="0" applyNumberFormat="1" applyFont="1" applyBorder="1" applyAlignment="1">
      <alignment/>
    </xf>
    <xf numFmtId="4" fontId="15" fillId="0" borderId="23" xfId="0" applyNumberFormat="1" applyFont="1" applyBorder="1" applyAlignment="1">
      <alignment horizontal="center"/>
    </xf>
    <xf numFmtId="4" fontId="15" fillId="0" borderId="45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8" fillId="2" borderId="46" xfId="0" applyNumberFormat="1" applyFont="1" applyFill="1" applyBorder="1" applyAlignment="1">
      <alignment horizontal="right"/>
    </xf>
    <xf numFmtId="4" fontId="8" fillId="2" borderId="7" xfId="0" applyNumberFormat="1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4" fontId="8" fillId="0" borderId="36" xfId="0" applyNumberFormat="1" applyFont="1" applyFill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4" fontId="15" fillId="0" borderId="44" xfId="0" applyNumberFormat="1" applyFont="1" applyFill="1" applyBorder="1" applyAlignment="1">
      <alignment horizontal="right"/>
    </xf>
    <xf numFmtId="4" fontId="15" fillId="0" borderId="41" xfId="0" applyNumberFormat="1" applyFont="1" applyFill="1" applyBorder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4" fontId="17" fillId="0" borderId="22" xfId="0" applyNumberFormat="1" applyFont="1" applyFill="1" applyBorder="1" applyAlignment="1">
      <alignment horizontal="right"/>
    </xf>
    <xf numFmtId="4" fontId="17" fillId="0" borderId="44" xfId="0" applyNumberFormat="1" applyFont="1" applyFill="1" applyBorder="1" applyAlignment="1">
      <alignment horizontal="right"/>
    </xf>
    <xf numFmtId="4" fontId="17" fillId="0" borderId="41" xfId="0" applyNumberFormat="1" applyFont="1" applyFill="1" applyBorder="1" applyAlignment="1">
      <alignment horizontal="right"/>
    </xf>
    <xf numFmtId="4" fontId="8" fillId="0" borderId="42" xfId="0" applyNumberFormat="1" applyFont="1" applyFill="1" applyBorder="1" applyAlignment="1">
      <alignment horizontal="right"/>
    </xf>
    <xf numFmtId="4" fontId="15" fillId="0" borderId="26" xfId="0" applyNumberFormat="1" applyFont="1" applyBorder="1" applyAlignment="1">
      <alignment/>
    </xf>
    <xf numFmtId="4" fontId="15" fillId="0" borderId="58" xfId="0" applyNumberFormat="1" applyFont="1" applyFill="1" applyBorder="1" applyAlignment="1">
      <alignment/>
    </xf>
    <xf numFmtId="4" fontId="15" fillId="0" borderId="6" xfId="0" applyNumberFormat="1" applyFont="1" applyFill="1" applyBorder="1" applyAlignment="1">
      <alignment/>
    </xf>
    <xf numFmtId="4" fontId="15" fillId="0" borderId="59" xfId="0" applyNumberFormat="1" applyFont="1" applyFill="1" applyBorder="1" applyAlignment="1">
      <alignment/>
    </xf>
    <xf numFmtId="4" fontId="15" fillId="0" borderId="58" xfId="0" applyNumberFormat="1" applyFont="1" applyFill="1" applyBorder="1" applyAlignment="1">
      <alignment vertical="center"/>
    </xf>
    <xf numFmtId="4" fontId="15" fillId="0" borderId="56" xfId="0" applyNumberFormat="1" applyFont="1" applyFill="1" applyBorder="1" applyAlignment="1">
      <alignment vertical="center"/>
    </xf>
    <xf numFmtId="4" fontId="15" fillId="0" borderId="58" xfId="0" applyNumberFormat="1" applyFont="1" applyBorder="1" applyAlignment="1">
      <alignment/>
    </xf>
    <xf numFmtId="165" fontId="11" fillId="0" borderId="0" xfId="0" applyNumberFormat="1" applyFont="1" applyBorder="1" applyAlignment="1">
      <alignment horizontal="left"/>
    </xf>
    <xf numFmtId="4" fontId="0" fillId="0" borderId="58" xfId="0" applyNumberFormat="1" applyFont="1" applyBorder="1" applyAlignment="1">
      <alignment/>
    </xf>
    <xf numFmtId="4" fontId="14" fillId="0" borderId="44" xfId="0" applyNumberFormat="1" applyFont="1" applyBorder="1" applyAlignment="1">
      <alignment/>
    </xf>
    <xf numFmtId="4" fontId="14" fillId="0" borderId="36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6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8" fillId="3" borderId="18" xfId="0" applyFont="1" applyFill="1" applyBorder="1" applyAlignment="1">
      <alignment horizontal="left" vertical="top"/>
    </xf>
    <xf numFmtId="0" fontId="18" fillId="3" borderId="18" xfId="0" applyFont="1" applyFill="1" applyBorder="1" applyAlignment="1">
      <alignment horizontal="center" vertical="top" wrapText="1"/>
    </xf>
    <xf numFmtId="0" fontId="18" fillId="3" borderId="20" xfId="0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/>
    </xf>
    <xf numFmtId="4" fontId="19" fillId="3" borderId="44" xfId="0" applyNumberFormat="1" applyFont="1" applyFill="1" applyBorder="1" applyAlignment="1">
      <alignment/>
    </xf>
    <xf numFmtId="4" fontId="19" fillId="3" borderId="48" xfId="0" applyNumberFormat="1" applyFont="1" applyFill="1" applyBorder="1" applyAlignment="1">
      <alignment/>
    </xf>
    <xf numFmtId="4" fontId="19" fillId="3" borderId="36" xfId="0" applyNumberFormat="1" applyFont="1" applyFill="1" applyBorder="1" applyAlignment="1">
      <alignment/>
    </xf>
    <xf numFmtId="4" fontId="20" fillId="3" borderId="22" xfId="0" applyNumberFormat="1" applyFont="1" applyFill="1" applyBorder="1" applyAlignment="1">
      <alignment/>
    </xf>
    <xf numFmtId="4" fontId="20" fillId="3" borderId="44" xfId="0" applyNumberFormat="1" applyFont="1" applyFill="1" applyBorder="1" applyAlignment="1">
      <alignment/>
    </xf>
    <xf numFmtId="4" fontId="20" fillId="3" borderId="48" xfId="0" applyNumberFormat="1" applyFont="1" applyFill="1" applyBorder="1" applyAlignment="1">
      <alignment/>
    </xf>
    <xf numFmtId="0" fontId="18" fillId="3" borderId="37" xfId="0" applyFont="1" applyFill="1" applyBorder="1" applyAlignment="1">
      <alignment horizontal="center"/>
    </xf>
    <xf numFmtId="0" fontId="4" fillId="0" borderId="37" xfId="0" applyFont="1" applyBorder="1" applyAlignment="1">
      <alignment horizontal="left" vertical="center" wrapText="1"/>
    </xf>
    <xf numFmtId="4" fontId="15" fillId="0" borderId="40" xfId="0" applyNumberFormat="1" applyFont="1" applyBorder="1" applyAlignment="1">
      <alignment/>
    </xf>
    <xf numFmtId="4" fontId="8" fillId="3" borderId="22" xfId="0" applyNumberFormat="1" applyFont="1" applyFill="1" applyBorder="1" applyAlignment="1">
      <alignment/>
    </xf>
    <xf numFmtId="4" fontId="8" fillId="3" borderId="44" xfId="0" applyNumberFormat="1" applyFont="1" applyFill="1" applyBorder="1" applyAlignment="1">
      <alignment/>
    </xf>
    <xf numFmtId="4" fontId="8" fillId="3" borderId="48" xfId="0" applyNumberFormat="1" applyFont="1" applyFill="1" applyBorder="1" applyAlignment="1">
      <alignment/>
    </xf>
    <xf numFmtId="4" fontId="8" fillId="3" borderId="36" xfId="0" applyNumberFormat="1" applyFont="1" applyFill="1" applyBorder="1" applyAlignment="1">
      <alignment/>
    </xf>
    <xf numFmtId="4" fontId="16" fillId="0" borderId="58" xfId="0" applyNumberFormat="1" applyFont="1" applyBorder="1" applyAlignment="1">
      <alignment/>
    </xf>
    <xf numFmtId="0" fontId="4" fillId="0" borderId="42" xfId="0" applyFont="1" applyFill="1" applyBorder="1" applyAlignment="1">
      <alignment wrapText="1"/>
    </xf>
    <xf numFmtId="0" fontId="4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49" fontId="4" fillId="2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4" fontId="7" fillId="0" borderId="58" xfId="0" applyNumberFormat="1" applyFont="1" applyBorder="1" applyAlignment="1">
      <alignment horizontal="right"/>
    </xf>
    <xf numFmtId="4" fontId="14" fillId="0" borderId="58" xfId="0" applyNumberFormat="1" applyFont="1" applyBorder="1" applyAlignment="1">
      <alignment horizontal="right"/>
    </xf>
    <xf numFmtId="4" fontId="0" fillId="0" borderId="58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right" vertical="center" wrapText="1"/>
    </xf>
    <xf numFmtId="4" fontId="7" fillId="0" borderId="36" xfId="0" applyNumberFormat="1" applyFont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right" vertical="center" wrapText="1"/>
    </xf>
    <xf numFmtId="4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 horizontal="right"/>
    </xf>
    <xf numFmtId="4" fontId="11" fillId="0" borderId="35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wrapText="1"/>
    </xf>
    <xf numFmtId="165" fontId="0" fillId="0" borderId="23" xfId="0" applyNumberFormat="1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4" fontId="7" fillId="0" borderId="57" xfId="0" applyNumberFormat="1" applyFont="1" applyBorder="1" applyAlignment="1">
      <alignment horizontal="right"/>
    </xf>
    <xf numFmtId="4" fontId="0" fillId="0" borderId="57" xfId="0" applyNumberFormat="1" applyFont="1" applyBorder="1" applyAlignment="1">
      <alignment horizontal="right"/>
    </xf>
    <xf numFmtId="4" fontId="0" fillId="0" borderId="57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0" fontId="4" fillId="0" borderId="35" xfId="0" applyFont="1" applyFill="1" applyBorder="1" applyAlignment="1">
      <alignment/>
    </xf>
    <xf numFmtId="0" fontId="4" fillId="0" borderId="35" xfId="0" applyFont="1" applyBorder="1" applyAlignment="1">
      <alignment horizontal="left"/>
    </xf>
    <xf numFmtId="0" fontId="15" fillId="0" borderId="35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" fillId="2" borderId="3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4" fontId="11" fillId="0" borderId="42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horizontal="left" vertical="center" wrapText="1"/>
    </xf>
    <xf numFmtId="4" fontId="8" fillId="2" borderId="63" xfId="0" applyNumberFormat="1" applyFont="1" applyFill="1" applyBorder="1" applyAlignment="1">
      <alignment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/>
    </xf>
    <xf numFmtId="4" fontId="7" fillId="2" borderId="61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4" fontId="7" fillId="2" borderId="34" xfId="0" applyNumberFormat="1" applyFont="1" applyFill="1" applyBorder="1" applyAlignment="1">
      <alignment horizontal="right" vertical="center"/>
    </xf>
    <xf numFmtId="4" fontId="7" fillId="2" borderId="51" xfId="0" applyNumberFormat="1" applyFont="1" applyFill="1" applyBorder="1" applyAlignment="1">
      <alignment horizontal="right" vertical="center"/>
    </xf>
    <xf numFmtId="4" fontId="7" fillId="2" borderId="62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4" fontId="8" fillId="2" borderId="11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4" fontId="8" fillId="2" borderId="30" xfId="0" applyNumberFormat="1" applyFont="1" applyFill="1" applyBorder="1" applyAlignment="1">
      <alignment horizontal="right" vertical="center"/>
    </xf>
    <xf numFmtId="4" fontId="8" fillId="2" borderId="19" xfId="0" applyNumberFormat="1" applyFont="1" applyFill="1" applyBorder="1" applyAlignment="1">
      <alignment horizontal="right" vertical="center"/>
    </xf>
    <xf numFmtId="4" fontId="8" fillId="2" borderId="64" xfId="0" applyNumberFormat="1" applyFont="1" applyFill="1" applyBorder="1" applyAlignment="1">
      <alignment horizontal="right" vertical="center"/>
    </xf>
    <xf numFmtId="4" fontId="8" fillId="2" borderId="65" xfId="0" applyNumberFormat="1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10" fillId="2" borderId="30" xfId="0" applyNumberFormat="1" applyFont="1" applyFill="1" applyBorder="1" applyAlignment="1">
      <alignment horizontal="right" vertical="center"/>
    </xf>
    <xf numFmtId="4" fontId="10" fillId="2" borderId="19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 vertical="center" wrapText="1"/>
    </xf>
    <xf numFmtId="4" fontId="10" fillId="2" borderId="51" xfId="0" applyNumberFormat="1" applyFont="1" applyFill="1" applyBorder="1" applyAlignment="1">
      <alignment horizontal="right" vertical="center"/>
    </xf>
    <xf numFmtId="4" fontId="10" fillId="2" borderId="62" xfId="0" applyNumberFormat="1" applyFont="1" applyFill="1" applyBorder="1" applyAlignment="1">
      <alignment horizontal="right" vertical="center"/>
    </xf>
    <xf numFmtId="4" fontId="10" fillId="2" borderId="11" xfId="0" applyNumberFormat="1" applyFont="1" applyFill="1" applyBorder="1" applyAlignment="1">
      <alignment horizontal="right" vertical="center"/>
    </xf>
    <xf numFmtId="4" fontId="10" fillId="2" borderId="14" xfId="0" applyNumberFormat="1" applyFont="1" applyFill="1" applyBorder="1" applyAlignment="1">
      <alignment horizontal="right" vertical="center"/>
    </xf>
    <xf numFmtId="0" fontId="1" fillId="2" borderId="66" xfId="0" applyFont="1" applyFill="1" applyBorder="1" applyAlignment="1">
      <alignment horizontal="left" vertical="center"/>
    </xf>
    <xf numFmtId="0" fontId="1" fillId="2" borderId="67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43.75390625" style="90" customWidth="1"/>
    <col min="2" max="2" width="50.375" style="90" customWidth="1"/>
    <col min="3" max="6" width="10.75390625" style="90" customWidth="1"/>
    <col min="7" max="7" width="9.125" style="90" customWidth="1"/>
    <col min="8" max="8" width="11.125" style="90" customWidth="1"/>
    <col min="9" max="9" width="9.125" style="90" customWidth="1"/>
    <col min="10" max="10" width="11.75390625" style="90" customWidth="1"/>
    <col min="11" max="16384" width="9.125" style="90" customWidth="1"/>
  </cols>
  <sheetData>
    <row r="1" spans="5:8" ht="12.75">
      <c r="E1" s="7"/>
      <c r="F1" s="7" t="s">
        <v>240</v>
      </c>
      <c r="H1" s="1"/>
    </row>
    <row r="2" spans="5:8" ht="12.75">
      <c r="E2" s="7"/>
      <c r="F2" s="7" t="s">
        <v>33</v>
      </c>
      <c r="H2" s="1"/>
    </row>
    <row r="3" spans="1:6" s="1" customFormat="1" ht="15.75">
      <c r="A3" s="471" t="s">
        <v>85</v>
      </c>
      <c r="B3" s="471"/>
      <c r="C3" s="471"/>
      <c r="D3" s="471"/>
      <c r="E3" s="471"/>
      <c r="F3" s="471"/>
    </row>
    <row r="5" spans="1:6" ht="15.75">
      <c r="A5" s="50" t="s">
        <v>46</v>
      </c>
      <c r="B5" s="47"/>
      <c r="C5" s="48"/>
      <c r="D5" s="48"/>
      <c r="E5" s="48"/>
      <c r="F5" s="48"/>
    </row>
    <row r="6" spans="1:6" ht="13.5" thickBot="1">
      <c r="A6" s="91"/>
      <c r="B6" s="91"/>
      <c r="C6" s="91"/>
      <c r="D6" s="91"/>
      <c r="E6" s="91"/>
      <c r="F6" s="112" t="s">
        <v>32</v>
      </c>
    </row>
    <row r="7" spans="1:6" ht="12.75">
      <c r="A7" s="472" t="s">
        <v>49</v>
      </c>
      <c r="B7" s="49" t="s">
        <v>58</v>
      </c>
      <c r="C7" s="469" t="s">
        <v>0</v>
      </c>
      <c r="D7" s="470"/>
      <c r="E7" s="476" t="s">
        <v>45</v>
      </c>
      <c r="F7" s="476" t="s">
        <v>4</v>
      </c>
    </row>
    <row r="8" spans="1:6" ht="13.5" thickBot="1">
      <c r="A8" s="473"/>
      <c r="B8" s="46" t="s">
        <v>66</v>
      </c>
      <c r="C8" s="10" t="s">
        <v>1</v>
      </c>
      <c r="D8" s="11" t="s">
        <v>2</v>
      </c>
      <c r="E8" s="477"/>
      <c r="F8" s="477"/>
    </row>
    <row r="9" spans="1:6" s="6" customFormat="1" ht="9" customHeight="1">
      <c r="A9" s="433"/>
      <c r="B9" s="121"/>
      <c r="C9" s="122">
        <v>1</v>
      </c>
      <c r="D9" s="123">
        <v>2</v>
      </c>
      <c r="E9" s="124" t="s">
        <v>41</v>
      </c>
      <c r="F9" s="54">
        <v>4</v>
      </c>
    </row>
    <row r="10" spans="1:9" ht="12.75">
      <c r="A10" s="434" t="s">
        <v>47</v>
      </c>
      <c r="B10" s="102" t="s">
        <v>40</v>
      </c>
      <c r="C10" s="142">
        <f>SUM(C17+C11)</f>
        <v>0</v>
      </c>
      <c r="D10" s="143">
        <f>SUM(D17+D11)</f>
        <v>912.52</v>
      </c>
      <c r="E10" s="130">
        <f>SUM(E17+E11)</f>
        <v>2241.58</v>
      </c>
      <c r="F10" s="129">
        <f>SUM(E10+D10)</f>
        <v>3154.1</v>
      </c>
      <c r="H10" s="268">
        <f>SUM(H12:H16)</f>
        <v>2241.58</v>
      </c>
      <c r="I10" s="268"/>
    </row>
    <row r="11" spans="1:6" ht="25.5">
      <c r="A11" s="423"/>
      <c r="B11" s="92" t="s">
        <v>56</v>
      </c>
      <c r="C11" s="144">
        <f>SUM(C12:C16)</f>
        <v>0</v>
      </c>
      <c r="D11" s="145">
        <f>SUM(D12:D16)</f>
        <v>519.05</v>
      </c>
      <c r="E11" s="126">
        <f>SUM(E12:E16)</f>
        <v>1696.05</v>
      </c>
      <c r="F11" s="146">
        <f>SUM(E11+D11)</f>
        <v>2215.1</v>
      </c>
    </row>
    <row r="12" spans="1:8" ht="12.75">
      <c r="A12" s="423"/>
      <c r="B12" s="94" t="s">
        <v>50</v>
      </c>
      <c r="C12" s="147">
        <v>0</v>
      </c>
      <c r="D12" s="148">
        <v>9.37</v>
      </c>
      <c r="E12" s="127">
        <v>19.94</v>
      </c>
      <c r="F12" s="149">
        <f aca="true" t="shared" si="0" ref="F12:F22">SUM(E12+D12)</f>
        <v>29.310000000000002</v>
      </c>
      <c r="H12" s="268">
        <f>SUM(E12+E18)</f>
        <v>43.55</v>
      </c>
    </row>
    <row r="13" spans="1:8" ht="12.75">
      <c r="A13" s="423"/>
      <c r="B13" s="95" t="s">
        <v>51</v>
      </c>
      <c r="C13" s="159">
        <v>0</v>
      </c>
      <c r="D13" s="160">
        <v>283.2</v>
      </c>
      <c r="E13" s="127">
        <v>1275.67</v>
      </c>
      <c r="F13" s="149">
        <f t="shared" si="0"/>
        <v>1558.8700000000001</v>
      </c>
      <c r="H13" s="268">
        <f>SUM(E13+E19)</f>
        <v>1292.48</v>
      </c>
    </row>
    <row r="14" spans="1:8" ht="12.75">
      <c r="A14" s="423"/>
      <c r="B14" s="95" t="s">
        <v>52</v>
      </c>
      <c r="C14" s="159">
        <v>0</v>
      </c>
      <c r="D14" s="148">
        <v>111.59</v>
      </c>
      <c r="E14" s="127">
        <v>273.32</v>
      </c>
      <c r="F14" s="149">
        <f t="shared" si="0"/>
        <v>384.90999999999997</v>
      </c>
      <c r="H14" s="268">
        <f>SUM(E14+E20)</f>
        <v>494.75</v>
      </c>
    </row>
    <row r="15" spans="1:8" ht="12.75">
      <c r="A15" s="423"/>
      <c r="B15" s="95" t="s">
        <v>53</v>
      </c>
      <c r="C15" s="159">
        <v>0</v>
      </c>
      <c r="D15" s="148">
        <v>66.58</v>
      </c>
      <c r="E15" s="127">
        <v>60.09</v>
      </c>
      <c r="F15" s="149">
        <f t="shared" si="0"/>
        <v>126.67</v>
      </c>
      <c r="H15" s="268">
        <f>SUM(E15+E21)</f>
        <v>139.25</v>
      </c>
    </row>
    <row r="16" spans="1:8" ht="12.75">
      <c r="A16" s="423"/>
      <c r="B16" s="95" t="s">
        <v>54</v>
      </c>
      <c r="C16" s="159">
        <v>0</v>
      </c>
      <c r="D16" s="148">
        <v>48.31</v>
      </c>
      <c r="E16" s="127">
        <v>67.03</v>
      </c>
      <c r="F16" s="149">
        <f t="shared" si="0"/>
        <v>115.34</v>
      </c>
      <c r="H16" s="268">
        <f>SUM(E16+E22)</f>
        <v>271.55</v>
      </c>
    </row>
    <row r="17" spans="1:8" ht="25.5">
      <c r="A17" s="423"/>
      <c r="B17" s="92" t="s">
        <v>55</v>
      </c>
      <c r="C17" s="156">
        <f>SUM(C18:C22)</f>
        <v>0</v>
      </c>
      <c r="D17" s="145">
        <f>SUM(D18:D22)</f>
        <v>393.46999999999997</v>
      </c>
      <c r="E17" s="126">
        <f>SUM(E18:E22)</f>
        <v>545.53</v>
      </c>
      <c r="F17" s="166">
        <f t="shared" si="0"/>
        <v>939</v>
      </c>
      <c r="H17" s="99"/>
    </row>
    <row r="18" spans="1:6" ht="12.75">
      <c r="A18" s="423"/>
      <c r="B18" s="94" t="s">
        <v>50</v>
      </c>
      <c r="C18" s="159">
        <v>0</v>
      </c>
      <c r="D18" s="148">
        <v>73.75</v>
      </c>
      <c r="E18" s="127">
        <v>23.61</v>
      </c>
      <c r="F18" s="149">
        <f t="shared" si="0"/>
        <v>97.36</v>
      </c>
    </row>
    <row r="19" spans="1:6" ht="12.75">
      <c r="A19" s="435"/>
      <c r="B19" s="95" t="s">
        <v>51</v>
      </c>
      <c r="C19" s="159">
        <v>0</v>
      </c>
      <c r="D19" s="148">
        <v>58.41</v>
      </c>
      <c r="E19" s="127">
        <v>16.81</v>
      </c>
      <c r="F19" s="149">
        <f t="shared" si="0"/>
        <v>75.22</v>
      </c>
    </row>
    <row r="20" spans="1:6" ht="12.75">
      <c r="A20" s="423"/>
      <c r="B20" s="95" t="s">
        <v>52</v>
      </c>
      <c r="C20" s="159">
        <v>0</v>
      </c>
      <c r="D20" s="148">
        <v>114.61</v>
      </c>
      <c r="E20" s="127">
        <v>221.43</v>
      </c>
      <c r="F20" s="149">
        <f t="shared" si="0"/>
        <v>336.04</v>
      </c>
    </row>
    <row r="21" spans="1:6" ht="12.75">
      <c r="A21" s="423"/>
      <c r="B21" s="95" t="s">
        <v>53</v>
      </c>
      <c r="C21" s="159">
        <v>0</v>
      </c>
      <c r="D21" s="148">
        <v>0</v>
      </c>
      <c r="E21" s="127">
        <v>79.16</v>
      </c>
      <c r="F21" s="149">
        <f t="shared" si="0"/>
        <v>79.16</v>
      </c>
    </row>
    <row r="22" spans="1:8" ht="12.75" customHeight="1">
      <c r="A22" s="423"/>
      <c r="B22" s="95" t="s">
        <v>54</v>
      </c>
      <c r="C22" s="159">
        <v>0</v>
      </c>
      <c r="D22" s="148">
        <v>146.7</v>
      </c>
      <c r="E22" s="127">
        <v>204.52</v>
      </c>
      <c r="F22" s="149">
        <f t="shared" si="0"/>
        <v>351.22</v>
      </c>
      <c r="H22" s="268"/>
    </row>
    <row r="23" spans="1:6" ht="7.5" customHeight="1" thickBot="1">
      <c r="A23" s="423"/>
      <c r="B23" s="93"/>
      <c r="C23" s="211"/>
      <c r="D23" s="151"/>
      <c r="E23" s="128"/>
      <c r="F23" s="152"/>
    </row>
    <row r="24" spans="1:6" s="1" customFormat="1" ht="12.75">
      <c r="A24" s="434" t="s">
        <v>57</v>
      </c>
      <c r="B24" s="111" t="s">
        <v>40</v>
      </c>
      <c r="C24" s="153">
        <f>SUM(C27)</f>
        <v>0</v>
      </c>
      <c r="D24" s="213">
        <f>SUM(D27+D25)</f>
        <v>10</v>
      </c>
      <c r="E24" s="125">
        <f>SUM(E27+E25)</f>
        <v>50.18</v>
      </c>
      <c r="F24" s="125">
        <f>SUM(D24:E24)</f>
        <v>60.18</v>
      </c>
    </row>
    <row r="25" spans="1:6" s="1" customFormat="1" ht="25.5">
      <c r="A25" s="436"/>
      <c r="B25" s="92" t="s">
        <v>56</v>
      </c>
      <c r="C25" s="230">
        <f>SUM(C26)</f>
        <v>0</v>
      </c>
      <c r="D25" s="231">
        <f>SUM(D26)</f>
        <v>0</v>
      </c>
      <c r="E25" s="232">
        <f>SUM(E26)</f>
        <v>50.18</v>
      </c>
      <c r="F25" s="233">
        <f>SUM(D25:E25)</f>
        <v>50.18</v>
      </c>
    </row>
    <row r="26" spans="1:6" s="1" customFormat="1" ht="12.75">
      <c r="A26" s="436"/>
      <c r="B26" s="95" t="s">
        <v>133</v>
      </c>
      <c r="C26" s="234">
        <v>0</v>
      </c>
      <c r="D26" s="235">
        <v>0</v>
      </c>
      <c r="E26" s="236">
        <v>50.18</v>
      </c>
      <c r="F26" s="237">
        <f>SUM(D26:E26)</f>
        <v>50.18</v>
      </c>
    </row>
    <row r="27" spans="1:6" ht="25.5">
      <c r="A27" s="423"/>
      <c r="B27" s="92" t="s">
        <v>55</v>
      </c>
      <c r="C27" s="159">
        <f>SUM(C28)</f>
        <v>0</v>
      </c>
      <c r="D27" s="148">
        <f>SUM(D28)</f>
        <v>10</v>
      </c>
      <c r="E27" s="127">
        <f>SUM(E28)</f>
        <v>0</v>
      </c>
      <c r="F27" s="152">
        <f>SUM(F28)</f>
        <v>10</v>
      </c>
    </row>
    <row r="28" spans="1:6" ht="12.75">
      <c r="A28" s="423"/>
      <c r="B28" s="95" t="s">
        <v>86</v>
      </c>
      <c r="C28" s="159">
        <v>0</v>
      </c>
      <c r="D28" s="148">
        <v>10</v>
      </c>
      <c r="E28" s="127"/>
      <c r="F28" s="152">
        <f>SUM(D28:E28)</f>
        <v>10</v>
      </c>
    </row>
    <row r="29" spans="1:6" ht="7.5" customHeight="1">
      <c r="A29" s="437"/>
      <c r="B29" s="95"/>
      <c r="C29" s="212"/>
      <c r="D29" s="154"/>
      <c r="E29" s="127"/>
      <c r="F29" s="152"/>
    </row>
    <row r="30" spans="1:7" ht="12.75" customHeight="1">
      <c r="A30" s="434" t="s">
        <v>68</v>
      </c>
      <c r="B30" s="103" t="s">
        <v>40</v>
      </c>
      <c r="C30" s="142">
        <f aca="true" t="shared" si="1" ref="C30:E31">SUM(C31)</f>
        <v>0</v>
      </c>
      <c r="D30" s="143">
        <f t="shared" si="1"/>
        <v>0.73</v>
      </c>
      <c r="E30" s="129">
        <f>SUM(E31)</f>
        <v>0</v>
      </c>
      <c r="F30" s="155">
        <f>SUM(D30:E30)</f>
        <v>0.73</v>
      </c>
      <c r="G30" s="268">
        <f>SUM(D30+D34+D41)</f>
        <v>41.910000000000004</v>
      </c>
    </row>
    <row r="31" spans="1:6" ht="25.5">
      <c r="A31" s="423"/>
      <c r="B31" s="92" t="s">
        <v>56</v>
      </c>
      <c r="C31" s="159">
        <f t="shared" si="1"/>
        <v>0</v>
      </c>
      <c r="D31" s="160">
        <f t="shared" si="1"/>
        <v>0.73</v>
      </c>
      <c r="E31" s="127">
        <f t="shared" si="1"/>
        <v>0</v>
      </c>
      <c r="F31" s="152">
        <f>SUM(D31:E31)</f>
        <v>0.73</v>
      </c>
    </row>
    <row r="32" spans="1:6" ht="12.75">
      <c r="A32" s="423"/>
      <c r="B32" s="95" t="s">
        <v>59</v>
      </c>
      <c r="C32" s="159">
        <v>0</v>
      </c>
      <c r="D32" s="148">
        <v>0.73</v>
      </c>
      <c r="E32" s="127"/>
      <c r="F32" s="152">
        <f>SUM(D32:E32)</f>
        <v>0.73</v>
      </c>
    </row>
    <row r="33" spans="1:6" ht="7.5" customHeight="1">
      <c r="A33" s="423"/>
      <c r="B33" s="95"/>
      <c r="C33" s="159"/>
      <c r="D33" s="148"/>
      <c r="E33" s="127"/>
      <c r="F33" s="152"/>
    </row>
    <row r="34" spans="1:6" ht="12.75" customHeight="1">
      <c r="A34" s="438" t="s">
        <v>98</v>
      </c>
      <c r="B34" s="96" t="s">
        <v>40</v>
      </c>
      <c r="C34" s="142">
        <f>SUM(C35+C37)</f>
        <v>0</v>
      </c>
      <c r="D34" s="143">
        <f>SUM(D35+D37)</f>
        <v>6.62</v>
      </c>
      <c r="E34" s="129">
        <f>SUM(E35+E37)</f>
        <v>35.33</v>
      </c>
      <c r="F34" s="155">
        <f aca="true" t="shared" si="2" ref="F34:F39">SUM(D34:E34)</f>
        <v>41.949999999999996</v>
      </c>
    </row>
    <row r="35" spans="1:6" ht="25.5">
      <c r="A35" s="423"/>
      <c r="B35" s="92" t="s">
        <v>56</v>
      </c>
      <c r="C35" s="156">
        <f>SUM(C38)</f>
        <v>0</v>
      </c>
      <c r="D35" s="157">
        <f>SUM(D36)</f>
        <v>4.92</v>
      </c>
      <c r="E35" s="126">
        <f>SUM(E36)</f>
        <v>8.47</v>
      </c>
      <c r="F35" s="158">
        <f t="shared" si="2"/>
        <v>13.39</v>
      </c>
    </row>
    <row r="36" spans="1:6" ht="12.75">
      <c r="A36" s="423"/>
      <c r="B36" s="95" t="s">
        <v>60</v>
      </c>
      <c r="C36" s="159">
        <v>0</v>
      </c>
      <c r="D36" s="148">
        <v>4.92</v>
      </c>
      <c r="E36" s="127">
        <v>8.47</v>
      </c>
      <c r="F36" s="152">
        <f t="shared" si="2"/>
        <v>13.39</v>
      </c>
    </row>
    <row r="37" spans="1:6" ht="25.5">
      <c r="A37" s="423"/>
      <c r="B37" s="92" t="s">
        <v>55</v>
      </c>
      <c r="C37" s="156">
        <f>SUM(C38:C39)</f>
        <v>0</v>
      </c>
      <c r="D37" s="145">
        <f>SUM(D38:D39)</f>
        <v>1.7</v>
      </c>
      <c r="E37" s="126">
        <f>SUM(E38:E39)</f>
        <v>26.86</v>
      </c>
      <c r="F37" s="158">
        <f t="shared" si="2"/>
        <v>28.56</v>
      </c>
    </row>
    <row r="38" spans="1:6" ht="12.75">
      <c r="A38" s="423"/>
      <c r="B38" s="95" t="s">
        <v>60</v>
      </c>
      <c r="C38" s="159">
        <v>0</v>
      </c>
      <c r="D38" s="148">
        <v>0.2</v>
      </c>
      <c r="E38" s="127">
        <v>26.86</v>
      </c>
      <c r="F38" s="152">
        <f t="shared" si="2"/>
        <v>27.06</v>
      </c>
    </row>
    <row r="39" spans="1:6" ht="12.75">
      <c r="A39" s="423"/>
      <c r="B39" s="95" t="s">
        <v>96</v>
      </c>
      <c r="C39" s="159">
        <v>0</v>
      </c>
      <c r="D39" s="148">
        <v>1.5</v>
      </c>
      <c r="E39" s="127"/>
      <c r="F39" s="152">
        <f t="shared" si="2"/>
        <v>1.5</v>
      </c>
    </row>
    <row r="40" spans="1:6" ht="7.5" customHeight="1">
      <c r="A40" s="437"/>
      <c r="B40" s="95"/>
      <c r="C40" s="147"/>
      <c r="D40" s="148"/>
      <c r="E40" s="127"/>
      <c r="F40" s="152"/>
    </row>
    <row r="41" spans="1:6" ht="12.75" customHeight="1">
      <c r="A41" s="434" t="s">
        <v>70</v>
      </c>
      <c r="B41" s="96" t="s">
        <v>40</v>
      </c>
      <c r="C41" s="142">
        <f>SUM(C46+C42)</f>
        <v>0</v>
      </c>
      <c r="D41" s="161">
        <f>SUM(D46+D42)</f>
        <v>34.56</v>
      </c>
      <c r="E41" s="130">
        <f>SUM(E46+E42)</f>
        <v>1.3599999999999999</v>
      </c>
      <c r="F41" s="155">
        <f>SUM(D41:E41)</f>
        <v>35.92</v>
      </c>
    </row>
    <row r="42" spans="1:6" ht="25.5">
      <c r="A42" s="423"/>
      <c r="B42" s="92" t="s">
        <v>56</v>
      </c>
      <c r="C42" s="156">
        <f>SUM(C43:C45)</f>
        <v>0</v>
      </c>
      <c r="D42" s="157">
        <f>SUM(D43:D45)</f>
        <v>13.55</v>
      </c>
      <c r="E42" s="126">
        <f>SUM(E43:E45)</f>
        <v>1.3599999999999999</v>
      </c>
      <c r="F42" s="158">
        <f>SUM(D42:E42)</f>
        <v>14.91</v>
      </c>
    </row>
    <row r="43" spans="1:6" ht="12.75">
      <c r="A43" s="435"/>
      <c r="B43" s="95" t="s">
        <v>61</v>
      </c>
      <c r="C43" s="159">
        <v>0</v>
      </c>
      <c r="D43" s="160">
        <v>8.57</v>
      </c>
      <c r="E43" s="127">
        <v>0.78</v>
      </c>
      <c r="F43" s="152">
        <f>SUM(D43:E43)</f>
        <v>9.35</v>
      </c>
    </row>
    <row r="44" spans="1:6" ht="12.75">
      <c r="A44" s="423"/>
      <c r="B44" s="95" t="s">
        <v>91</v>
      </c>
      <c r="C44" s="159">
        <v>0</v>
      </c>
      <c r="D44" s="148">
        <v>1.83</v>
      </c>
      <c r="E44" s="127">
        <v>0</v>
      </c>
      <c r="F44" s="152">
        <f>SUM(D44:E44)</f>
        <v>1.83</v>
      </c>
    </row>
    <row r="45" spans="1:6" ht="12.75">
      <c r="A45" s="423"/>
      <c r="B45" s="94" t="s">
        <v>90</v>
      </c>
      <c r="C45" s="162">
        <v>0</v>
      </c>
      <c r="D45" s="160">
        <v>3.15</v>
      </c>
      <c r="E45" s="131">
        <v>0.58</v>
      </c>
      <c r="F45" s="149">
        <f>SUM(D45:E45)</f>
        <v>3.73</v>
      </c>
    </row>
    <row r="46" spans="1:6" ht="25.5">
      <c r="A46" s="423"/>
      <c r="B46" s="92" t="s">
        <v>55</v>
      </c>
      <c r="C46" s="167">
        <f>SUM(C47:C47)</f>
        <v>0</v>
      </c>
      <c r="D46" s="157">
        <f>SUM(D47:D47)</f>
        <v>21.01</v>
      </c>
      <c r="E46" s="166">
        <f>SUM(E47:E47)</f>
        <v>0</v>
      </c>
      <c r="F46" s="150">
        <f>SUM(E46+D46)</f>
        <v>21.01</v>
      </c>
    </row>
    <row r="47" spans="1:6" ht="12.75">
      <c r="A47" s="423"/>
      <c r="B47" s="95" t="s">
        <v>97</v>
      </c>
      <c r="C47" s="159">
        <v>0</v>
      </c>
      <c r="D47" s="148">
        <v>21.01</v>
      </c>
      <c r="E47" s="127"/>
      <c r="F47" s="163">
        <f>SUM(D47:E47)</f>
        <v>21.01</v>
      </c>
    </row>
    <row r="48" spans="1:6" ht="7.5" customHeight="1">
      <c r="A48" s="437"/>
      <c r="B48" s="95"/>
      <c r="C48" s="159"/>
      <c r="D48" s="148"/>
      <c r="E48" s="127"/>
      <c r="F48" s="152"/>
    </row>
    <row r="49" spans="1:8" ht="12.75">
      <c r="A49" s="434" t="s">
        <v>62</v>
      </c>
      <c r="B49" s="96" t="s">
        <v>40</v>
      </c>
      <c r="C49" s="142">
        <f>SUM(C54+C50)</f>
        <v>0</v>
      </c>
      <c r="D49" s="143">
        <f>SUM(D54+D50)</f>
        <v>88.5</v>
      </c>
      <c r="E49" s="129">
        <f>SUM(E54+E50)</f>
        <v>81.45</v>
      </c>
      <c r="F49" s="155">
        <f>SUM(D49:E49)</f>
        <v>169.95</v>
      </c>
      <c r="G49" s="268">
        <f>SUM(D49+D60+D64)</f>
        <v>372.56</v>
      </c>
      <c r="H49" s="268">
        <f>SUM(E49+E64)</f>
        <v>82.91</v>
      </c>
    </row>
    <row r="50" spans="1:6" ht="25.5">
      <c r="A50" s="439"/>
      <c r="B50" s="92" t="s">
        <v>56</v>
      </c>
      <c r="C50" s="156">
        <f>SUM(C51:C53)</f>
        <v>0</v>
      </c>
      <c r="D50" s="157">
        <f>SUM(D51:D53)</f>
        <v>46.629999999999995</v>
      </c>
      <c r="E50" s="126">
        <f>SUM(E51:E53)</f>
        <v>57.650000000000006</v>
      </c>
      <c r="F50" s="158">
        <f>SUM(D50:E50)</f>
        <v>104.28</v>
      </c>
    </row>
    <row r="51" spans="1:6" ht="12.75">
      <c r="A51" s="423"/>
      <c r="B51" s="95" t="s">
        <v>87</v>
      </c>
      <c r="C51" s="159">
        <v>0</v>
      </c>
      <c r="D51" s="148">
        <v>5.12</v>
      </c>
      <c r="E51" s="127">
        <v>32.53</v>
      </c>
      <c r="F51" s="152">
        <f>SUM(D51:E51)</f>
        <v>37.65</v>
      </c>
    </row>
    <row r="52" spans="1:6" ht="12.75">
      <c r="A52" s="423"/>
      <c r="B52" s="95" t="s">
        <v>89</v>
      </c>
      <c r="C52" s="159">
        <v>0</v>
      </c>
      <c r="D52" s="148">
        <v>1.4</v>
      </c>
      <c r="E52" s="127">
        <v>21.28</v>
      </c>
      <c r="F52" s="152">
        <f>SUM(D52:E52)</f>
        <v>22.68</v>
      </c>
    </row>
    <row r="53" spans="1:6" ht="12.75">
      <c r="A53" s="423"/>
      <c r="B53" s="95" t="s">
        <v>92</v>
      </c>
      <c r="C53" s="159">
        <v>0</v>
      </c>
      <c r="D53" s="148">
        <v>40.11</v>
      </c>
      <c r="E53" s="127">
        <v>3.84</v>
      </c>
      <c r="F53" s="152">
        <f>SUM(D53:E53)</f>
        <v>43.95</v>
      </c>
    </row>
    <row r="54" spans="1:6" ht="25.5">
      <c r="A54" s="423"/>
      <c r="B54" s="92" t="s">
        <v>55</v>
      </c>
      <c r="C54" s="156">
        <f>SUM(C55:C58)</f>
        <v>0</v>
      </c>
      <c r="D54" s="145">
        <f>SUM(D55:D58)</f>
        <v>41.87</v>
      </c>
      <c r="E54" s="126">
        <f>SUM(E55:E58)</f>
        <v>23.8</v>
      </c>
      <c r="F54" s="150">
        <f>SUM(E54+D54)</f>
        <v>65.67</v>
      </c>
    </row>
    <row r="55" spans="1:6" ht="12.75">
      <c r="A55" s="423"/>
      <c r="B55" s="95" t="s">
        <v>87</v>
      </c>
      <c r="C55" s="159">
        <v>0</v>
      </c>
      <c r="D55" s="148">
        <v>23.3</v>
      </c>
      <c r="E55" s="127">
        <v>0</v>
      </c>
      <c r="F55" s="152">
        <f>SUM(D55:E55)</f>
        <v>23.3</v>
      </c>
    </row>
    <row r="56" spans="1:6" ht="12.75">
      <c r="A56" s="423"/>
      <c r="B56" s="95" t="s">
        <v>88</v>
      </c>
      <c r="C56" s="159">
        <v>0</v>
      </c>
      <c r="D56" s="148">
        <v>1.74</v>
      </c>
      <c r="E56" s="127">
        <v>14</v>
      </c>
      <c r="F56" s="152">
        <f>SUM(D56:E56)</f>
        <v>15.74</v>
      </c>
    </row>
    <row r="57" spans="1:6" ht="12.75">
      <c r="A57" s="423"/>
      <c r="B57" s="95" t="s">
        <v>158</v>
      </c>
      <c r="C57" s="159">
        <v>0</v>
      </c>
      <c r="D57" s="148">
        <v>0</v>
      </c>
      <c r="E57" s="127">
        <v>9.8</v>
      </c>
      <c r="F57" s="152">
        <f>SUM(D57:E57)</f>
        <v>9.8</v>
      </c>
    </row>
    <row r="58" spans="1:6" ht="12.75">
      <c r="A58" s="423"/>
      <c r="B58" s="95" t="s">
        <v>93</v>
      </c>
      <c r="C58" s="159">
        <v>0</v>
      </c>
      <c r="D58" s="148">
        <v>16.83</v>
      </c>
      <c r="E58" s="127">
        <v>0</v>
      </c>
      <c r="F58" s="152">
        <f>SUM(D58:E58)</f>
        <v>16.83</v>
      </c>
    </row>
    <row r="59" spans="1:6" ht="7.5" customHeight="1">
      <c r="A59" s="437"/>
      <c r="B59" s="95"/>
      <c r="C59" s="159"/>
      <c r="D59" s="148"/>
      <c r="E59" s="127"/>
      <c r="F59" s="152"/>
    </row>
    <row r="60" spans="1:6" ht="12.75">
      <c r="A60" s="434" t="s">
        <v>63</v>
      </c>
      <c r="B60" s="96" t="s">
        <v>40</v>
      </c>
      <c r="C60" s="142">
        <f aca="true" t="shared" si="3" ref="C60:E61">SUM(C61)</f>
        <v>0</v>
      </c>
      <c r="D60" s="143">
        <f t="shared" si="3"/>
        <v>279.88</v>
      </c>
      <c r="E60" s="129">
        <f>SUM(E61)</f>
        <v>0</v>
      </c>
      <c r="F60" s="155">
        <f>SUM(D60:E60)</f>
        <v>279.88</v>
      </c>
    </row>
    <row r="61" spans="1:6" ht="25.5">
      <c r="A61" s="439"/>
      <c r="B61" s="92" t="s">
        <v>55</v>
      </c>
      <c r="C61" s="156">
        <f t="shared" si="3"/>
        <v>0</v>
      </c>
      <c r="D61" s="157">
        <f t="shared" si="3"/>
        <v>279.88</v>
      </c>
      <c r="E61" s="126">
        <f t="shared" si="3"/>
        <v>0</v>
      </c>
      <c r="F61" s="158">
        <f>SUM(D61:E61)</f>
        <v>279.88</v>
      </c>
    </row>
    <row r="62" spans="1:6" ht="12.75">
      <c r="A62" s="423"/>
      <c r="B62" s="95" t="s">
        <v>64</v>
      </c>
      <c r="C62" s="159">
        <v>0</v>
      </c>
      <c r="D62" s="148">
        <v>279.88</v>
      </c>
      <c r="E62" s="127">
        <v>0</v>
      </c>
      <c r="F62" s="152">
        <f>SUM(D62:E62)</f>
        <v>279.88</v>
      </c>
    </row>
    <row r="63" spans="1:6" ht="7.5" customHeight="1">
      <c r="A63" s="423"/>
      <c r="B63" s="95"/>
      <c r="C63" s="159"/>
      <c r="D63" s="148"/>
      <c r="E63" s="127"/>
      <c r="F63" s="152"/>
    </row>
    <row r="64" spans="1:6" ht="12.75">
      <c r="A64" s="440" t="s">
        <v>94</v>
      </c>
      <c r="B64" s="96" t="s">
        <v>40</v>
      </c>
      <c r="C64" s="142">
        <f aca="true" t="shared" si="4" ref="C64:E65">SUM(C65)</f>
        <v>0</v>
      </c>
      <c r="D64" s="201">
        <f t="shared" si="4"/>
        <v>4.18</v>
      </c>
      <c r="E64" s="129">
        <f>SUM(E65)</f>
        <v>1.46</v>
      </c>
      <c r="F64" s="155">
        <f>SUM(D64:E64)</f>
        <v>5.64</v>
      </c>
    </row>
    <row r="65" spans="1:6" ht="25.5">
      <c r="A65" s="439"/>
      <c r="B65" s="92" t="s">
        <v>56</v>
      </c>
      <c r="C65" s="156">
        <f t="shared" si="4"/>
        <v>0</v>
      </c>
      <c r="D65" s="145">
        <f t="shared" si="4"/>
        <v>4.18</v>
      </c>
      <c r="E65" s="145">
        <f t="shared" si="4"/>
        <v>1.46</v>
      </c>
      <c r="F65" s="158">
        <f>SUM(D65:E65)</f>
        <v>5.64</v>
      </c>
    </row>
    <row r="66" spans="1:6" ht="12.75">
      <c r="A66" s="423"/>
      <c r="B66" s="95" t="s">
        <v>95</v>
      </c>
      <c r="C66" s="159">
        <v>0</v>
      </c>
      <c r="D66" s="148">
        <v>4.18</v>
      </c>
      <c r="E66" s="127">
        <v>1.46</v>
      </c>
      <c r="F66" s="152">
        <f>SUM(D66:E66)</f>
        <v>5.64</v>
      </c>
    </row>
    <row r="67" spans="1:6" ht="12.75">
      <c r="A67" s="423"/>
      <c r="B67" s="95"/>
      <c r="C67" s="159"/>
      <c r="D67" s="148"/>
      <c r="E67" s="127"/>
      <c r="F67" s="152"/>
    </row>
    <row r="68" spans="1:6" ht="12.75">
      <c r="A68" s="440" t="s">
        <v>232</v>
      </c>
      <c r="B68" s="96" t="s">
        <v>40</v>
      </c>
      <c r="C68" s="142">
        <f>SUM(C69)</f>
        <v>0</v>
      </c>
      <c r="D68" s="201">
        <f>SUM(D69)</f>
        <v>0</v>
      </c>
      <c r="E68" s="129">
        <v>10.7</v>
      </c>
      <c r="F68" s="155">
        <f>SUM(D68:E68)</f>
        <v>10.7</v>
      </c>
    </row>
    <row r="69" spans="1:6" ht="25.5">
      <c r="A69" s="423"/>
      <c r="B69" s="92" t="s">
        <v>56</v>
      </c>
      <c r="C69" s="429">
        <f>SUM(C70)</f>
        <v>0</v>
      </c>
      <c r="D69" s="427">
        <f>SUM(D70)</f>
        <v>0</v>
      </c>
      <c r="E69" s="427">
        <v>1.7</v>
      </c>
      <c r="F69" s="158">
        <v>1.7</v>
      </c>
    </row>
    <row r="70" spans="1:6" ht="12.75">
      <c r="A70" s="423"/>
      <c r="B70" s="391" t="s">
        <v>224</v>
      </c>
      <c r="C70" s="159">
        <v>0</v>
      </c>
      <c r="D70" s="148">
        <v>0</v>
      </c>
      <c r="E70" s="127">
        <v>1.7</v>
      </c>
      <c r="F70" s="152">
        <f>SUM(D70:E70)</f>
        <v>1.7</v>
      </c>
    </row>
    <row r="71" spans="1:6" ht="12.75">
      <c r="A71" s="423"/>
      <c r="B71" s="392"/>
      <c r="C71" s="159"/>
      <c r="D71" s="148"/>
      <c r="E71" s="127"/>
      <c r="F71" s="152"/>
    </row>
    <row r="72" spans="1:6" ht="25.5">
      <c r="A72" s="423"/>
      <c r="B72" s="393" t="s">
        <v>55</v>
      </c>
      <c r="C72" s="429">
        <v>0</v>
      </c>
      <c r="D72" s="427">
        <v>0</v>
      </c>
      <c r="E72" s="428">
        <v>9</v>
      </c>
      <c r="F72" s="158">
        <v>9</v>
      </c>
    </row>
    <row r="73" spans="1:6" ht="12.75">
      <c r="A73" s="423"/>
      <c r="B73" s="391" t="s">
        <v>190</v>
      </c>
      <c r="C73" s="159">
        <v>0</v>
      </c>
      <c r="D73" s="148">
        <v>0</v>
      </c>
      <c r="E73" s="127">
        <v>9</v>
      </c>
      <c r="F73" s="152">
        <f>SUM(D73:E73)</f>
        <v>9</v>
      </c>
    </row>
    <row r="74" spans="1:6" ht="13.5" customHeight="1">
      <c r="A74" s="423"/>
      <c r="B74" s="95"/>
      <c r="C74" s="147"/>
      <c r="D74" s="148"/>
      <c r="E74" s="127"/>
      <c r="F74" s="152"/>
    </row>
    <row r="75" spans="1:9" ht="12.75">
      <c r="A75" s="441" t="s">
        <v>82</v>
      </c>
      <c r="B75" s="113" t="s">
        <v>40</v>
      </c>
      <c r="C75" s="164">
        <v>0</v>
      </c>
      <c r="D75" s="165">
        <f>SUM(D76+D82)</f>
        <v>10.42</v>
      </c>
      <c r="E75" s="135">
        <f>SUM(E76+E82)</f>
        <v>230.89</v>
      </c>
      <c r="F75" s="206">
        <f>SUM(F76+F82)</f>
        <v>241.30999999999997</v>
      </c>
      <c r="H75" s="105"/>
      <c r="I75" s="107"/>
    </row>
    <row r="76" spans="1:9" ht="25.5">
      <c r="A76" s="423"/>
      <c r="B76" s="92" t="s">
        <v>56</v>
      </c>
      <c r="C76" s="443">
        <v>0</v>
      </c>
      <c r="D76" s="424">
        <f>SUM(D77)</f>
        <v>4.54</v>
      </c>
      <c r="E76" s="424">
        <v>212.89</v>
      </c>
      <c r="F76" s="225">
        <f aca="true" t="shared" si="5" ref="F76:F84">SUM(D76:E76)</f>
        <v>217.42999999999998</v>
      </c>
      <c r="H76" s="105"/>
      <c r="I76" s="107"/>
    </row>
    <row r="77" spans="1:9" ht="12.75">
      <c r="A77" s="423"/>
      <c r="B77" s="366" t="s">
        <v>108</v>
      </c>
      <c r="C77" s="444">
        <v>0</v>
      </c>
      <c r="D77" s="363">
        <v>4.54</v>
      </c>
      <c r="E77" s="363">
        <v>6.85</v>
      </c>
      <c r="F77" s="458">
        <f t="shared" si="5"/>
        <v>11.39</v>
      </c>
      <c r="H77" s="105"/>
      <c r="I77" s="107"/>
    </row>
    <row r="78" spans="1:9" ht="12.75">
      <c r="A78" s="423"/>
      <c r="B78" s="366" t="s">
        <v>193</v>
      </c>
      <c r="C78" s="444">
        <v>0</v>
      </c>
      <c r="D78" s="363">
        <v>0</v>
      </c>
      <c r="E78" s="363">
        <v>199.11</v>
      </c>
      <c r="F78" s="458">
        <f t="shared" si="5"/>
        <v>199.11</v>
      </c>
      <c r="H78" s="105"/>
      <c r="I78" s="107"/>
    </row>
    <row r="79" spans="1:9" ht="12.75">
      <c r="A79" s="423"/>
      <c r="B79" s="366" t="s">
        <v>184</v>
      </c>
      <c r="C79" s="444">
        <v>0</v>
      </c>
      <c r="D79" s="363">
        <v>0</v>
      </c>
      <c r="E79" s="363">
        <v>0.93</v>
      </c>
      <c r="F79" s="458">
        <f t="shared" si="5"/>
        <v>0.93</v>
      </c>
      <c r="H79" s="105"/>
      <c r="I79" s="107"/>
    </row>
    <row r="80" spans="1:9" ht="12.75">
      <c r="A80" s="423"/>
      <c r="B80" s="366" t="s">
        <v>200</v>
      </c>
      <c r="C80" s="444">
        <v>0</v>
      </c>
      <c r="D80" s="363">
        <v>0</v>
      </c>
      <c r="E80" s="363">
        <v>6</v>
      </c>
      <c r="F80" s="458">
        <f t="shared" si="5"/>
        <v>6</v>
      </c>
      <c r="H80" s="105"/>
      <c r="I80" s="107"/>
    </row>
    <row r="81" spans="1:9" ht="12.75">
      <c r="A81" s="423"/>
      <c r="B81" s="366"/>
      <c r="C81" s="444"/>
      <c r="D81" s="363"/>
      <c r="E81" s="363"/>
      <c r="F81" s="204"/>
      <c r="H81" s="105"/>
      <c r="I81" s="107"/>
    </row>
    <row r="82" spans="1:9" ht="25.5">
      <c r="A82" s="423"/>
      <c r="B82" s="92" t="s">
        <v>55</v>
      </c>
      <c r="C82" s="443">
        <f>SUM(C83)</f>
        <v>0</v>
      </c>
      <c r="D82" s="424">
        <f>SUM(D83)</f>
        <v>5.88</v>
      </c>
      <c r="E82" s="424">
        <v>18</v>
      </c>
      <c r="F82" s="225">
        <f t="shared" si="5"/>
        <v>23.88</v>
      </c>
      <c r="H82" s="105"/>
      <c r="I82" s="107"/>
    </row>
    <row r="83" spans="1:9" ht="12.75">
      <c r="A83" s="423"/>
      <c r="B83" s="366" t="s">
        <v>108</v>
      </c>
      <c r="C83" s="444">
        <v>0</v>
      </c>
      <c r="D83" s="425">
        <v>5.88</v>
      </c>
      <c r="E83" s="425">
        <v>0</v>
      </c>
      <c r="F83" s="459">
        <f t="shared" si="5"/>
        <v>5.88</v>
      </c>
      <c r="H83" s="105"/>
      <c r="I83" s="107"/>
    </row>
    <row r="84" spans="1:9" ht="12.75">
      <c r="A84" s="423"/>
      <c r="B84" s="366" t="s">
        <v>169</v>
      </c>
      <c r="C84" s="444">
        <v>0</v>
      </c>
      <c r="D84" s="425">
        <v>0</v>
      </c>
      <c r="E84" s="425">
        <v>18</v>
      </c>
      <c r="F84" s="459">
        <f t="shared" si="5"/>
        <v>18</v>
      </c>
      <c r="H84" s="105"/>
      <c r="I84" s="107"/>
    </row>
    <row r="85" spans="1:9" ht="11.25" customHeight="1">
      <c r="A85" s="423"/>
      <c r="B85" s="100"/>
      <c r="C85" s="445"/>
      <c r="D85" s="426"/>
      <c r="E85" s="363"/>
      <c r="F85" s="223"/>
      <c r="H85" s="105"/>
      <c r="I85" s="107"/>
    </row>
    <row r="86" spans="1:9" ht="12.75">
      <c r="A86" s="441" t="s">
        <v>83</v>
      </c>
      <c r="B86" s="113" t="s">
        <v>40</v>
      </c>
      <c r="C86" s="214">
        <v>0</v>
      </c>
      <c r="D86" s="221">
        <f>SUM(D87+D102)</f>
        <v>134.11</v>
      </c>
      <c r="E86" s="132">
        <f>SUM(E87+E102)</f>
        <v>727.2800000000001</v>
      </c>
      <c r="F86" s="132">
        <f>SUM(D86:E86)</f>
        <v>861.3900000000001</v>
      </c>
      <c r="H86" s="105"/>
      <c r="I86" s="107"/>
    </row>
    <row r="87" spans="1:9" ht="25.5">
      <c r="A87" s="423"/>
      <c r="B87" s="92" t="s">
        <v>56</v>
      </c>
      <c r="C87" s="215">
        <v>0</v>
      </c>
      <c r="D87" s="222">
        <f>SUM(D88:D97)</f>
        <v>90.36</v>
      </c>
      <c r="E87" s="133">
        <v>168.96</v>
      </c>
      <c r="F87" s="133">
        <f>SUM(D87:E87)</f>
        <v>259.32</v>
      </c>
      <c r="H87" s="105"/>
      <c r="I87" s="107"/>
    </row>
    <row r="88" spans="1:9" ht="12.75">
      <c r="A88" s="423"/>
      <c r="B88" s="366" t="s">
        <v>109</v>
      </c>
      <c r="C88" s="216">
        <v>0</v>
      </c>
      <c r="D88" s="223">
        <v>7.39</v>
      </c>
      <c r="E88" s="134">
        <v>0</v>
      </c>
      <c r="F88" s="430">
        <f>SUM(D88:E88)</f>
        <v>7.39</v>
      </c>
      <c r="H88" s="106"/>
      <c r="I88" s="107"/>
    </row>
    <row r="89" spans="1:6" ht="12.75">
      <c r="A89" s="423"/>
      <c r="B89" s="366" t="s">
        <v>201</v>
      </c>
      <c r="C89" s="216">
        <v>0</v>
      </c>
      <c r="D89" s="223">
        <v>6.83</v>
      </c>
      <c r="E89" s="134">
        <v>8.42</v>
      </c>
      <c r="F89" s="430">
        <f aca="true" t="shared" si="6" ref="F89:F100">SUM(D89:E89)</f>
        <v>15.25</v>
      </c>
    </row>
    <row r="90" spans="1:6" ht="12.75">
      <c r="A90" s="423"/>
      <c r="B90" s="366" t="s">
        <v>110</v>
      </c>
      <c r="C90" s="216">
        <v>0</v>
      </c>
      <c r="D90" s="223">
        <v>20.53</v>
      </c>
      <c r="E90" s="134">
        <v>85.29</v>
      </c>
      <c r="F90" s="430">
        <f t="shared" si="6"/>
        <v>105.82000000000001</v>
      </c>
    </row>
    <row r="91" spans="1:7" ht="12.75">
      <c r="A91" s="423"/>
      <c r="B91" s="447" t="s">
        <v>111</v>
      </c>
      <c r="C91" s="216">
        <v>0</v>
      </c>
      <c r="D91" s="224">
        <v>7.57</v>
      </c>
      <c r="E91" s="136">
        <v>16.02</v>
      </c>
      <c r="F91" s="430">
        <f t="shared" si="6"/>
        <v>23.59</v>
      </c>
      <c r="G91" s="207"/>
    </row>
    <row r="92" spans="1:7" ht="12.75">
      <c r="A92" s="423"/>
      <c r="B92" s="366" t="s">
        <v>225</v>
      </c>
      <c r="C92" s="216">
        <v>0</v>
      </c>
      <c r="D92" s="223">
        <v>2.6</v>
      </c>
      <c r="E92" s="134">
        <v>9.73</v>
      </c>
      <c r="F92" s="430">
        <f t="shared" si="6"/>
        <v>12.33</v>
      </c>
      <c r="G92" s="208"/>
    </row>
    <row r="93" spans="1:7" ht="12.75">
      <c r="A93" s="423"/>
      <c r="B93" s="366" t="s">
        <v>115</v>
      </c>
      <c r="C93" s="216">
        <v>0</v>
      </c>
      <c r="D93" s="223">
        <v>4.9</v>
      </c>
      <c r="E93" s="134">
        <v>2.71</v>
      </c>
      <c r="F93" s="430">
        <f t="shared" si="6"/>
        <v>7.61</v>
      </c>
      <c r="G93" s="208"/>
    </row>
    <row r="94" spans="1:7" ht="12.75">
      <c r="A94" s="423"/>
      <c r="B94" s="366" t="s">
        <v>116</v>
      </c>
      <c r="C94" s="216">
        <v>0</v>
      </c>
      <c r="D94" s="223">
        <v>14.81</v>
      </c>
      <c r="E94" s="134">
        <v>0.83</v>
      </c>
      <c r="F94" s="430">
        <f t="shared" si="6"/>
        <v>15.64</v>
      </c>
      <c r="G94" s="362"/>
    </row>
    <row r="95" spans="1:7" ht="12.75">
      <c r="A95" s="423"/>
      <c r="B95" s="366" t="s">
        <v>226</v>
      </c>
      <c r="C95" s="216">
        <v>0</v>
      </c>
      <c r="D95" s="223">
        <v>1.8</v>
      </c>
      <c r="E95" s="134">
        <v>0.5</v>
      </c>
      <c r="F95" s="430">
        <f t="shared" si="6"/>
        <v>2.3</v>
      </c>
      <c r="G95" s="208"/>
    </row>
    <row r="96" spans="1:7" ht="12.75">
      <c r="A96" s="423"/>
      <c r="B96" s="366" t="s">
        <v>118</v>
      </c>
      <c r="C96" s="216">
        <v>0</v>
      </c>
      <c r="D96" s="223">
        <v>1.67</v>
      </c>
      <c r="E96" s="134">
        <v>9.1</v>
      </c>
      <c r="F96" s="430">
        <f t="shared" si="6"/>
        <v>10.77</v>
      </c>
      <c r="G96" s="208"/>
    </row>
    <row r="97" spans="1:7" ht="12.75">
      <c r="A97" s="423"/>
      <c r="B97" s="447" t="s">
        <v>126</v>
      </c>
      <c r="C97" s="216">
        <v>0</v>
      </c>
      <c r="D97" s="223">
        <v>22.26</v>
      </c>
      <c r="E97" s="134">
        <v>15.51</v>
      </c>
      <c r="F97" s="430">
        <f t="shared" si="6"/>
        <v>37.77</v>
      </c>
      <c r="G97" s="208"/>
    </row>
    <row r="98" spans="1:7" ht="12.75">
      <c r="A98" s="423"/>
      <c r="B98" s="366" t="s">
        <v>227</v>
      </c>
      <c r="C98" s="216">
        <v>0</v>
      </c>
      <c r="D98" s="223">
        <v>0</v>
      </c>
      <c r="E98" s="134">
        <v>20</v>
      </c>
      <c r="F98" s="430">
        <f t="shared" si="6"/>
        <v>20</v>
      </c>
      <c r="G98" s="208"/>
    </row>
    <row r="99" spans="1:7" ht="12.75">
      <c r="A99" s="423"/>
      <c r="B99" s="448" t="s">
        <v>228</v>
      </c>
      <c r="C99" s="216">
        <v>0</v>
      </c>
      <c r="D99" s="223">
        <v>0</v>
      </c>
      <c r="E99" s="134">
        <v>0.8</v>
      </c>
      <c r="F99" s="430">
        <f t="shared" si="6"/>
        <v>0.8</v>
      </c>
      <c r="G99" s="208"/>
    </row>
    <row r="100" spans="1:7" ht="12.75">
      <c r="A100" s="423"/>
      <c r="B100" s="366" t="s">
        <v>188</v>
      </c>
      <c r="C100" s="216">
        <v>0</v>
      </c>
      <c r="D100" s="223">
        <v>0</v>
      </c>
      <c r="E100" s="134">
        <v>0.05</v>
      </c>
      <c r="F100" s="430">
        <f t="shared" si="6"/>
        <v>0.05</v>
      </c>
      <c r="G100" s="208"/>
    </row>
    <row r="101" spans="1:7" ht="12.75">
      <c r="A101" s="423"/>
      <c r="B101" s="449"/>
      <c r="C101" s="216"/>
      <c r="D101" s="223"/>
      <c r="E101" s="134"/>
      <c r="F101" s="134"/>
      <c r="G101" s="208"/>
    </row>
    <row r="102" spans="1:6" ht="25.5">
      <c r="A102" s="435"/>
      <c r="B102" s="92" t="s">
        <v>55</v>
      </c>
      <c r="C102" s="217">
        <v>0</v>
      </c>
      <c r="D102" s="225">
        <f>SUM(D103:D106)</f>
        <v>43.75</v>
      </c>
      <c r="E102" s="137">
        <v>558.32</v>
      </c>
      <c r="F102" s="133">
        <f aca="true" t="shared" si="7" ref="F102:F107">SUM(D102:E102)</f>
        <v>602.07</v>
      </c>
    </row>
    <row r="103" spans="1:6" ht="12.75">
      <c r="A103" s="435"/>
      <c r="B103" s="366" t="s">
        <v>116</v>
      </c>
      <c r="C103" s="218">
        <v>0</v>
      </c>
      <c r="D103" s="204">
        <v>4.77</v>
      </c>
      <c r="E103" s="138">
        <v>0</v>
      </c>
      <c r="F103" s="431">
        <f t="shared" si="7"/>
        <v>4.77</v>
      </c>
    </row>
    <row r="104" spans="1:6" ht="12.75">
      <c r="A104" s="435"/>
      <c r="B104" s="447" t="s">
        <v>126</v>
      </c>
      <c r="C104" s="218">
        <v>0</v>
      </c>
      <c r="D104" s="204">
        <v>10.48</v>
      </c>
      <c r="E104" s="138">
        <v>538.3</v>
      </c>
      <c r="F104" s="431">
        <f t="shared" si="7"/>
        <v>548.78</v>
      </c>
    </row>
    <row r="105" spans="1:6" ht="12.75">
      <c r="A105" s="435"/>
      <c r="B105" s="366" t="s">
        <v>197</v>
      </c>
      <c r="C105" s="218">
        <v>0</v>
      </c>
      <c r="D105" s="204">
        <v>28</v>
      </c>
      <c r="E105" s="138">
        <v>0</v>
      </c>
      <c r="F105" s="431">
        <f t="shared" si="7"/>
        <v>28</v>
      </c>
    </row>
    <row r="106" spans="1:6" ht="12.75">
      <c r="A106" s="423"/>
      <c r="B106" s="366" t="s">
        <v>112</v>
      </c>
      <c r="C106" s="218">
        <v>0</v>
      </c>
      <c r="D106" s="204">
        <v>0.5</v>
      </c>
      <c r="E106" s="138">
        <v>0</v>
      </c>
      <c r="F106" s="431">
        <f t="shared" si="7"/>
        <v>0.5</v>
      </c>
    </row>
    <row r="107" spans="1:6" ht="12.75">
      <c r="A107" s="423"/>
      <c r="B107" s="366" t="s">
        <v>188</v>
      </c>
      <c r="C107" s="218">
        <v>0</v>
      </c>
      <c r="D107" s="204">
        <v>0</v>
      </c>
      <c r="E107" s="138">
        <v>20.02</v>
      </c>
      <c r="F107" s="431">
        <f t="shared" si="7"/>
        <v>20.02</v>
      </c>
    </row>
    <row r="108" spans="1:6" ht="12.75" customHeight="1">
      <c r="A108" s="437"/>
      <c r="B108" s="100"/>
      <c r="C108" s="216"/>
      <c r="D108" s="223"/>
      <c r="E108" s="134"/>
      <c r="F108" s="134"/>
    </row>
    <row r="109" spans="1:6" ht="12.75">
      <c r="A109" s="441" t="s">
        <v>84</v>
      </c>
      <c r="B109" s="113" t="s">
        <v>40</v>
      </c>
      <c r="C109" s="214">
        <v>0</v>
      </c>
      <c r="D109" s="221">
        <f>SUM(D110+D124)</f>
        <v>781.73</v>
      </c>
      <c r="E109" s="132">
        <f>SUM(E110+E124)</f>
        <v>545.28</v>
      </c>
      <c r="F109" s="132">
        <f>SUM(D109:E109)</f>
        <v>1327.01</v>
      </c>
    </row>
    <row r="110" spans="1:6" ht="25.5">
      <c r="A110" s="423"/>
      <c r="B110" s="92" t="s">
        <v>56</v>
      </c>
      <c r="C110" s="215">
        <v>0</v>
      </c>
      <c r="D110" s="222">
        <f>SUM(D111:D121)</f>
        <v>170.97</v>
      </c>
      <c r="E110" s="133">
        <v>147.21</v>
      </c>
      <c r="F110" s="133">
        <f>SUM(D110:E110)</f>
        <v>318.18</v>
      </c>
    </row>
    <row r="111" spans="1:6" ht="12.75">
      <c r="A111" s="423"/>
      <c r="B111" s="366" t="s">
        <v>113</v>
      </c>
      <c r="C111" s="216">
        <v>0</v>
      </c>
      <c r="D111" s="223">
        <v>3.2</v>
      </c>
      <c r="E111" s="134">
        <v>2.7</v>
      </c>
      <c r="F111" s="430">
        <f>SUM(D111:E111)</f>
        <v>5.9</v>
      </c>
    </row>
    <row r="112" spans="1:6" ht="12.75">
      <c r="A112" s="423"/>
      <c r="B112" s="366" t="s">
        <v>185</v>
      </c>
      <c r="C112" s="216">
        <v>0</v>
      </c>
      <c r="D112" s="223">
        <v>2.2</v>
      </c>
      <c r="E112" s="134">
        <v>10.5</v>
      </c>
      <c r="F112" s="430">
        <f aca="true" t="shared" si="8" ref="F112:F122">SUM(D112:E112)</f>
        <v>12.7</v>
      </c>
    </row>
    <row r="113" spans="1:6" ht="12.75">
      <c r="A113" s="423"/>
      <c r="B113" s="366" t="s">
        <v>117</v>
      </c>
      <c r="C113" s="216">
        <v>0</v>
      </c>
      <c r="D113" s="223">
        <v>3.01</v>
      </c>
      <c r="E113" s="134">
        <v>27.29</v>
      </c>
      <c r="F113" s="430">
        <f t="shared" si="8"/>
        <v>30.299999999999997</v>
      </c>
    </row>
    <row r="114" spans="1:6" ht="12.75">
      <c r="A114" s="423"/>
      <c r="B114" s="450" t="s">
        <v>196</v>
      </c>
      <c r="C114" s="216">
        <v>0</v>
      </c>
      <c r="D114" s="223">
        <v>58.56</v>
      </c>
      <c r="E114" s="134">
        <v>34.53</v>
      </c>
      <c r="F114" s="430">
        <f t="shared" si="8"/>
        <v>93.09</v>
      </c>
    </row>
    <row r="115" spans="1:6" ht="12.75">
      <c r="A115" s="423"/>
      <c r="B115" s="366" t="s">
        <v>120</v>
      </c>
      <c r="C115" s="216">
        <v>0</v>
      </c>
      <c r="D115" s="223">
        <v>45.87</v>
      </c>
      <c r="E115" s="134">
        <v>9.11</v>
      </c>
      <c r="F115" s="430">
        <f t="shared" si="8"/>
        <v>54.98</v>
      </c>
    </row>
    <row r="116" spans="1:10" ht="12.75">
      <c r="A116" s="435"/>
      <c r="B116" s="366" t="s">
        <v>121</v>
      </c>
      <c r="C116" s="216">
        <v>0</v>
      </c>
      <c r="D116" s="223">
        <v>23.6</v>
      </c>
      <c r="E116" s="134">
        <v>7.29</v>
      </c>
      <c r="F116" s="430">
        <f t="shared" si="8"/>
        <v>30.89</v>
      </c>
      <c r="J116" s="97"/>
    </row>
    <row r="117" spans="1:10" ht="12.75">
      <c r="A117" s="423"/>
      <c r="B117" s="366" t="s">
        <v>202</v>
      </c>
      <c r="C117" s="216">
        <v>0</v>
      </c>
      <c r="D117" s="223">
        <v>12.11</v>
      </c>
      <c r="E117" s="134">
        <v>44.28</v>
      </c>
      <c r="F117" s="430">
        <f t="shared" si="8"/>
        <v>56.39</v>
      </c>
      <c r="J117" s="98"/>
    </row>
    <row r="118" spans="1:10" ht="12.75">
      <c r="A118" s="423"/>
      <c r="B118" s="447" t="s">
        <v>229</v>
      </c>
      <c r="C118" s="216">
        <v>0</v>
      </c>
      <c r="D118" s="223">
        <v>20.94</v>
      </c>
      <c r="E118" s="134">
        <v>0</v>
      </c>
      <c r="F118" s="430">
        <f t="shared" si="8"/>
        <v>20.94</v>
      </c>
      <c r="J118" s="99"/>
    </row>
    <row r="119" spans="1:6" ht="12.75">
      <c r="A119" s="423"/>
      <c r="B119" s="451" t="s">
        <v>124</v>
      </c>
      <c r="C119" s="216">
        <v>0</v>
      </c>
      <c r="D119" s="223">
        <v>0.2</v>
      </c>
      <c r="E119" s="134">
        <v>5.3</v>
      </c>
      <c r="F119" s="430">
        <f t="shared" si="8"/>
        <v>5.5</v>
      </c>
    </row>
    <row r="120" spans="1:6" ht="12.75">
      <c r="A120" s="423"/>
      <c r="B120" s="451" t="s">
        <v>230</v>
      </c>
      <c r="C120" s="216">
        <v>0</v>
      </c>
      <c r="D120" s="223">
        <v>0.78</v>
      </c>
      <c r="E120" s="134">
        <v>2.28</v>
      </c>
      <c r="F120" s="430">
        <f t="shared" si="8"/>
        <v>3.0599999999999996</v>
      </c>
    </row>
    <row r="121" spans="1:6" ht="12.75">
      <c r="A121" s="423"/>
      <c r="B121" s="451" t="s">
        <v>203</v>
      </c>
      <c r="C121" s="216">
        <v>0</v>
      </c>
      <c r="D121" s="223">
        <v>0.5</v>
      </c>
      <c r="E121" s="134">
        <v>1.52</v>
      </c>
      <c r="F121" s="430">
        <f t="shared" si="8"/>
        <v>2.02</v>
      </c>
    </row>
    <row r="122" spans="1:6" ht="12.75">
      <c r="A122" s="423"/>
      <c r="B122" s="451" t="s">
        <v>171</v>
      </c>
      <c r="C122" s="216">
        <v>0</v>
      </c>
      <c r="D122" s="223">
        <v>0</v>
      </c>
      <c r="E122" s="134">
        <v>2.41</v>
      </c>
      <c r="F122" s="430">
        <f t="shared" si="8"/>
        <v>2.41</v>
      </c>
    </row>
    <row r="123" spans="1:6" ht="12.75">
      <c r="A123" s="423"/>
      <c r="B123" s="452"/>
      <c r="C123" s="216"/>
      <c r="D123" s="223"/>
      <c r="E123" s="134"/>
      <c r="F123" s="134"/>
    </row>
    <row r="124" spans="1:6" ht="25.5">
      <c r="A124" s="423"/>
      <c r="B124" s="92" t="s">
        <v>55</v>
      </c>
      <c r="C124" s="217">
        <v>0</v>
      </c>
      <c r="D124" s="225">
        <f>SUM(D125:D131)</f>
        <v>610.76</v>
      </c>
      <c r="E124" s="137">
        <v>398.07</v>
      </c>
      <c r="F124" s="137">
        <f>SUM(D124:E124)</f>
        <v>1008.8299999999999</v>
      </c>
    </row>
    <row r="125" spans="1:6" ht="12.75">
      <c r="A125" s="423"/>
      <c r="B125" s="366" t="s">
        <v>113</v>
      </c>
      <c r="C125" s="218">
        <v>0</v>
      </c>
      <c r="D125" s="223">
        <v>3.69</v>
      </c>
      <c r="E125" s="134">
        <v>0</v>
      </c>
      <c r="F125" s="430">
        <f>SUM(D125:E125)</f>
        <v>3.69</v>
      </c>
    </row>
    <row r="126" spans="1:6" ht="12.75">
      <c r="A126" s="423"/>
      <c r="B126" s="366" t="s">
        <v>117</v>
      </c>
      <c r="C126" s="446">
        <v>0</v>
      </c>
      <c r="D126" s="226">
        <v>0.04</v>
      </c>
      <c r="E126" s="139">
        <v>158.57</v>
      </c>
      <c r="F126" s="430">
        <f aca="true" t="shared" si="9" ref="F126:F133">SUM(D126:E126)</f>
        <v>158.60999999999999</v>
      </c>
    </row>
    <row r="127" spans="1:6" ht="12.75">
      <c r="A127" s="423"/>
      <c r="B127" s="451" t="s">
        <v>125</v>
      </c>
      <c r="C127" s="446">
        <v>0</v>
      </c>
      <c r="D127" s="226">
        <v>20.4</v>
      </c>
      <c r="E127" s="139">
        <v>0</v>
      </c>
      <c r="F127" s="430">
        <f t="shared" si="9"/>
        <v>20.4</v>
      </c>
    </row>
    <row r="128" spans="1:6" ht="12.75">
      <c r="A128" s="423"/>
      <c r="B128" s="451" t="s">
        <v>124</v>
      </c>
      <c r="C128" s="446">
        <v>0</v>
      </c>
      <c r="D128" s="226">
        <v>33.5</v>
      </c>
      <c r="E128" s="139">
        <v>0</v>
      </c>
      <c r="F128" s="430">
        <f t="shared" si="9"/>
        <v>33.5</v>
      </c>
    </row>
    <row r="129" spans="1:6" ht="12.75">
      <c r="A129" s="423"/>
      <c r="B129" s="447" t="s">
        <v>123</v>
      </c>
      <c r="C129" s="446">
        <v>0</v>
      </c>
      <c r="D129" s="226">
        <v>181.13</v>
      </c>
      <c r="E129" s="139">
        <v>0</v>
      </c>
      <c r="F129" s="430">
        <f t="shared" si="9"/>
        <v>181.13</v>
      </c>
    </row>
    <row r="130" spans="1:6" ht="12.75">
      <c r="A130" s="423"/>
      <c r="B130" s="366" t="s">
        <v>120</v>
      </c>
      <c r="C130" s="446">
        <v>0</v>
      </c>
      <c r="D130" s="226">
        <v>356</v>
      </c>
      <c r="E130" s="139">
        <v>187.5</v>
      </c>
      <c r="F130" s="430">
        <f t="shared" si="9"/>
        <v>543.5</v>
      </c>
    </row>
    <row r="131" spans="1:6" ht="12.75">
      <c r="A131" s="423"/>
      <c r="B131" s="451" t="s">
        <v>203</v>
      </c>
      <c r="C131" s="218">
        <v>0</v>
      </c>
      <c r="D131" s="226">
        <v>16</v>
      </c>
      <c r="E131" s="139">
        <v>0</v>
      </c>
      <c r="F131" s="430">
        <f t="shared" si="9"/>
        <v>16</v>
      </c>
    </row>
    <row r="132" spans="1:6" ht="12.75">
      <c r="A132" s="423"/>
      <c r="B132" s="366" t="s">
        <v>185</v>
      </c>
      <c r="C132" s="218">
        <v>0</v>
      </c>
      <c r="D132" s="226">
        <v>0</v>
      </c>
      <c r="E132" s="139">
        <v>42</v>
      </c>
      <c r="F132" s="430">
        <f t="shared" si="9"/>
        <v>42</v>
      </c>
    </row>
    <row r="133" spans="1:6" ht="12.75">
      <c r="A133" s="423"/>
      <c r="B133" s="453" t="s">
        <v>183</v>
      </c>
      <c r="C133" s="218">
        <v>0</v>
      </c>
      <c r="D133" s="226">
        <v>0</v>
      </c>
      <c r="E133" s="139">
        <v>10</v>
      </c>
      <c r="F133" s="430">
        <f t="shared" si="9"/>
        <v>10</v>
      </c>
    </row>
    <row r="134" spans="1:6" ht="14.25" customHeight="1">
      <c r="A134" s="423"/>
      <c r="B134" s="104"/>
      <c r="C134" s="216"/>
      <c r="D134" s="223"/>
      <c r="E134" s="136"/>
      <c r="F134" s="136"/>
    </row>
    <row r="135" spans="1:6" ht="12.75">
      <c r="A135" s="441" t="s">
        <v>131</v>
      </c>
      <c r="B135" s="114" t="s">
        <v>40</v>
      </c>
      <c r="C135" s="214">
        <v>0</v>
      </c>
      <c r="D135" s="221">
        <f>SUM(D136)</f>
        <v>0.68</v>
      </c>
      <c r="E135" s="132">
        <f>SUM(E136)</f>
        <v>22</v>
      </c>
      <c r="F135" s="132">
        <f>SUM(D135:E135)</f>
        <v>22.68</v>
      </c>
    </row>
    <row r="136" spans="1:6" ht="25.5">
      <c r="A136" s="423"/>
      <c r="B136" s="92" t="s">
        <v>55</v>
      </c>
      <c r="C136" s="215">
        <v>0</v>
      </c>
      <c r="D136" s="227">
        <f>SUM(D137)</f>
        <v>0.68</v>
      </c>
      <c r="E136" s="140">
        <f>SUM(E137)</f>
        <v>22</v>
      </c>
      <c r="F136" s="140">
        <f>SUM(D136:E136)</f>
        <v>22.68</v>
      </c>
    </row>
    <row r="137" spans="1:6" ht="12.75">
      <c r="A137" s="423"/>
      <c r="B137" s="366" t="s">
        <v>204</v>
      </c>
      <c r="C137" s="216">
        <v>0</v>
      </c>
      <c r="D137" s="224">
        <v>0.68</v>
      </c>
      <c r="E137" s="136">
        <v>22</v>
      </c>
      <c r="F137" s="432">
        <f>SUM(D137:E137)</f>
        <v>22.68</v>
      </c>
    </row>
    <row r="138" spans="1:6" ht="12" customHeight="1">
      <c r="A138" s="423"/>
      <c r="B138" s="104"/>
      <c r="C138" s="216"/>
      <c r="D138" s="223"/>
      <c r="E138" s="136"/>
      <c r="F138" s="136"/>
    </row>
    <row r="139" spans="1:6" ht="12.75">
      <c r="A139" s="441" t="s">
        <v>132</v>
      </c>
      <c r="B139" s="114" t="s">
        <v>40</v>
      </c>
      <c r="C139" s="214">
        <v>0</v>
      </c>
      <c r="D139" s="221">
        <f>SUM(D140)</f>
        <v>12.11</v>
      </c>
      <c r="E139" s="132">
        <f>SUM(E140)</f>
        <v>2</v>
      </c>
      <c r="F139" s="132">
        <f>SUM(D139:E139)</f>
        <v>14.11</v>
      </c>
    </row>
    <row r="140" spans="1:6" ht="25.5">
      <c r="A140" s="423"/>
      <c r="B140" s="92" t="s">
        <v>56</v>
      </c>
      <c r="C140" s="215">
        <v>0</v>
      </c>
      <c r="D140" s="227">
        <f>SUM(D141:D142)</f>
        <v>12.11</v>
      </c>
      <c r="E140" s="140">
        <f>SUM(E141:E142)</f>
        <v>2</v>
      </c>
      <c r="F140" s="140">
        <f>SUM(D140:E140)</f>
        <v>14.11</v>
      </c>
    </row>
    <row r="141" spans="1:6" ht="12.75">
      <c r="A141" s="423"/>
      <c r="B141" s="451" t="s">
        <v>127</v>
      </c>
      <c r="C141" s="216">
        <v>0</v>
      </c>
      <c r="D141" s="224">
        <v>6.29</v>
      </c>
      <c r="E141" s="136">
        <v>0</v>
      </c>
      <c r="F141" s="432">
        <f>SUM(D141:E141)</f>
        <v>6.29</v>
      </c>
    </row>
    <row r="142" spans="1:6" ht="12.75">
      <c r="A142" s="423"/>
      <c r="B142" s="451" t="s">
        <v>128</v>
      </c>
      <c r="C142" s="216">
        <v>0</v>
      </c>
      <c r="D142" s="224">
        <v>5.82</v>
      </c>
      <c r="E142" s="136">
        <v>2</v>
      </c>
      <c r="F142" s="432">
        <f>SUM(D142:E142)</f>
        <v>7.82</v>
      </c>
    </row>
    <row r="143" spans="1:6" ht="14.25" customHeight="1">
      <c r="A143" s="423"/>
      <c r="B143" s="101"/>
      <c r="C143" s="216"/>
      <c r="D143" s="223"/>
      <c r="E143" s="134"/>
      <c r="F143" s="134"/>
    </row>
    <row r="144" spans="1:6" ht="12.75">
      <c r="A144" s="441" t="s">
        <v>239</v>
      </c>
      <c r="B144" s="113" t="s">
        <v>40</v>
      </c>
      <c r="C144" s="214">
        <v>0</v>
      </c>
      <c r="D144" s="221">
        <f>SUM(D145)</f>
        <v>288.53</v>
      </c>
      <c r="E144" s="132">
        <f>SUM(E145)</f>
        <v>90.02</v>
      </c>
      <c r="F144" s="132">
        <f>SUM(D144:E144)</f>
        <v>378.54999999999995</v>
      </c>
    </row>
    <row r="145" spans="1:6" ht="25.5">
      <c r="A145" s="442"/>
      <c r="B145" s="92" t="s">
        <v>55</v>
      </c>
      <c r="C145" s="219">
        <v>0</v>
      </c>
      <c r="D145" s="228">
        <f>SUM(D146)</f>
        <v>288.53</v>
      </c>
      <c r="E145" s="141">
        <f>SUM(E146)</f>
        <v>90.02</v>
      </c>
      <c r="F145" s="141">
        <f>SUM(D145:E145)</f>
        <v>378.54999999999995</v>
      </c>
    </row>
    <row r="146" spans="1:6" ht="12.75">
      <c r="A146" s="423"/>
      <c r="B146" s="454" t="s">
        <v>129</v>
      </c>
      <c r="C146" s="216">
        <v>0</v>
      </c>
      <c r="D146" s="229">
        <v>288.53</v>
      </c>
      <c r="E146" s="210">
        <v>90.02</v>
      </c>
      <c r="F146" s="430">
        <f>SUM(D146:E146)</f>
        <v>378.54999999999995</v>
      </c>
    </row>
    <row r="147" spans="1:6" ht="12.75">
      <c r="A147" s="423"/>
      <c r="B147" s="455"/>
      <c r="C147" s="220"/>
      <c r="D147" s="364"/>
      <c r="E147" s="365"/>
      <c r="F147" s="205"/>
    </row>
    <row r="148" spans="1:6" ht="12.75">
      <c r="A148" s="441" t="s">
        <v>231</v>
      </c>
      <c r="B148" s="113" t="s">
        <v>40</v>
      </c>
      <c r="C148" s="214">
        <v>0</v>
      </c>
      <c r="D148" s="221">
        <f>SUM(D149)</f>
        <v>0</v>
      </c>
      <c r="E148" s="132">
        <f>SUM(E149)</f>
        <v>1</v>
      </c>
      <c r="F148" s="132">
        <f>SUM(D148:E148)</f>
        <v>1</v>
      </c>
    </row>
    <row r="149" spans="1:6" ht="25.5">
      <c r="A149" s="423"/>
      <c r="B149" s="92" t="s">
        <v>56</v>
      </c>
      <c r="C149" s="219">
        <v>0</v>
      </c>
      <c r="D149" s="228">
        <f>SUM(D150)</f>
        <v>0</v>
      </c>
      <c r="E149" s="141">
        <f>SUM(E150)</f>
        <v>1</v>
      </c>
      <c r="F149" s="141">
        <f>SUM(D149:E149)</f>
        <v>1</v>
      </c>
    </row>
    <row r="150" spans="1:6" ht="12.75">
      <c r="A150" s="423"/>
      <c r="B150" s="454" t="s">
        <v>170</v>
      </c>
      <c r="C150" s="220">
        <v>0</v>
      </c>
      <c r="D150" s="364">
        <v>0</v>
      </c>
      <c r="E150" s="365">
        <v>1</v>
      </c>
      <c r="F150" s="430">
        <f>SUM(D150:E150)</f>
        <v>1</v>
      </c>
    </row>
    <row r="151" spans="1:6" ht="13.5" thickBot="1">
      <c r="A151" s="423"/>
      <c r="B151" s="455"/>
      <c r="C151" s="220"/>
      <c r="D151" s="364"/>
      <c r="E151" s="365"/>
      <c r="F151" s="205"/>
    </row>
    <row r="152" spans="1:6" ht="12.75">
      <c r="A152" s="474" t="s">
        <v>3</v>
      </c>
      <c r="B152" s="456"/>
      <c r="C152" s="468">
        <f>SUM(C10+C24+C30+C34+C41+C49+C60+C64+C75+C86+C109+C135+C139+C144)</f>
        <v>0</v>
      </c>
      <c r="D152" s="479">
        <f>SUM(D10+D24+D30+D34+D41+D49+D60+D64+D68+D75+D86+D109+D135+D139+D144+D148)</f>
        <v>2564.5699999999997</v>
      </c>
      <c r="E152" s="466">
        <f>SUM(E10+E24+E30+E34+E41+E49+E60+E64+E68+E75+E86+E109+E135+E139+E144+E148)</f>
        <v>4040.5299999999993</v>
      </c>
      <c r="F152" s="466">
        <f>SUM(F10+F24+F30+F34+F41+F49+F60+F64+F68+F75+F86+F109+F135+F139+F144+F148)</f>
        <v>6605.099999999999</v>
      </c>
    </row>
    <row r="153" spans="1:6" ht="13.5" thickBot="1">
      <c r="A153" s="475"/>
      <c r="B153" s="457"/>
      <c r="C153" s="478"/>
      <c r="D153" s="480"/>
      <c r="E153" s="467"/>
      <c r="F153" s="467"/>
    </row>
  </sheetData>
  <mergeCells count="10">
    <mergeCell ref="C7:D7"/>
    <mergeCell ref="A3:F3"/>
    <mergeCell ref="A7:A8"/>
    <mergeCell ref="A152:A153"/>
    <mergeCell ref="E7:E8"/>
    <mergeCell ref="F7:F8"/>
    <mergeCell ref="F152:F153"/>
    <mergeCell ref="C152:C153"/>
    <mergeCell ref="D152:D153"/>
    <mergeCell ref="E152:E153"/>
  </mergeCells>
  <printOptions horizontalCentered="1"/>
  <pageMargins left="0.31496062992125984" right="0.31496062992125984" top="0.5905511811023623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selection activeCell="K7" sqref="K7"/>
    </sheetView>
  </sheetViews>
  <sheetFormatPr defaultColWidth="9.00390625" defaultRowHeight="12.75"/>
  <cols>
    <col min="1" max="1" width="13.25390625" style="0" customWidth="1"/>
    <col min="2" max="2" width="7.375" style="0" customWidth="1"/>
    <col min="3" max="3" width="54.875" style="0" customWidth="1"/>
    <col min="4" max="4" width="10.25390625" style="414" customWidth="1"/>
    <col min="5" max="5" width="10.00390625" style="0" customWidth="1"/>
    <col min="7" max="8" width="10.00390625" style="0" bestFit="1" customWidth="1"/>
    <col min="10" max="10" width="10.625" style="0" customWidth="1"/>
    <col min="11" max="11" width="9.125" style="119" customWidth="1"/>
  </cols>
  <sheetData>
    <row r="1" ht="12.75">
      <c r="H1" s="7" t="s">
        <v>241</v>
      </c>
    </row>
    <row r="2" ht="12.75">
      <c r="H2" s="7" t="s">
        <v>33</v>
      </c>
    </row>
    <row r="3" spans="1:8" ht="15.75">
      <c r="A3" s="471" t="s">
        <v>99</v>
      </c>
      <c r="B3" s="471"/>
      <c r="C3" s="471"/>
      <c r="D3" s="471"/>
      <c r="E3" s="471"/>
      <c r="F3" s="471"/>
      <c r="G3" s="471"/>
      <c r="H3" s="471"/>
    </row>
    <row r="4" spans="1:8" ht="9.75" customHeight="1">
      <c r="A4" s="42"/>
      <c r="B4" s="42"/>
      <c r="C4" s="42"/>
      <c r="D4" s="395"/>
      <c r="E4" s="42"/>
      <c r="F4" s="42"/>
      <c r="G4" s="42"/>
      <c r="H4" s="42"/>
    </row>
    <row r="5" ht="12.75" customHeight="1">
      <c r="A5" s="50" t="s">
        <v>65</v>
      </c>
    </row>
    <row r="6" ht="9.75" customHeight="1">
      <c r="A6" s="47"/>
    </row>
    <row r="7" spans="1:8" ht="15" customHeight="1" thickBot="1">
      <c r="A7" s="2" t="s">
        <v>67</v>
      </c>
      <c r="B7" s="2"/>
      <c r="H7" s="12" t="s">
        <v>32</v>
      </c>
    </row>
    <row r="8" spans="1:8" ht="12.75">
      <c r="A8" s="481" t="s">
        <v>5</v>
      </c>
      <c r="B8" s="481" t="s">
        <v>34</v>
      </c>
      <c r="C8" s="463" t="s">
        <v>134</v>
      </c>
      <c r="D8" s="396"/>
      <c r="E8" s="498" t="s">
        <v>6</v>
      </c>
      <c r="F8" s="499"/>
      <c r="G8" s="499"/>
      <c r="H8" s="500"/>
    </row>
    <row r="9" spans="1:8" ht="12.75">
      <c r="A9" s="482"/>
      <c r="B9" s="482"/>
      <c r="C9" s="464" t="s">
        <v>66</v>
      </c>
      <c r="D9" s="397"/>
      <c r="E9" s="501" t="s">
        <v>0</v>
      </c>
      <c r="F9" s="502"/>
      <c r="G9" s="503" t="s">
        <v>38</v>
      </c>
      <c r="H9" s="504" t="s">
        <v>7</v>
      </c>
    </row>
    <row r="10" spans="1:8" ht="13.5" thickBot="1">
      <c r="A10" s="482"/>
      <c r="B10" s="482"/>
      <c r="C10" s="464"/>
      <c r="D10" s="397"/>
      <c r="E10" s="14" t="s">
        <v>1</v>
      </c>
      <c r="F10" s="52" t="s">
        <v>2</v>
      </c>
      <c r="G10" s="482"/>
      <c r="H10" s="505"/>
    </row>
    <row r="11" spans="1:8" ht="7.5" customHeight="1">
      <c r="A11" s="15"/>
      <c r="B11" s="15"/>
      <c r="C11" s="73"/>
      <c r="D11" s="45"/>
      <c r="E11" s="16">
        <v>1</v>
      </c>
      <c r="F11" s="53">
        <v>2</v>
      </c>
      <c r="G11" s="54">
        <v>3</v>
      </c>
      <c r="H11" s="45" t="s">
        <v>74</v>
      </c>
    </row>
    <row r="12" spans="1:10" ht="11.25" customHeight="1">
      <c r="A12" s="57" t="s">
        <v>8</v>
      </c>
      <c r="B12" s="58">
        <v>1000</v>
      </c>
      <c r="C12" s="74" t="s">
        <v>40</v>
      </c>
      <c r="D12" s="398"/>
      <c r="E12" s="329">
        <f>SUM(E13)</f>
        <v>0</v>
      </c>
      <c r="F12" s="330">
        <f>SUM(F13)</f>
        <v>453.20000000000005</v>
      </c>
      <c r="G12" s="331">
        <f>SUM(G13)</f>
        <v>1748.6</v>
      </c>
      <c r="H12" s="331">
        <f aca="true" t="shared" si="0" ref="H12:H17">SUM(F12:G12)</f>
        <v>2201.8</v>
      </c>
      <c r="I12" s="119"/>
      <c r="J12" s="119"/>
    </row>
    <row r="13" spans="1:10" ht="11.25" customHeight="1">
      <c r="A13" s="61"/>
      <c r="B13" s="62"/>
      <c r="C13" s="67" t="s">
        <v>47</v>
      </c>
      <c r="D13" s="399"/>
      <c r="E13" s="332">
        <f>SUM(E14:E17)</f>
        <v>0</v>
      </c>
      <c r="F13" s="333">
        <f>SUM(F14:F17)</f>
        <v>453.20000000000005</v>
      </c>
      <c r="G13" s="334">
        <f>SUM(G14:G17)</f>
        <v>1748.6</v>
      </c>
      <c r="H13" s="309">
        <f t="shared" si="0"/>
        <v>2201.8</v>
      </c>
      <c r="J13" s="119"/>
    </row>
    <row r="14" spans="1:10" ht="11.25" customHeight="1">
      <c r="A14" s="30"/>
      <c r="B14" s="28"/>
      <c r="C14" s="51" t="s">
        <v>50</v>
      </c>
      <c r="D14" s="243" t="s">
        <v>135</v>
      </c>
      <c r="E14" s="335">
        <v>0</v>
      </c>
      <c r="F14" s="336">
        <v>0</v>
      </c>
      <c r="G14" s="337">
        <v>43.55</v>
      </c>
      <c r="H14" s="338">
        <f t="shared" si="0"/>
        <v>43.55</v>
      </c>
      <c r="J14" s="119"/>
    </row>
    <row r="15" spans="1:10" ht="11.25" customHeight="1">
      <c r="A15" s="30"/>
      <c r="B15" s="28"/>
      <c r="C15" s="51" t="s">
        <v>152</v>
      </c>
      <c r="D15" s="243" t="s">
        <v>135</v>
      </c>
      <c r="E15" s="335">
        <v>0</v>
      </c>
      <c r="F15" s="339">
        <v>341.61</v>
      </c>
      <c r="G15" s="337">
        <v>1292.48</v>
      </c>
      <c r="H15" s="338">
        <f t="shared" si="0"/>
        <v>1634.0900000000001</v>
      </c>
      <c r="J15" s="119"/>
    </row>
    <row r="16" spans="1:10" ht="11.25" customHeight="1">
      <c r="A16" s="30"/>
      <c r="B16" s="28"/>
      <c r="C16" s="26" t="s">
        <v>100</v>
      </c>
      <c r="D16" s="241" t="s">
        <v>136</v>
      </c>
      <c r="E16" s="290">
        <v>0</v>
      </c>
      <c r="F16" s="291">
        <v>111.59</v>
      </c>
      <c r="G16" s="292">
        <v>273.32</v>
      </c>
      <c r="H16" s="338">
        <f t="shared" si="0"/>
        <v>384.90999999999997</v>
      </c>
      <c r="J16" s="119"/>
    </row>
    <row r="17" spans="1:10" ht="11.25" customHeight="1">
      <c r="A17" s="30"/>
      <c r="B17" s="28"/>
      <c r="C17" s="26" t="s">
        <v>101</v>
      </c>
      <c r="D17" s="241" t="s">
        <v>148</v>
      </c>
      <c r="E17" s="290">
        <v>0</v>
      </c>
      <c r="F17" s="291">
        <v>0</v>
      </c>
      <c r="G17" s="292">
        <v>139.25</v>
      </c>
      <c r="H17" s="338">
        <f t="shared" si="0"/>
        <v>139.25</v>
      </c>
      <c r="J17" s="119"/>
    </row>
    <row r="18" spans="1:10" ht="6" customHeight="1" thickBot="1">
      <c r="A18" s="30"/>
      <c r="B18" s="28"/>
      <c r="C18" s="72"/>
      <c r="D18" s="239"/>
      <c r="E18" s="340"/>
      <c r="F18" s="341"/>
      <c r="G18" s="342"/>
      <c r="H18" s="342"/>
      <c r="J18" s="119"/>
    </row>
    <row r="19" spans="1:10" ht="11.25" customHeight="1">
      <c r="A19" s="59" t="s">
        <v>12</v>
      </c>
      <c r="B19" s="60">
        <v>4000</v>
      </c>
      <c r="C19" s="70" t="s">
        <v>40</v>
      </c>
      <c r="D19" s="400"/>
      <c r="E19" s="303">
        <f>SUM(E20+E23)</f>
        <v>0</v>
      </c>
      <c r="F19" s="304">
        <f>SUM(F20+F23)</f>
        <v>10</v>
      </c>
      <c r="G19" s="343">
        <f>SUM(G20+G23)</f>
        <v>50.18</v>
      </c>
      <c r="H19" s="344">
        <f>SUM(F19:G19)</f>
        <v>60.18</v>
      </c>
      <c r="J19" s="119"/>
    </row>
    <row r="20" spans="1:8" ht="11.25" customHeight="1">
      <c r="A20" s="61"/>
      <c r="B20" s="62"/>
      <c r="C20" s="64" t="s">
        <v>157</v>
      </c>
      <c r="D20" s="245"/>
      <c r="E20" s="332">
        <f>SUM(E21)</f>
        <v>0</v>
      </c>
      <c r="F20" s="333">
        <f>SUM(F21)</f>
        <v>0</v>
      </c>
      <c r="G20" s="345">
        <f>SUM(G21)</f>
        <v>50.18</v>
      </c>
      <c r="H20" s="346">
        <f>SUM(F20:G20)</f>
        <v>50.18</v>
      </c>
    </row>
    <row r="21" spans="1:8" ht="11.25" customHeight="1">
      <c r="A21" s="61"/>
      <c r="B21" s="62"/>
      <c r="C21" s="269" t="s">
        <v>155</v>
      </c>
      <c r="D21" s="245" t="s">
        <v>156</v>
      </c>
      <c r="E21" s="347">
        <v>0</v>
      </c>
      <c r="F21" s="348">
        <v>0</v>
      </c>
      <c r="G21" s="349">
        <v>50.18</v>
      </c>
      <c r="H21" s="350">
        <f>SUM(F21:G21)</f>
        <v>50.18</v>
      </c>
    </row>
    <row r="22" spans="1:8" ht="11.25" customHeight="1">
      <c r="A22" s="61"/>
      <c r="B22" s="62"/>
      <c r="C22" s="270"/>
      <c r="D22" s="415"/>
      <c r="E22" s="351"/>
      <c r="F22" s="352"/>
      <c r="G22" s="353"/>
      <c r="H22" s="350"/>
    </row>
    <row r="23" spans="1:8" ht="11.25" customHeight="1">
      <c r="A23" s="61"/>
      <c r="B23" s="62"/>
      <c r="C23" s="64" t="s">
        <v>57</v>
      </c>
      <c r="D23" s="245"/>
      <c r="E23" s="332">
        <f>SUM(E24)</f>
        <v>0</v>
      </c>
      <c r="F23" s="354">
        <f>SUM(F24)</f>
        <v>10</v>
      </c>
      <c r="G23" s="345">
        <f>SUM(G24)</f>
        <v>0</v>
      </c>
      <c r="H23" s="280">
        <f>SUM(F23:G23)</f>
        <v>10</v>
      </c>
    </row>
    <row r="24" spans="1:8" ht="11.25" customHeight="1">
      <c r="A24" s="30"/>
      <c r="B24" s="28"/>
      <c r="C24" s="26" t="s">
        <v>86</v>
      </c>
      <c r="D24" s="241" t="s">
        <v>137</v>
      </c>
      <c r="E24" s="290">
        <v>0</v>
      </c>
      <c r="F24" s="291">
        <v>10</v>
      </c>
      <c r="G24" s="292">
        <v>0</v>
      </c>
      <c r="H24" s="292">
        <f>SUM(F24:G24)</f>
        <v>10</v>
      </c>
    </row>
    <row r="25" spans="1:8" ht="6" customHeight="1" thickBot="1">
      <c r="A25" s="31"/>
      <c r="B25" s="29"/>
      <c r="C25" s="68"/>
      <c r="D25" s="240"/>
      <c r="E25" s="325"/>
      <c r="F25" s="326"/>
      <c r="G25" s="355"/>
      <c r="H25" s="355"/>
    </row>
    <row r="26" spans="1:10" ht="11.25" customHeight="1">
      <c r="A26" s="57" t="s">
        <v>13</v>
      </c>
      <c r="B26" s="58">
        <v>5100</v>
      </c>
      <c r="C26" s="71" t="s">
        <v>40</v>
      </c>
      <c r="D26" s="401"/>
      <c r="E26" s="273">
        <f>SUM(E30+E33)</f>
        <v>0</v>
      </c>
      <c r="F26" s="274">
        <f>SUM(F27+F30+F33)</f>
        <v>40.410000000000004</v>
      </c>
      <c r="G26" s="275">
        <f>SUM(G27+G30+G33)</f>
        <v>36.69</v>
      </c>
      <c r="H26" s="276">
        <f>SUM(H27+H30+H33)</f>
        <v>77.1</v>
      </c>
      <c r="I26" s="119"/>
      <c r="J26" s="119"/>
    </row>
    <row r="27" spans="1:8" ht="11.25" customHeight="1">
      <c r="A27" s="61"/>
      <c r="B27" s="62"/>
      <c r="C27" s="67" t="s">
        <v>68</v>
      </c>
      <c r="D27" s="244"/>
      <c r="E27" s="277">
        <f>SUM(E28)</f>
        <v>0</v>
      </c>
      <c r="F27" s="278">
        <f>SUM(F28)</f>
        <v>0.73</v>
      </c>
      <c r="G27" s="279">
        <f>SUM(G28)</f>
        <v>0</v>
      </c>
      <c r="H27" s="280">
        <f>SUM(F27:G27)</f>
        <v>0.73</v>
      </c>
    </row>
    <row r="28" spans="1:11" s="90" customFormat="1" ht="11.25" customHeight="1">
      <c r="A28" s="193"/>
      <c r="B28" s="194"/>
      <c r="C28" s="192" t="s">
        <v>59</v>
      </c>
      <c r="D28" s="244" t="s">
        <v>138</v>
      </c>
      <c r="E28" s="281">
        <v>0</v>
      </c>
      <c r="F28" s="282">
        <v>0.73</v>
      </c>
      <c r="G28" s="283">
        <v>0</v>
      </c>
      <c r="H28" s="284">
        <f>SUM(F28:G28)</f>
        <v>0.73</v>
      </c>
      <c r="K28" s="268"/>
    </row>
    <row r="29" spans="1:8" ht="7.5" customHeight="1">
      <c r="A29" s="61"/>
      <c r="B29" s="62"/>
      <c r="C29" s="67"/>
      <c r="D29" s="244"/>
      <c r="E29" s="277"/>
      <c r="F29" s="285"/>
      <c r="G29" s="279"/>
      <c r="H29" s="280"/>
    </row>
    <row r="30" spans="1:10" ht="11.25" customHeight="1">
      <c r="A30" s="30"/>
      <c r="B30" s="28"/>
      <c r="C30" s="65" t="s">
        <v>69</v>
      </c>
      <c r="D30" s="243"/>
      <c r="E30" s="286">
        <f>SUM(E31)</f>
        <v>0</v>
      </c>
      <c r="F30" s="287">
        <f>SUM(F31)</f>
        <v>5.12</v>
      </c>
      <c r="G30" s="288">
        <f>SUM(G31)</f>
        <v>35.33</v>
      </c>
      <c r="H30" s="289">
        <f>SUM(H31)</f>
        <v>40.449999999999996</v>
      </c>
      <c r="I30" s="1"/>
      <c r="J30" s="119"/>
    </row>
    <row r="31" spans="1:10" ht="11.25" customHeight="1">
      <c r="A31" s="30"/>
      <c r="B31" s="28"/>
      <c r="C31" s="26" t="s">
        <v>60</v>
      </c>
      <c r="D31" s="241" t="s">
        <v>139</v>
      </c>
      <c r="E31" s="290">
        <v>0</v>
      </c>
      <c r="F31" s="291">
        <v>5.12</v>
      </c>
      <c r="G31" s="292">
        <v>35.33</v>
      </c>
      <c r="H31" s="292">
        <f>SUM(F31:G31)</f>
        <v>40.449999999999996</v>
      </c>
      <c r="I31" s="1"/>
      <c r="J31" s="119"/>
    </row>
    <row r="32" spans="1:8" ht="7.5" customHeight="1">
      <c r="A32" s="30"/>
      <c r="B32" s="28"/>
      <c r="C32" s="27"/>
      <c r="D32" s="241"/>
      <c r="E32" s="290"/>
      <c r="F32" s="291"/>
      <c r="G32" s="293"/>
      <c r="H32" s="292"/>
    </row>
    <row r="33" spans="1:8" ht="11.25" customHeight="1">
      <c r="A33" s="30"/>
      <c r="B33" s="28"/>
      <c r="C33" s="63" t="s">
        <v>70</v>
      </c>
      <c r="D33" s="241"/>
      <c r="E33" s="294">
        <f>SUM(E34:E36)</f>
        <v>0</v>
      </c>
      <c r="F33" s="287">
        <f>SUM(F34:F36)</f>
        <v>34.56</v>
      </c>
      <c r="G33" s="295">
        <f>SUM(G34:G36)</f>
        <v>1.3599999999999999</v>
      </c>
      <c r="H33" s="295">
        <f>SUM(F33:G33)</f>
        <v>35.92</v>
      </c>
    </row>
    <row r="34" spans="1:8" ht="11.25" customHeight="1">
      <c r="A34" s="30"/>
      <c r="B34" s="28"/>
      <c r="C34" s="26" t="s">
        <v>61</v>
      </c>
      <c r="D34" s="241" t="s">
        <v>140</v>
      </c>
      <c r="E34" s="296">
        <v>0</v>
      </c>
      <c r="F34" s="297">
        <v>8.57</v>
      </c>
      <c r="G34" s="298">
        <v>0.78</v>
      </c>
      <c r="H34" s="299">
        <f>SUM(F34:G34)</f>
        <v>9.35</v>
      </c>
    </row>
    <row r="35" spans="1:8" ht="11.25" customHeight="1">
      <c r="A35" s="30"/>
      <c r="B35" s="28"/>
      <c r="C35" s="8" t="s">
        <v>105</v>
      </c>
      <c r="D35" s="245" t="s">
        <v>141</v>
      </c>
      <c r="E35" s="296">
        <v>0</v>
      </c>
      <c r="F35" s="291">
        <v>1.83</v>
      </c>
      <c r="G35" s="292">
        <v>0</v>
      </c>
      <c r="H35" s="299">
        <f>SUM(F35:G35)</f>
        <v>1.83</v>
      </c>
    </row>
    <row r="36" spans="1:8" ht="11.25" customHeight="1">
      <c r="A36" s="30"/>
      <c r="B36" s="28"/>
      <c r="C36" s="32" t="s">
        <v>90</v>
      </c>
      <c r="D36" s="242" t="s">
        <v>142</v>
      </c>
      <c r="E36" s="296">
        <v>0</v>
      </c>
      <c r="F36" s="291">
        <v>24.16</v>
      </c>
      <c r="G36" s="292">
        <v>0.58</v>
      </c>
      <c r="H36" s="299">
        <f>SUM(F36:G36)</f>
        <v>24.74</v>
      </c>
    </row>
    <row r="37" spans="1:8" ht="6" customHeight="1" thickBot="1">
      <c r="A37" s="30"/>
      <c r="B37" s="28"/>
      <c r="C37" s="72"/>
      <c r="D37" s="242"/>
      <c r="E37" s="300"/>
      <c r="F37" s="301"/>
      <c r="G37" s="302"/>
      <c r="H37" s="302"/>
    </row>
    <row r="38" spans="1:10" ht="11.25" customHeight="1">
      <c r="A38" s="59" t="s">
        <v>15</v>
      </c>
      <c r="B38" s="60">
        <v>5000</v>
      </c>
      <c r="C38" s="70" t="s">
        <v>40</v>
      </c>
      <c r="D38" s="402"/>
      <c r="E38" s="303">
        <f>SUM(E39+E44)</f>
        <v>0</v>
      </c>
      <c r="F38" s="304">
        <f>SUM(F39+F44)</f>
        <v>35.74</v>
      </c>
      <c r="G38" s="305">
        <f>SUM(G39+G44)</f>
        <v>79.07</v>
      </c>
      <c r="H38" s="306">
        <f>SUM(F38:G38)</f>
        <v>114.81</v>
      </c>
      <c r="I38" s="119"/>
      <c r="J38" s="119"/>
    </row>
    <row r="39" spans="1:8" ht="11.25" customHeight="1">
      <c r="A39" s="30"/>
      <c r="B39" s="28"/>
      <c r="C39" s="63" t="s">
        <v>62</v>
      </c>
      <c r="D39" s="243"/>
      <c r="E39" s="286">
        <f>SUM(E40:E42)</f>
        <v>0</v>
      </c>
      <c r="F39" s="307">
        <f>SUM(F40:F42)</f>
        <v>31.560000000000002</v>
      </c>
      <c r="G39" s="308">
        <f>SUM(G40:G42)</f>
        <v>77.61</v>
      </c>
      <c r="H39" s="309">
        <f>SUM(F39:G39)</f>
        <v>109.17</v>
      </c>
    </row>
    <row r="40" spans="1:8" ht="11.25" customHeight="1">
      <c r="A40" s="30"/>
      <c r="B40" s="28"/>
      <c r="C40" s="26" t="s">
        <v>87</v>
      </c>
      <c r="D40" s="241" t="s">
        <v>143</v>
      </c>
      <c r="E40" s="290">
        <v>0</v>
      </c>
      <c r="F40" s="310">
        <v>28.42</v>
      </c>
      <c r="G40" s="311">
        <v>32.53</v>
      </c>
      <c r="H40" s="292">
        <f>SUM(F40:G40)</f>
        <v>60.95</v>
      </c>
    </row>
    <row r="41" spans="1:8" ht="11.25" customHeight="1">
      <c r="A41" s="30"/>
      <c r="B41" s="28"/>
      <c r="C41" s="26" t="s">
        <v>88</v>
      </c>
      <c r="D41" s="241" t="s">
        <v>144</v>
      </c>
      <c r="E41" s="290">
        <v>0</v>
      </c>
      <c r="F41" s="291">
        <v>3.14</v>
      </c>
      <c r="G41" s="292">
        <v>35.28</v>
      </c>
      <c r="H41" s="292">
        <f>SUM(F41:G41)</f>
        <v>38.42</v>
      </c>
    </row>
    <row r="42" spans="1:8" ht="11.25" customHeight="1">
      <c r="A42" s="30"/>
      <c r="B42" s="28"/>
      <c r="C42" s="26" t="s">
        <v>158</v>
      </c>
      <c r="D42" s="241" t="s">
        <v>159</v>
      </c>
      <c r="E42" s="290">
        <v>0</v>
      </c>
      <c r="F42" s="291">
        <v>0</v>
      </c>
      <c r="G42" s="292">
        <v>9.8</v>
      </c>
      <c r="H42" s="292">
        <f>SUM(F42:G42)</f>
        <v>9.8</v>
      </c>
    </row>
    <row r="43" spans="1:8" ht="7.5" customHeight="1">
      <c r="A43" s="30"/>
      <c r="B43" s="28"/>
      <c r="C43" s="27"/>
      <c r="D43" s="241"/>
      <c r="E43" s="290"/>
      <c r="F43" s="291"/>
      <c r="G43" s="292"/>
      <c r="H43" s="292"/>
    </row>
    <row r="44" spans="1:10" ht="11.25" customHeight="1">
      <c r="A44" s="30"/>
      <c r="B44" s="28"/>
      <c r="C44" s="63" t="s">
        <v>94</v>
      </c>
      <c r="D44" s="241"/>
      <c r="E44" s="294">
        <f>SUM(E45:E45)</f>
        <v>0</v>
      </c>
      <c r="F44" s="287">
        <f>SUM(F45:F45)</f>
        <v>4.18</v>
      </c>
      <c r="G44" s="312">
        <f>SUM(G45:G45)</f>
        <v>1.46</v>
      </c>
      <c r="H44" s="312">
        <f>SUM(F44:G44)</f>
        <v>5.64</v>
      </c>
      <c r="I44" s="1"/>
      <c r="J44" s="33"/>
    </row>
    <row r="45" spans="1:8" ht="11.25" customHeight="1">
      <c r="A45" s="30"/>
      <c r="B45" s="28"/>
      <c r="C45" s="32" t="s">
        <v>95</v>
      </c>
      <c r="D45" s="242" t="s">
        <v>145</v>
      </c>
      <c r="E45" s="290">
        <v>0</v>
      </c>
      <c r="F45" s="291">
        <v>4.18</v>
      </c>
      <c r="G45" s="292">
        <v>1.46</v>
      </c>
      <c r="H45" s="292">
        <f>SUM(F45:G45)</f>
        <v>5.64</v>
      </c>
    </row>
    <row r="46" spans="1:8" ht="12" customHeight="1" thickBot="1">
      <c r="A46" s="31"/>
      <c r="B46" s="29"/>
      <c r="C46" s="66"/>
      <c r="D46" s="242"/>
      <c r="E46" s="300"/>
      <c r="F46" s="301"/>
      <c r="G46" s="302"/>
      <c r="H46" s="302"/>
    </row>
    <row r="47" spans="1:8" ht="12" customHeight="1">
      <c r="A47" s="57" t="s">
        <v>19</v>
      </c>
      <c r="B47" s="82">
        <v>3000</v>
      </c>
      <c r="C47" s="81"/>
      <c r="D47" s="403"/>
      <c r="E47" s="313">
        <v>0</v>
      </c>
      <c r="F47" s="274">
        <f>SUM(F48+F52+F59+F74+F90+F93+F97+F100)</f>
        <v>966.3399999999999</v>
      </c>
      <c r="G47" s="274">
        <f>SUM(G48+G52+G59+G74+G90+G93+G97+G100)</f>
        <v>1271.56</v>
      </c>
      <c r="H47" s="274">
        <f>SUM(H48+H52+H59+H74+H90+H93+H97+H100)</f>
        <v>2237.8999999999996</v>
      </c>
    </row>
    <row r="48" spans="1:13" ht="12" customHeight="1">
      <c r="A48" s="372"/>
      <c r="B48" s="373"/>
      <c r="C48" s="382">
        <v>3114</v>
      </c>
      <c r="D48" s="404"/>
      <c r="E48" s="385">
        <v>0</v>
      </c>
      <c r="F48" s="386">
        <v>0</v>
      </c>
      <c r="G48" s="387">
        <v>10.7</v>
      </c>
      <c r="H48" s="388">
        <v>10.7</v>
      </c>
      <c r="J48" s="119"/>
      <c r="L48" s="119"/>
      <c r="M48" s="119"/>
    </row>
    <row r="49" spans="1:13" ht="12" customHeight="1">
      <c r="A49" s="372"/>
      <c r="B49" s="373"/>
      <c r="C49" s="383" t="s">
        <v>224</v>
      </c>
      <c r="D49" s="405">
        <v>70852804</v>
      </c>
      <c r="E49" s="379">
        <v>0</v>
      </c>
      <c r="F49" s="380">
        <v>0</v>
      </c>
      <c r="G49" s="381">
        <v>1.7</v>
      </c>
      <c r="H49" s="317">
        <f>SUM(F49:G49)</f>
        <v>1.7</v>
      </c>
      <c r="J49" s="119"/>
      <c r="L49" s="119"/>
      <c r="M49" s="119"/>
    </row>
    <row r="50" spans="1:13" ht="12" customHeight="1">
      <c r="A50" s="372"/>
      <c r="B50" s="373"/>
      <c r="C50" s="369" t="s">
        <v>190</v>
      </c>
      <c r="D50" s="405">
        <v>70838593</v>
      </c>
      <c r="E50" s="379">
        <v>0</v>
      </c>
      <c r="F50" s="380">
        <v>0</v>
      </c>
      <c r="G50" s="381">
        <v>9</v>
      </c>
      <c r="H50" s="317">
        <f>SUM(F50:G50)</f>
        <v>9</v>
      </c>
      <c r="J50" s="119"/>
      <c r="L50" s="119"/>
      <c r="M50" s="119"/>
    </row>
    <row r="51" spans="1:13" ht="12" customHeight="1">
      <c r="A51" s="372"/>
      <c r="B51" s="373"/>
      <c r="C51" s="374"/>
      <c r="D51" s="406"/>
      <c r="E51" s="375"/>
      <c r="F51" s="376"/>
      <c r="G51" s="377"/>
      <c r="H51" s="378"/>
      <c r="J51" s="119"/>
      <c r="L51" s="119"/>
      <c r="M51" s="119"/>
    </row>
    <row r="52" spans="1:13" ht="12" customHeight="1">
      <c r="A52" s="30"/>
      <c r="B52" s="77"/>
      <c r="C52" s="76">
        <v>3121</v>
      </c>
      <c r="D52" s="407"/>
      <c r="E52" s="314">
        <v>0</v>
      </c>
      <c r="F52" s="315">
        <f>SUM(F53)</f>
        <v>10.42</v>
      </c>
      <c r="G52" s="315">
        <v>230.89</v>
      </c>
      <c r="H52" s="316">
        <f aca="true" t="shared" si="1" ref="H52:H57">SUM(F52:G52)</f>
        <v>241.30999999999997</v>
      </c>
      <c r="J52" s="119"/>
      <c r="L52" s="119"/>
      <c r="M52" s="119"/>
    </row>
    <row r="53" spans="1:13" ht="11.25" customHeight="1">
      <c r="A53" s="486"/>
      <c r="B53" s="77"/>
      <c r="C53" s="9" t="s">
        <v>205</v>
      </c>
      <c r="D53" s="238">
        <v>60126647</v>
      </c>
      <c r="E53" s="290">
        <v>0</v>
      </c>
      <c r="F53" s="291">
        <v>10.42</v>
      </c>
      <c r="G53" s="292">
        <v>6.85</v>
      </c>
      <c r="H53" s="317">
        <f t="shared" si="1"/>
        <v>17.27</v>
      </c>
      <c r="J53" s="119"/>
      <c r="L53" s="119"/>
      <c r="M53" s="119"/>
    </row>
    <row r="54" spans="1:13" ht="11.25" customHeight="1">
      <c r="A54" s="486"/>
      <c r="B54" s="77"/>
      <c r="C54" s="371" t="s">
        <v>206</v>
      </c>
      <c r="D54" s="370">
        <v>60545941</v>
      </c>
      <c r="E54" s="290">
        <v>0</v>
      </c>
      <c r="F54" s="291">
        <v>0</v>
      </c>
      <c r="G54" s="292">
        <v>199.11</v>
      </c>
      <c r="H54" s="317">
        <f t="shared" si="1"/>
        <v>199.11</v>
      </c>
      <c r="J54" s="119"/>
      <c r="L54" s="119"/>
      <c r="M54" s="119"/>
    </row>
    <row r="55" spans="1:13" ht="11.25" customHeight="1">
      <c r="A55" s="486"/>
      <c r="B55" s="77"/>
      <c r="C55" s="371" t="s">
        <v>184</v>
      </c>
      <c r="D55" s="370">
        <v>48895393</v>
      </c>
      <c r="E55" s="290">
        <v>0</v>
      </c>
      <c r="F55" s="291">
        <v>0</v>
      </c>
      <c r="G55" s="292">
        <v>0.93</v>
      </c>
      <c r="H55" s="317">
        <f t="shared" si="1"/>
        <v>0.93</v>
      </c>
      <c r="J55" s="119"/>
      <c r="L55" s="119"/>
      <c r="M55" s="119"/>
    </row>
    <row r="56" spans="1:13" ht="11.25" customHeight="1">
      <c r="A56" s="486"/>
      <c r="B56" s="77"/>
      <c r="C56" s="368" t="s">
        <v>200</v>
      </c>
      <c r="D56" s="370">
        <v>60418427</v>
      </c>
      <c r="E56" s="290">
        <v>0</v>
      </c>
      <c r="F56" s="291">
        <v>0</v>
      </c>
      <c r="G56" s="292">
        <v>6</v>
      </c>
      <c r="H56" s="317">
        <f t="shared" si="1"/>
        <v>6</v>
      </c>
      <c r="J56" s="119"/>
      <c r="L56" s="119"/>
      <c r="M56" s="119"/>
    </row>
    <row r="57" spans="1:12" ht="11.25" customHeight="1">
      <c r="A57" s="486"/>
      <c r="B57" s="77"/>
      <c r="C57" s="368" t="s">
        <v>169</v>
      </c>
      <c r="D57" s="370">
        <v>62540009</v>
      </c>
      <c r="E57" s="290">
        <v>0</v>
      </c>
      <c r="F57" s="291">
        <v>0</v>
      </c>
      <c r="G57" s="292">
        <v>18</v>
      </c>
      <c r="H57" s="317">
        <f t="shared" si="1"/>
        <v>18</v>
      </c>
      <c r="J57" s="119"/>
      <c r="L57" s="119"/>
    </row>
    <row r="58" spans="1:8" ht="12" customHeight="1">
      <c r="A58" s="486"/>
      <c r="B58" s="77"/>
      <c r="C58" s="9"/>
      <c r="D58" s="238"/>
      <c r="E58" s="294"/>
      <c r="F58" s="287"/>
      <c r="G58" s="292"/>
      <c r="H58" s="317"/>
    </row>
    <row r="59" spans="1:10" ht="11.25" customHeight="1">
      <c r="A59" s="486"/>
      <c r="B59" s="77"/>
      <c r="C59" s="63">
        <v>3122</v>
      </c>
      <c r="D59" s="238"/>
      <c r="E59" s="314">
        <v>0</v>
      </c>
      <c r="F59" s="315">
        <f>SUM(F60:F68)</f>
        <v>72.87</v>
      </c>
      <c r="G59" s="312">
        <v>566.28</v>
      </c>
      <c r="H59" s="316">
        <f>SUM(F59:G59)</f>
        <v>639.15</v>
      </c>
      <c r="J59" s="78"/>
    </row>
    <row r="60" spans="1:10" ht="11.25" customHeight="1">
      <c r="A60" s="486"/>
      <c r="B60" s="77"/>
      <c r="C60" s="9" t="s">
        <v>130</v>
      </c>
      <c r="D60" s="241" t="s">
        <v>212</v>
      </c>
      <c r="E60" s="290">
        <v>0</v>
      </c>
      <c r="F60" s="291">
        <v>7.39</v>
      </c>
      <c r="G60" s="318">
        <v>0</v>
      </c>
      <c r="H60" s="317">
        <f>SUM(F60:G60)</f>
        <v>7.39</v>
      </c>
      <c r="J60" s="78"/>
    </row>
    <row r="61" spans="1:10" ht="11.25" customHeight="1">
      <c r="A61" s="486"/>
      <c r="B61" s="77"/>
      <c r="C61" s="9" t="s">
        <v>201</v>
      </c>
      <c r="D61" s="238">
        <v>60545992</v>
      </c>
      <c r="E61" s="290">
        <v>0</v>
      </c>
      <c r="F61" s="291">
        <v>6.83</v>
      </c>
      <c r="G61" s="318">
        <v>8.42</v>
      </c>
      <c r="H61" s="317">
        <f aca="true" t="shared" si="2" ref="H61:H72">SUM(F61:G61)</f>
        <v>15.25</v>
      </c>
      <c r="J61" s="78"/>
    </row>
    <row r="62" spans="1:10" ht="11.25" customHeight="1">
      <c r="A62" s="486"/>
      <c r="B62" s="77"/>
      <c r="C62" s="9" t="s">
        <v>207</v>
      </c>
      <c r="D62" s="238">
        <v>60545976</v>
      </c>
      <c r="E62" s="290">
        <v>0</v>
      </c>
      <c r="F62" s="291">
        <v>20.53</v>
      </c>
      <c r="G62" s="318">
        <v>85.29</v>
      </c>
      <c r="H62" s="317">
        <f t="shared" si="2"/>
        <v>105.82000000000001</v>
      </c>
      <c r="J62" s="79"/>
    </row>
    <row r="63" spans="1:10" ht="11.25" customHeight="1">
      <c r="A63" s="486"/>
      <c r="B63" s="77"/>
      <c r="C63" s="8" t="s">
        <v>111</v>
      </c>
      <c r="D63" s="408">
        <v>66610702</v>
      </c>
      <c r="E63" s="290">
        <v>0</v>
      </c>
      <c r="F63" s="319">
        <v>7.57</v>
      </c>
      <c r="G63" s="320">
        <v>16.02</v>
      </c>
      <c r="H63" s="317">
        <f t="shared" si="2"/>
        <v>23.59</v>
      </c>
      <c r="I63" s="5"/>
      <c r="J63" s="79"/>
    </row>
    <row r="64" spans="1:10" ht="11.25" customHeight="1">
      <c r="A64" s="486"/>
      <c r="B64" s="77"/>
      <c r="C64" s="9" t="s">
        <v>225</v>
      </c>
      <c r="D64" s="238">
        <v>48895598</v>
      </c>
      <c r="E64" s="290">
        <v>0</v>
      </c>
      <c r="F64" s="291">
        <v>2.6</v>
      </c>
      <c r="G64" s="318">
        <v>9.73</v>
      </c>
      <c r="H64" s="317">
        <f t="shared" si="2"/>
        <v>12.33</v>
      </c>
      <c r="I64" s="5"/>
      <c r="J64" s="79"/>
    </row>
    <row r="65" spans="1:10" ht="11.25" customHeight="1">
      <c r="A65" s="486"/>
      <c r="B65" s="77"/>
      <c r="C65" s="9" t="s">
        <v>115</v>
      </c>
      <c r="D65" s="238">
        <v>48895377</v>
      </c>
      <c r="E65" s="290">
        <v>0</v>
      </c>
      <c r="F65" s="291">
        <v>4.9</v>
      </c>
      <c r="G65" s="318">
        <v>2.71</v>
      </c>
      <c r="H65" s="317">
        <f t="shared" si="2"/>
        <v>7.61</v>
      </c>
      <c r="I65" s="5"/>
      <c r="J65" s="79"/>
    </row>
    <row r="66" spans="1:10" ht="11.25" customHeight="1">
      <c r="A66" s="486"/>
      <c r="B66" s="77"/>
      <c r="C66" s="9" t="s">
        <v>116</v>
      </c>
      <c r="D66" s="238">
        <v>60418451</v>
      </c>
      <c r="E66" s="290">
        <v>0</v>
      </c>
      <c r="F66" s="291">
        <v>19.58</v>
      </c>
      <c r="G66" s="318">
        <v>0.83</v>
      </c>
      <c r="H66" s="317">
        <f t="shared" si="2"/>
        <v>20.409999999999997</v>
      </c>
      <c r="J66" s="78"/>
    </row>
    <row r="67" spans="1:10" ht="11.25" customHeight="1">
      <c r="A67" s="486"/>
      <c r="B67" s="77"/>
      <c r="C67" s="9" t="s">
        <v>226</v>
      </c>
      <c r="D67" s="238">
        <v>60545887</v>
      </c>
      <c r="E67" s="290">
        <v>0</v>
      </c>
      <c r="F67" s="291">
        <v>1.8</v>
      </c>
      <c r="G67" s="318">
        <v>0.5</v>
      </c>
      <c r="H67" s="317">
        <f t="shared" si="2"/>
        <v>2.3</v>
      </c>
      <c r="J67" s="78"/>
    </row>
    <row r="68" spans="1:10" ht="11.25" customHeight="1">
      <c r="A68" s="486"/>
      <c r="B68" s="77"/>
      <c r="C68" s="9" t="s">
        <v>186</v>
      </c>
      <c r="D68" s="238">
        <v>60418460</v>
      </c>
      <c r="E68" s="290">
        <v>0</v>
      </c>
      <c r="F68" s="291">
        <v>1.67</v>
      </c>
      <c r="G68" s="318">
        <v>9.1</v>
      </c>
      <c r="H68" s="317">
        <f t="shared" si="2"/>
        <v>10.77</v>
      </c>
      <c r="J68" s="80"/>
    </row>
    <row r="69" spans="1:10" ht="11.25" customHeight="1">
      <c r="A69" s="486"/>
      <c r="B69" s="77"/>
      <c r="C69" s="202" t="s">
        <v>233</v>
      </c>
      <c r="D69" s="238">
        <v>48895504</v>
      </c>
      <c r="E69" s="290">
        <v>0</v>
      </c>
      <c r="F69" s="291">
        <v>0</v>
      </c>
      <c r="G69" s="318">
        <v>20</v>
      </c>
      <c r="H69" s="317">
        <f t="shared" si="2"/>
        <v>20</v>
      </c>
      <c r="J69" s="80"/>
    </row>
    <row r="70" spans="1:10" ht="11.25" customHeight="1">
      <c r="A70" s="486"/>
      <c r="B70" s="77"/>
      <c r="C70" s="202" t="s">
        <v>188</v>
      </c>
      <c r="D70" s="238">
        <v>60126698</v>
      </c>
      <c r="E70" s="290">
        <v>0</v>
      </c>
      <c r="F70" s="291">
        <v>0</v>
      </c>
      <c r="G70" s="318">
        <v>20.07</v>
      </c>
      <c r="H70" s="317">
        <f t="shared" si="2"/>
        <v>20.07</v>
      </c>
      <c r="J70" s="80"/>
    </row>
    <row r="71" spans="1:10" ht="11.25" customHeight="1">
      <c r="A71" s="486"/>
      <c r="B71" s="77"/>
      <c r="C71" s="202" t="s">
        <v>234</v>
      </c>
      <c r="D71" s="238">
        <v>60418443</v>
      </c>
      <c r="E71" s="290">
        <v>0</v>
      </c>
      <c r="F71" s="291">
        <v>0</v>
      </c>
      <c r="G71" s="318">
        <v>0.8</v>
      </c>
      <c r="H71" s="317">
        <f t="shared" si="2"/>
        <v>0.8</v>
      </c>
      <c r="J71" s="80"/>
    </row>
    <row r="72" spans="1:10" ht="11.25" customHeight="1">
      <c r="A72" s="486"/>
      <c r="B72" s="77"/>
      <c r="C72" s="86" t="s">
        <v>189</v>
      </c>
      <c r="D72" s="238">
        <v>62540050</v>
      </c>
      <c r="E72" s="290">
        <v>0</v>
      </c>
      <c r="F72" s="291">
        <v>0</v>
      </c>
      <c r="G72" s="318">
        <v>392.81</v>
      </c>
      <c r="H72" s="317">
        <f t="shared" si="2"/>
        <v>392.81</v>
      </c>
      <c r="J72" s="80"/>
    </row>
    <row r="73" spans="1:10" ht="13.5" customHeight="1">
      <c r="A73" s="486"/>
      <c r="B73" s="77"/>
      <c r="C73" s="9"/>
      <c r="D73" s="238"/>
      <c r="E73" s="290"/>
      <c r="F73" s="291"/>
      <c r="G73" s="292"/>
      <c r="H73" s="317"/>
      <c r="J73" s="80"/>
    </row>
    <row r="74" spans="1:8" ht="11.25" customHeight="1">
      <c r="A74" s="486"/>
      <c r="B74" s="77"/>
      <c r="C74" s="63">
        <v>3123</v>
      </c>
      <c r="D74" s="238"/>
      <c r="E74" s="314">
        <v>0</v>
      </c>
      <c r="F74" s="315">
        <f>SUM(F75:F86)</f>
        <v>581.73</v>
      </c>
      <c r="G74" s="312">
        <v>348.67</v>
      </c>
      <c r="H74" s="316">
        <f>SUM(F74:G74)</f>
        <v>930.4000000000001</v>
      </c>
    </row>
    <row r="75" spans="1:8" ht="11.25" customHeight="1">
      <c r="A75" s="486"/>
      <c r="B75" s="77"/>
      <c r="C75" s="9" t="s">
        <v>113</v>
      </c>
      <c r="D75" s="238">
        <v>60545267</v>
      </c>
      <c r="E75" s="290">
        <v>0</v>
      </c>
      <c r="F75" s="291">
        <v>6.89</v>
      </c>
      <c r="G75" s="318">
        <v>2.7</v>
      </c>
      <c r="H75" s="317">
        <f>SUM(F75:G75)</f>
        <v>9.59</v>
      </c>
    </row>
    <row r="76" spans="1:8" ht="11.25" customHeight="1">
      <c r="A76" s="486"/>
      <c r="B76" s="77"/>
      <c r="C76" s="9" t="s">
        <v>185</v>
      </c>
      <c r="D76" s="241" t="s">
        <v>213</v>
      </c>
      <c r="E76" s="290">
        <v>0</v>
      </c>
      <c r="F76" s="291">
        <v>2.2</v>
      </c>
      <c r="G76" s="318">
        <v>52.5</v>
      </c>
      <c r="H76" s="317">
        <f aca="true" t="shared" si="3" ref="H76:H88">SUM(F76:G76)</f>
        <v>54.7</v>
      </c>
    </row>
    <row r="77" spans="1:8" ht="11.25" customHeight="1">
      <c r="A77" s="486"/>
      <c r="B77" s="77"/>
      <c r="C77" s="9" t="s">
        <v>117</v>
      </c>
      <c r="D77" s="238">
        <v>60126817</v>
      </c>
      <c r="E77" s="290">
        <v>0</v>
      </c>
      <c r="F77" s="291">
        <v>3.05</v>
      </c>
      <c r="G77" s="318">
        <v>185.86</v>
      </c>
      <c r="H77" s="317">
        <f t="shared" si="3"/>
        <v>188.91000000000003</v>
      </c>
    </row>
    <row r="78" spans="1:8" ht="11.25" customHeight="1">
      <c r="A78" s="486"/>
      <c r="B78" s="77"/>
      <c r="C78" s="40" t="s">
        <v>209</v>
      </c>
      <c r="D78" s="416">
        <v>48461636</v>
      </c>
      <c r="E78" s="290">
        <v>0</v>
      </c>
      <c r="F78" s="319">
        <v>58.56</v>
      </c>
      <c r="G78" s="320">
        <v>34.53</v>
      </c>
      <c r="H78" s="317">
        <f t="shared" si="3"/>
        <v>93.09</v>
      </c>
    </row>
    <row r="79" spans="1:8" ht="11.25" customHeight="1">
      <c r="A79" s="486"/>
      <c r="B79" s="77"/>
      <c r="C79" s="9" t="s">
        <v>120</v>
      </c>
      <c r="D79" s="241" t="s">
        <v>214</v>
      </c>
      <c r="E79" s="290">
        <v>0</v>
      </c>
      <c r="F79" s="291">
        <v>201.87</v>
      </c>
      <c r="G79" s="318">
        <v>0</v>
      </c>
      <c r="H79" s="317">
        <f t="shared" si="3"/>
        <v>201.87</v>
      </c>
    </row>
    <row r="80" spans="1:8" ht="11.25" customHeight="1">
      <c r="A80" s="486"/>
      <c r="B80" s="77"/>
      <c r="C80" s="9" t="s">
        <v>121</v>
      </c>
      <c r="D80" s="241" t="s">
        <v>215</v>
      </c>
      <c r="E80" s="290">
        <v>0</v>
      </c>
      <c r="F80" s="291">
        <v>23.6</v>
      </c>
      <c r="G80" s="318">
        <v>7.29</v>
      </c>
      <c r="H80" s="317">
        <f t="shared" si="3"/>
        <v>30.89</v>
      </c>
    </row>
    <row r="81" spans="1:8" ht="11.25" customHeight="1">
      <c r="A81" s="486"/>
      <c r="B81" s="77"/>
      <c r="C81" s="9" t="s">
        <v>210</v>
      </c>
      <c r="D81" s="241" t="s">
        <v>216</v>
      </c>
      <c r="E81" s="290">
        <v>0</v>
      </c>
      <c r="F81" s="291">
        <v>12.11</v>
      </c>
      <c r="G81" s="318">
        <v>44.28</v>
      </c>
      <c r="H81" s="317">
        <f t="shared" si="3"/>
        <v>56.39</v>
      </c>
    </row>
    <row r="82" spans="1:8" ht="11.25" customHeight="1">
      <c r="A82" s="486"/>
      <c r="B82" s="77"/>
      <c r="C82" s="8" t="s">
        <v>229</v>
      </c>
      <c r="D82" s="245" t="s">
        <v>217</v>
      </c>
      <c r="E82" s="290">
        <v>0</v>
      </c>
      <c r="F82" s="310">
        <v>202.07</v>
      </c>
      <c r="G82" s="321">
        <v>0</v>
      </c>
      <c r="H82" s="317">
        <f t="shared" si="3"/>
        <v>202.07</v>
      </c>
    </row>
    <row r="83" spans="1:8" ht="11.25" customHeight="1">
      <c r="A83" s="486"/>
      <c r="B83" s="77"/>
      <c r="C83" s="36" t="s">
        <v>124</v>
      </c>
      <c r="D83" s="244" t="s">
        <v>218</v>
      </c>
      <c r="E83" s="290">
        <v>0</v>
      </c>
      <c r="F83" s="310">
        <v>33.7</v>
      </c>
      <c r="G83" s="321">
        <v>5.3</v>
      </c>
      <c r="H83" s="317">
        <f t="shared" si="3"/>
        <v>39</v>
      </c>
    </row>
    <row r="84" spans="1:8" ht="12" customHeight="1">
      <c r="A84" s="486"/>
      <c r="B84" s="77"/>
      <c r="C84" s="36" t="s">
        <v>230</v>
      </c>
      <c r="D84" s="399">
        <v>13695461</v>
      </c>
      <c r="E84" s="290">
        <v>0</v>
      </c>
      <c r="F84" s="310">
        <v>0.78</v>
      </c>
      <c r="G84" s="321">
        <v>2.28</v>
      </c>
      <c r="H84" s="317">
        <f t="shared" si="3"/>
        <v>3.0599999999999996</v>
      </c>
    </row>
    <row r="85" spans="1:8" ht="11.25" customHeight="1">
      <c r="A85" s="486"/>
      <c r="B85" s="77"/>
      <c r="C85" s="36" t="s">
        <v>125</v>
      </c>
      <c r="D85" s="399">
        <v>67009425</v>
      </c>
      <c r="E85" s="290">
        <v>0</v>
      </c>
      <c r="F85" s="310">
        <v>20.4</v>
      </c>
      <c r="G85" s="321">
        <v>0</v>
      </c>
      <c r="H85" s="317">
        <f t="shared" si="3"/>
        <v>20.4</v>
      </c>
    </row>
    <row r="86" spans="1:8" ht="11.25" customHeight="1">
      <c r="A86" s="486"/>
      <c r="B86" s="77"/>
      <c r="C86" s="36" t="s">
        <v>203</v>
      </c>
      <c r="D86" s="244" t="s">
        <v>219</v>
      </c>
      <c r="E86" s="290">
        <v>0</v>
      </c>
      <c r="F86" s="310">
        <v>16.5</v>
      </c>
      <c r="G86" s="321">
        <v>1.52</v>
      </c>
      <c r="H86" s="317">
        <f t="shared" si="3"/>
        <v>18.02</v>
      </c>
    </row>
    <row r="87" spans="1:8" ht="11.25" customHeight="1">
      <c r="A87" s="486"/>
      <c r="B87" s="77"/>
      <c r="C87" s="36" t="s">
        <v>171</v>
      </c>
      <c r="D87" s="399">
        <v>14450470</v>
      </c>
      <c r="E87" s="290">
        <v>0</v>
      </c>
      <c r="F87" s="310">
        <v>0</v>
      </c>
      <c r="G87" s="321">
        <v>2.41</v>
      </c>
      <c r="H87" s="317">
        <f t="shared" si="3"/>
        <v>2.41</v>
      </c>
    </row>
    <row r="88" spans="1:8" ht="11.25" customHeight="1">
      <c r="A88" s="486"/>
      <c r="B88" s="77"/>
      <c r="C88" s="36" t="s">
        <v>211</v>
      </c>
      <c r="D88" s="399">
        <v>66610699</v>
      </c>
      <c r="E88" s="290">
        <v>0</v>
      </c>
      <c r="F88" s="310">
        <v>0</v>
      </c>
      <c r="G88" s="321">
        <v>10</v>
      </c>
      <c r="H88" s="317">
        <f t="shared" si="3"/>
        <v>10</v>
      </c>
    </row>
    <row r="89" spans="1:8" ht="12.75" customHeight="1">
      <c r="A89" s="486"/>
      <c r="B89" s="77"/>
      <c r="C89" s="36"/>
      <c r="D89" s="399"/>
      <c r="E89" s="290"/>
      <c r="F89" s="291"/>
      <c r="G89" s="311"/>
      <c r="H89" s="322"/>
    </row>
    <row r="90" spans="1:8" ht="11.25" customHeight="1">
      <c r="A90" s="486"/>
      <c r="B90" s="77"/>
      <c r="C90" s="67">
        <v>3125</v>
      </c>
      <c r="D90" s="399"/>
      <c r="E90" s="314">
        <v>0</v>
      </c>
      <c r="F90" s="278">
        <f>SUM(F91)</f>
        <v>0.68</v>
      </c>
      <c r="G90" s="323">
        <f>SUM(G91)</f>
        <v>22</v>
      </c>
      <c r="H90" s="324">
        <f>SUM(F90:G90)</f>
        <v>22.68</v>
      </c>
    </row>
    <row r="91" spans="1:8" ht="11.25" customHeight="1">
      <c r="A91" s="486"/>
      <c r="B91" s="77"/>
      <c r="C91" s="36" t="s">
        <v>204</v>
      </c>
      <c r="D91" s="399">
        <v>62540017</v>
      </c>
      <c r="E91" s="290">
        <v>0</v>
      </c>
      <c r="F91" s="310">
        <v>0.68</v>
      </c>
      <c r="G91" s="311">
        <v>22</v>
      </c>
      <c r="H91" s="322">
        <f>SUM(F91:G91)</f>
        <v>22.68</v>
      </c>
    </row>
    <row r="92" spans="1:8" ht="7.5" customHeight="1">
      <c r="A92" s="486"/>
      <c r="B92" s="77"/>
      <c r="C92" s="36"/>
      <c r="D92" s="399"/>
      <c r="E92" s="290"/>
      <c r="F92" s="291"/>
      <c r="G92" s="311"/>
      <c r="H92" s="322"/>
    </row>
    <row r="93" spans="1:8" ht="11.25" customHeight="1">
      <c r="A93" s="486"/>
      <c r="B93" s="77"/>
      <c r="C93" s="67">
        <v>3145</v>
      </c>
      <c r="D93" s="399"/>
      <c r="E93" s="314">
        <v>0</v>
      </c>
      <c r="F93" s="278">
        <f>SUM(F94:F95)</f>
        <v>12.11</v>
      </c>
      <c r="G93" s="323">
        <f>SUM(G94:G95)</f>
        <v>2</v>
      </c>
      <c r="H93" s="324">
        <f>SUM(F93:G93)</f>
        <v>14.11</v>
      </c>
    </row>
    <row r="94" spans="1:12" ht="10.5" customHeight="1">
      <c r="A94" s="486"/>
      <c r="B94" s="77"/>
      <c r="C94" s="36" t="s">
        <v>127</v>
      </c>
      <c r="D94" s="399">
        <v>60545356</v>
      </c>
      <c r="E94" s="290">
        <v>0</v>
      </c>
      <c r="F94" s="310">
        <v>6.29</v>
      </c>
      <c r="G94" s="321">
        <v>0</v>
      </c>
      <c r="H94" s="322">
        <f>SUM(F94:G94)</f>
        <v>6.29</v>
      </c>
      <c r="L94" s="33"/>
    </row>
    <row r="95" spans="1:8" ht="11.25" customHeight="1">
      <c r="A95" s="486"/>
      <c r="B95" s="77"/>
      <c r="C95" s="36" t="s">
        <v>128</v>
      </c>
      <c r="D95" s="399">
        <v>60860600</v>
      </c>
      <c r="E95" s="290">
        <v>0</v>
      </c>
      <c r="F95" s="310">
        <v>5.82</v>
      </c>
      <c r="G95" s="321">
        <v>2</v>
      </c>
      <c r="H95" s="322">
        <f>SUM(F95:G95)</f>
        <v>7.82</v>
      </c>
    </row>
    <row r="96" spans="1:8" ht="11.25" customHeight="1">
      <c r="A96" s="486"/>
      <c r="B96" s="77"/>
      <c r="C96" s="8"/>
      <c r="D96" s="408"/>
      <c r="E96" s="290"/>
      <c r="F96" s="291"/>
      <c r="G96" s="292"/>
      <c r="H96" s="317"/>
    </row>
    <row r="97" spans="1:8" ht="11.25" customHeight="1">
      <c r="A97" s="486"/>
      <c r="B97" s="77"/>
      <c r="C97" s="64">
        <v>3147</v>
      </c>
      <c r="D97" s="408"/>
      <c r="E97" s="314">
        <v>0</v>
      </c>
      <c r="F97" s="315">
        <f>SUM(F98)</f>
        <v>288.53</v>
      </c>
      <c r="G97" s="312">
        <f>SUM(G98)</f>
        <v>90.02</v>
      </c>
      <c r="H97" s="316">
        <f>SUM(F97:G97)</f>
        <v>378.54999999999995</v>
      </c>
    </row>
    <row r="98" spans="1:8" ht="11.25" customHeight="1">
      <c r="A98" s="486"/>
      <c r="B98" s="77"/>
      <c r="C98" s="8" t="s">
        <v>129</v>
      </c>
      <c r="D98" s="245" t="s">
        <v>220</v>
      </c>
      <c r="E98" s="290">
        <v>0</v>
      </c>
      <c r="F98" s="291">
        <v>288.53</v>
      </c>
      <c r="G98" s="292">
        <v>90.02</v>
      </c>
      <c r="H98" s="317">
        <f>SUM(F98:G98)</f>
        <v>378.54999999999995</v>
      </c>
    </row>
    <row r="99" spans="1:8" ht="11.25" customHeight="1">
      <c r="A99" s="486"/>
      <c r="B99" s="77"/>
      <c r="C99" s="8"/>
      <c r="D99" s="417"/>
      <c r="E99" s="300"/>
      <c r="F99" s="301"/>
      <c r="G99" s="302"/>
      <c r="H99" s="384"/>
    </row>
    <row r="100" spans="1:8" ht="11.25" customHeight="1">
      <c r="A100" s="486"/>
      <c r="B100" s="77"/>
      <c r="C100" s="64">
        <v>4322</v>
      </c>
      <c r="D100" s="417"/>
      <c r="E100" s="314">
        <v>0</v>
      </c>
      <c r="F100" s="315">
        <f>SUM(F101)</f>
        <v>0</v>
      </c>
      <c r="G100" s="312">
        <f>SUM(G101)</f>
        <v>1</v>
      </c>
      <c r="H100" s="316">
        <f>SUM(F100:G100)</f>
        <v>1</v>
      </c>
    </row>
    <row r="101" spans="1:8" ht="11.25" customHeight="1">
      <c r="A101" s="486"/>
      <c r="B101" s="77"/>
      <c r="C101" s="8" t="s">
        <v>170</v>
      </c>
      <c r="D101" s="417">
        <v>47443014</v>
      </c>
      <c r="E101" s="300">
        <v>0</v>
      </c>
      <c r="F101" s="301">
        <v>0</v>
      </c>
      <c r="G101" s="302">
        <v>1</v>
      </c>
      <c r="H101" s="317">
        <f>SUM(G101)</f>
        <v>1</v>
      </c>
    </row>
    <row r="102" spans="1:8" ht="12.75" customHeight="1" thickBot="1">
      <c r="A102" s="486"/>
      <c r="B102" s="77"/>
      <c r="C102" s="394"/>
      <c r="D102" s="407"/>
      <c r="E102" s="325"/>
      <c r="F102" s="326"/>
      <c r="G102" s="327"/>
      <c r="H102" s="328"/>
    </row>
    <row r="103" spans="1:8" ht="7.5" customHeight="1">
      <c r="A103" s="494" t="s">
        <v>35</v>
      </c>
      <c r="B103" s="495"/>
      <c r="C103" s="495"/>
      <c r="D103" s="418"/>
      <c r="E103" s="487">
        <f>SUM(E12+E19+E26+E38+E47)</f>
        <v>0</v>
      </c>
      <c r="F103" s="491">
        <f>SUM(F12+F19+F26+F38+F47)</f>
        <v>1505.69</v>
      </c>
      <c r="G103" s="487">
        <f>SUM(G12+G19+G26+G38+G47)</f>
        <v>3186.1</v>
      </c>
      <c r="H103" s="489">
        <f>SUM(H12+H19+H26+H38+H47)</f>
        <v>4691.789999999999</v>
      </c>
    </row>
    <row r="104" spans="1:8" ht="7.5" customHeight="1" thickBot="1">
      <c r="A104" s="496"/>
      <c r="B104" s="497"/>
      <c r="C104" s="497"/>
      <c r="D104" s="419"/>
      <c r="E104" s="488"/>
      <c r="F104" s="492"/>
      <c r="G104" s="488"/>
      <c r="H104" s="490"/>
    </row>
    <row r="108" spans="1:11" s="13" customFormat="1" ht="15.75">
      <c r="A108" s="2" t="s">
        <v>71</v>
      </c>
      <c r="D108" s="395"/>
      <c r="K108" s="421"/>
    </row>
    <row r="109" spans="1:11" s="13" customFormat="1" ht="12" customHeight="1" thickBot="1">
      <c r="A109" s="2"/>
      <c r="D109" s="395"/>
      <c r="K109" s="421"/>
    </row>
    <row r="110" spans="1:8" ht="12.75">
      <c r="A110" s="481" t="s">
        <v>5</v>
      </c>
      <c r="B110" s="481" t="s">
        <v>34</v>
      </c>
      <c r="C110" s="463" t="s">
        <v>134</v>
      </c>
      <c r="D110" s="409"/>
      <c r="E110" s="508" t="s">
        <v>37</v>
      </c>
      <c r="F110" s="499"/>
      <c r="G110" s="499"/>
      <c r="H110" s="500"/>
    </row>
    <row r="111" spans="1:8" ht="12.75">
      <c r="A111" s="482"/>
      <c r="B111" s="482"/>
      <c r="C111" s="464" t="s">
        <v>66</v>
      </c>
      <c r="D111" s="410"/>
      <c r="E111" s="509" t="s">
        <v>0</v>
      </c>
      <c r="F111" s="502"/>
      <c r="G111" s="503" t="s">
        <v>38</v>
      </c>
      <c r="H111" s="504" t="s">
        <v>7</v>
      </c>
    </row>
    <row r="112" spans="1:8" ht="12.75">
      <c r="A112" s="493"/>
      <c r="B112" s="493"/>
      <c r="C112" s="465"/>
      <c r="D112" s="411"/>
      <c r="E112" s="116" t="s">
        <v>1</v>
      </c>
      <c r="F112" s="43" t="s">
        <v>2</v>
      </c>
      <c r="G112" s="493"/>
      <c r="H112" s="510"/>
    </row>
    <row r="113" spans="1:11" s="6" customFormat="1" ht="10.5" customHeight="1" thickBot="1">
      <c r="A113" s="3"/>
      <c r="B113" s="3"/>
      <c r="C113" s="69"/>
      <c r="D113" s="44"/>
      <c r="E113" s="4">
        <v>1</v>
      </c>
      <c r="F113" s="55">
        <v>2</v>
      </c>
      <c r="G113" s="56">
        <v>3</v>
      </c>
      <c r="H113" s="44" t="s">
        <v>74</v>
      </c>
      <c r="J113" s="200"/>
      <c r="K113" s="200"/>
    </row>
    <row r="114" spans="1:11" s="6" customFormat="1" ht="10.5" customHeight="1">
      <c r="A114" s="59" t="s">
        <v>8</v>
      </c>
      <c r="B114" s="60">
        <v>1000</v>
      </c>
      <c r="C114" s="70" t="s">
        <v>40</v>
      </c>
      <c r="D114" s="412"/>
      <c r="E114" s="254">
        <f>SUM(E115)</f>
        <v>0</v>
      </c>
      <c r="F114" s="257">
        <f>SUM(F115)</f>
        <v>459.32</v>
      </c>
      <c r="G114" s="168">
        <f>SUM(G115)</f>
        <v>492.98</v>
      </c>
      <c r="H114" s="169">
        <f aca="true" t="shared" si="4" ref="H114:H119">SUM(F114:G114)</f>
        <v>952.3</v>
      </c>
      <c r="K114" s="200"/>
    </row>
    <row r="115" spans="1:11" s="6" customFormat="1" ht="10.5" customHeight="1">
      <c r="A115" s="30"/>
      <c r="B115" s="28"/>
      <c r="C115" s="63" t="s">
        <v>48</v>
      </c>
      <c r="D115" s="238"/>
      <c r="E115" s="170">
        <f>SUM(E116:E119)</f>
        <v>0</v>
      </c>
      <c r="F115" s="171">
        <f>SUM(F116:F119)</f>
        <v>459.32</v>
      </c>
      <c r="G115" s="172">
        <f>SUM(G116:G119)</f>
        <v>492.98</v>
      </c>
      <c r="H115" s="173">
        <f t="shared" si="4"/>
        <v>952.3</v>
      </c>
      <c r="K115" s="200"/>
    </row>
    <row r="116" spans="1:11" s="6" customFormat="1" ht="10.5" customHeight="1">
      <c r="A116" s="30"/>
      <c r="B116" s="28"/>
      <c r="C116" s="26" t="s">
        <v>50</v>
      </c>
      <c r="D116" s="241" t="s">
        <v>147</v>
      </c>
      <c r="E116" s="248">
        <v>0</v>
      </c>
      <c r="F116" s="203">
        <v>83.12</v>
      </c>
      <c r="G116" s="174">
        <v>0</v>
      </c>
      <c r="H116" s="175">
        <f t="shared" si="4"/>
        <v>83.12</v>
      </c>
      <c r="J116" s="120"/>
      <c r="K116" s="200"/>
    </row>
    <row r="117" spans="1:11" s="6" customFormat="1" ht="10.5" customHeight="1">
      <c r="A117" s="30"/>
      <c r="B117" s="28"/>
      <c r="C117" s="26" t="s">
        <v>100</v>
      </c>
      <c r="D117" s="241" t="s">
        <v>136</v>
      </c>
      <c r="E117" s="255">
        <v>0</v>
      </c>
      <c r="F117" s="203">
        <v>114.61</v>
      </c>
      <c r="G117" s="174">
        <v>221.43</v>
      </c>
      <c r="H117" s="175">
        <f t="shared" si="4"/>
        <v>336.04</v>
      </c>
      <c r="J117" s="120"/>
      <c r="K117" s="200"/>
    </row>
    <row r="118" spans="1:11" s="6" customFormat="1" ht="10.5" customHeight="1">
      <c r="A118" s="30"/>
      <c r="B118" s="28"/>
      <c r="C118" s="26" t="s">
        <v>101</v>
      </c>
      <c r="D118" s="242" t="s">
        <v>148</v>
      </c>
      <c r="E118" s="255">
        <v>0</v>
      </c>
      <c r="F118" s="203">
        <v>66.58</v>
      </c>
      <c r="G118" s="174">
        <v>0</v>
      </c>
      <c r="H118" s="175">
        <f t="shared" si="4"/>
        <v>66.58</v>
      </c>
      <c r="J118" s="120"/>
      <c r="K118" s="200"/>
    </row>
    <row r="119" spans="1:11" s="6" customFormat="1" ht="10.5" customHeight="1">
      <c r="A119" s="30"/>
      <c r="B119" s="28"/>
      <c r="C119" s="26" t="s">
        <v>72</v>
      </c>
      <c r="D119" s="242" t="s">
        <v>149</v>
      </c>
      <c r="E119" s="255">
        <v>0</v>
      </c>
      <c r="F119" s="203">
        <v>195.01</v>
      </c>
      <c r="G119" s="174">
        <v>271.55</v>
      </c>
      <c r="H119" s="175">
        <f t="shared" si="4"/>
        <v>466.56</v>
      </c>
      <c r="K119" s="200"/>
    </row>
    <row r="120" spans="1:11" s="6" customFormat="1" ht="7.5" customHeight="1" thickBot="1">
      <c r="A120" s="31"/>
      <c r="B120" s="29"/>
      <c r="C120" s="68"/>
      <c r="D120" s="240"/>
      <c r="E120" s="256"/>
      <c r="F120" s="258"/>
      <c r="G120" s="176"/>
      <c r="H120" s="177"/>
      <c r="K120" s="200"/>
    </row>
    <row r="121" spans="1:8" ht="11.25" customHeight="1">
      <c r="A121" s="57" t="s">
        <v>13</v>
      </c>
      <c r="B121" s="58">
        <v>5100</v>
      </c>
      <c r="C121" s="70" t="s">
        <v>40</v>
      </c>
      <c r="D121" s="413"/>
      <c r="E121" s="178">
        <f>SUM(E122)</f>
        <v>0</v>
      </c>
      <c r="F121" s="259">
        <f>SUM(F122)</f>
        <v>1.5</v>
      </c>
      <c r="G121" s="178">
        <f>SUM(G122)</f>
        <v>0</v>
      </c>
      <c r="H121" s="179">
        <f>SUM(H122)</f>
        <v>1.5</v>
      </c>
    </row>
    <row r="122" spans="1:10" ht="11.25" customHeight="1">
      <c r="A122" s="30"/>
      <c r="B122" s="28"/>
      <c r="C122" s="63" t="s">
        <v>103</v>
      </c>
      <c r="D122" s="241"/>
      <c r="E122" s="249">
        <f>SUM(E123)</f>
        <v>0</v>
      </c>
      <c r="F122" s="253">
        <f>SUM(F123)</f>
        <v>1.5</v>
      </c>
      <c r="G122" s="180">
        <f>SUM(G123)</f>
        <v>0</v>
      </c>
      <c r="H122" s="181">
        <f>SUM(F122:G122)</f>
        <v>1.5</v>
      </c>
      <c r="J122" s="119"/>
    </row>
    <row r="123" spans="1:8" ht="11.25" customHeight="1">
      <c r="A123" s="30"/>
      <c r="B123" s="28"/>
      <c r="C123" s="26" t="s">
        <v>102</v>
      </c>
      <c r="D123" s="241" t="s">
        <v>150</v>
      </c>
      <c r="E123" s="246">
        <v>0</v>
      </c>
      <c r="F123" s="203">
        <v>1.5</v>
      </c>
      <c r="G123" s="174">
        <v>0</v>
      </c>
      <c r="H123" s="182">
        <f>SUM(F123:G123)</f>
        <v>1.5</v>
      </c>
    </row>
    <row r="124" spans="1:11" s="6" customFormat="1" ht="7.5" customHeight="1" thickBot="1">
      <c r="A124" s="30"/>
      <c r="B124" s="28"/>
      <c r="C124" s="115"/>
      <c r="D124" s="239"/>
      <c r="E124" s="247"/>
      <c r="F124" s="250"/>
      <c r="G124" s="109"/>
      <c r="H124" s="110"/>
      <c r="K124" s="200"/>
    </row>
    <row r="125" spans="1:11" s="6" customFormat="1" ht="15" customHeight="1">
      <c r="A125" s="59" t="s">
        <v>15</v>
      </c>
      <c r="B125" s="60">
        <v>5000</v>
      </c>
      <c r="C125" s="71" t="s">
        <v>40</v>
      </c>
      <c r="D125" s="402"/>
      <c r="E125" s="191">
        <f>SUM(E127+E128)</f>
        <v>0</v>
      </c>
      <c r="F125" s="251">
        <f>SUM(F126+F128)</f>
        <v>336.82</v>
      </c>
      <c r="G125" s="183">
        <f>SUM(G126+G128)</f>
        <v>3.84</v>
      </c>
      <c r="H125" s="183">
        <f>SUM(F125:G125)</f>
        <v>340.65999999999997</v>
      </c>
      <c r="K125" s="200"/>
    </row>
    <row r="126" spans="1:11" s="6" customFormat="1" ht="11.25" customHeight="1">
      <c r="A126" s="30"/>
      <c r="B126" s="28"/>
      <c r="C126" s="65" t="s">
        <v>75</v>
      </c>
      <c r="D126" s="243"/>
      <c r="E126" s="184">
        <f>SUM(E127)</f>
        <v>0</v>
      </c>
      <c r="F126" s="171">
        <f>SUM(F127)</f>
        <v>56.94</v>
      </c>
      <c r="G126" s="173">
        <f>SUM(G127)</f>
        <v>3.84</v>
      </c>
      <c r="H126" s="185">
        <f>SUM(F126:G126)</f>
        <v>60.78</v>
      </c>
      <c r="K126" s="200"/>
    </row>
    <row r="127" spans="1:11" s="6" customFormat="1" ht="11.25" customHeight="1">
      <c r="A127" s="30"/>
      <c r="B127" s="28"/>
      <c r="C127" s="26" t="s">
        <v>73</v>
      </c>
      <c r="D127" s="241" t="s">
        <v>146</v>
      </c>
      <c r="E127" s="248">
        <v>0</v>
      </c>
      <c r="F127" s="260">
        <v>56.94</v>
      </c>
      <c r="G127" s="186">
        <v>3.84</v>
      </c>
      <c r="H127" s="175">
        <f>SUM(F127:G127)</f>
        <v>60.78</v>
      </c>
      <c r="K127" s="200"/>
    </row>
    <row r="128" spans="1:10" ht="11.25" customHeight="1">
      <c r="A128" s="30"/>
      <c r="B128" s="28"/>
      <c r="C128" s="63" t="s">
        <v>63</v>
      </c>
      <c r="D128" s="243"/>
      <c r="E128" s="184">
        <f>SUM(E129)</f>
        <v>0</v>
      </c>
      <c r="F128" s="171">
        <f>SUM(F129)</f>
        <v>279.88</v>
      </c>
      <c r="G128" s="173">
        <f>SUM(G129)</f>
        <v>0</v>
      </c>
      <c r="H128" s="185">
        <f>SUM(F128:G128)</f>
        <v>279.88</v>
      </c>
      <c r="J128" s="33"/>
    </row>
    <row r="129" spans="1:8" ht="11.25" customHeight="1">
      <c r="A129" s="30"/>
      <c r="B129" s="28"/>
      <c r="C129" s="26" t="s">
        <v>64</v>
      </c>
      <c r="D129" s="241" t="s">
        <v>151</v>
      </c>
      <c r="E129" s="248">
        <v>0</v>
      </c>
      <c r="F129" s="252">
        <v>279.88</v>
      </c>
      <c r="G129" s="187">
        <v>0</v>
      </c>
      <c r="H129" s="175">
        <f>SUM(F129:G129)</f>
        <v>279.88</v>
      </c>
    </row>
    <row r="130" spans="1:8" ht="7.5" customHeight="1" thickBot="1">
      <c r="A130" s="31"/>
      <c r="B130" s="29"/>
      <c r="C130" s="68"/>
      <c r="D130" s="242"/>
      <c r="E130" s="255"/>
      <c r="F130" s="261"/>
      <c r="G130" s="188"/>
      <c r="H130" s="189"/>
    </row>
    <row r="131" spans="1:10" ht="12" customHeight="1">
      <c r="A131" s="59" t="s">
        <v>19</v>
      </c>
      <c r="B131" s="60">
        <v>3000</v>
      </c>
      <c r="C131" s="118" t="s">
        <v>40</v>
      </c>
      <c r="D131" s="402"/>
      <c r="E131" s="191">
        <v>0</v>
      </c>
      <c r="F131" s="251">
        <f>SUM(F132+F137)</f>
        <v>261.24</v>
      </c>
      <c r="G131" s="183">
        <f>SUM(G132+G137)</f>
        <v>357.61</v>
      </c>
      <c r="H131" s="183">
        <f>SUM(F131:G131)</f>
        <v>618.85</v>
      </c>
      <c r="J131" s="84"/>
    </row>
    <row r="132" spans="1:10" ht="11.25" customHeight="1">
      <c r="A132" s="88"/>
      <c r="B132" s="483"/>
      <c r="C132" s="83">
        <v>3122</v>
      </c>
      <c r="D132" s="239"/>
      <c r="E132" s="184">
        <v>0</v>
      </c>
      <c r="F132" s="171">
        <f>SUM(F133:F135)</f>
        <v>61.24</v>
      </c>
      <c r="G132" s="173">
        <f>SUM(G133:G135)</f>
        <v>161</v>
      </c>
      <c r="H132" s="173">
        <f>SUM(F132:G132)</f>
        <v>222.24</v>
      </c>
      <c r="J132" s="422"/>
    </row>
    <row r="133" spans="1:10" ht="10.5" customHeight="1">
      <c r="A133" s="88"/>
      <c r="B133" s="484"/>
      <c r="C133" s="86" t="s">
        <v>189</v>
      </c>
      <c r="D133" s="241" t="s">
        <v>221</v>
      </c>
      <c r="E133" s="248">
        <v>0</v>
      </c>
      <c r="F133" s="203">
        <v>32.74</v>
      </c>
      <c r="G133" s="174">
        <v>161</v>
      </c>
      <c r="H133" s="174">
        <f>SUM(F133:G133)</f>
        <v>193.74</v>
      </c>
      <c r="J133" s="422"/>
    </row>
    <row r="134" spans="1:10" ht="10.5" customHeight="1">
      <c r="A134" s="88"/>
      <c r="B134" s="484"/>
      <c r="C134" s="202" t="s">
        <v>235</v>
      </c>
      <c r="D134" s="241" t="s">
        <v>222</v>
      </c>
      <c r="E134" s="248">
        <v>0</v>
      </c>
      <c r="F134" s="252">
        <v>28</v>
      </c>
      <c r="G134" s="187">
        <v>0</v>
      </c>
      <c r="H134" s="174">
        <f>SUM(F134:G134)</f>
        <v>28</v>
      </c>
      <c r="J134" s="422"/>
    </row>
    <row r="135" spans="1:10" ht="10.5" customHeight="1">
      <c r="A135" s="88"/>
      <c r="B135" s="484"/>
      <c r="C135" s="86" t="s">
        <v>225</v>
      </c>
      <c r="D135" s="241" t="s">
        <v>223</v>
      </c>
      <c r="E135" s="248">
        <v>0</v>
      </c>
      <c r="F135" s="252">
        <v>0.5</v>
      </c>
      <c r="G135" s="187">
        <v>0</v>
      </c>
      <c r="H135" s="174">
        <f>SUM(F135:G135)</f>
        <v>0.5</v>
      </c>
      <c r="J135" s="85"/>
    </row>
    <row r="136" spans="1:10" ht="10.5" customHeight="1">
      <c r="A136" s="88"/>
      <c r="B136" s="484"/>
      <c r="C136" s="86"/>
      <c r="D136" s="241"/>
      <c r="E136" s="248"/>
      <c r="F136" s="252"/>
      <c r="G136" s="187"/>
      <c r="H136" s="174"/>
      <c r="J136" s="85"/>
    </row>
    <row r="137" spans="1:10" ht="10.5" customHeight="1">
      <c r="A137" s="88"/>
      <c r="B137" s="484"/>
      <c r="C137" s="87">
        <v>3123</v>
      </c>
      <c r="D137" s="241"/>
      <c r="E137" s="170">
        <v>0</v>
      </c>
      <c r="F137" s="171">
        <f>SUM(F138)</f>
        <v>200</v>
      </c>
      <c r="G137" s="173">
        <f>SUM(G138)</f>
        <v>196.61</v>
      </c>
      <c r="H137" s="173">
        <f>SUM(H138)</f>
        <v>396.61</v>
      </c>
      <c r="J137" s="85"/>
    </row>
    <row r="138" spans="1:10" ht="10.5" customHeight="1">
      <c r="A138" s="88"/>
      <c r="B138" s="484"/>
      <c r="C138" s="86" t="s">
        <v>187</v>
      </c>
      <c r="D138" s="241" t="s">
        <v>214</v>
      </c>
      <c r="E138" s="248">
        <v>0</v>
      </c>
      <c r="F138" s="203">
        <v>200</v>
      </c>
      <c r="G138" s="174">
        <v>196.61</v>
      </c>
      <c r="H138" s="174">
        <f>SUM(F138:G138)</f>
        <v>396.61</v>
      </c>
      <c r="J138" s="85"/>
    </row>
    <row r="139" spans="1:10" ht="10.5" customHeight="1" thickBot="1">
      <c r="A139" s="89"/>
      <c r="B139" s="485"/>
      <c r="C139" s="86"/>
      <c r="D139" s="242"/>
      <c r="E139" s="255"/>
      <c r="F139" s="261"/>
      <c r="G139" s="190"/>
      <c r="H139" s="190"/>
      <c r="J139" s="80"/>
    </row>
    <row r="140" spans="1:8" ht="12.75">
      <c r="A140" s="494" t="s">
        <v>36</v>
      </c>
      <c r="B140" s="495"/>
      <c r="C140" s="495"/>
      <c r="D140" s="418"/>
      <c r="E140" s="513">
        <f>SUM(E114+E121+E125+E131)</f>
        <v>0</v>
      </c>
      <c r="F140" s="511">
        <f>SUM(F114+F121+F125+F131)</f>
        <v>1058.88</v>
      </c>
      <c r="G140" s="506">
        <f>SUM(G114+G121+G125+G131)</f>
        <v>854.4300000000001</v>
      </c>
      <c r="H140" s="506">
        <f>SUM(H114+H121+H125+H131)</f>
        <v>1913.31</v>
      </c>
    </row>
    <row r="141" spans="1:8" ht="13.5" thickBot="1">
      <c r="A141" s="496"/>
      <c r="B141" s="497"/>
      <c r="C141" s="497"/>
      <c r="D141" s="419"/>
      <c r="E141" s="514"/>
      <c r="F141" s="512"/>
      <c r="G141" s="507"/>
      <c r="H141" s="507"/>
    </row>
    <row r="142" ht="13.5" thickBot="1"/>
    <row r="143" spans="1:8" ht="13.5" thickBot="1">
      <c r="A143" s="262" t="s">
        <v>153</v>
      </c>
      <c r="B143" s="263"/>
      <c r="C143" s="263"/>
      <c r="D143" s="420"/>
      <c r="E143" s="265">
        <f>SUM(E103+E140)</f>
        <v>0</v>
      </c>
      <c r="F143" s="266">
        <f>SUM(F103+F140)</f>
        <v>2564.57</v>
      </c>
      <c r="G143" s="264">
        <f>SUM(G103+G140)</f>
        <v>4040.5299999999997</v>
      </c>
      <c r="H143" s="264">
        <f>SUM(H103+H140)</f>
        <v>6605.0999999999985</v>
      </c>
    </row>
  </sheetData>
  <mergeCells count="25">
    <mergeCell ref="A140:C141"/>
    <mergeCell ref="H140:H141"/>
    <mergeCell ref="E110:H110"/>
    <mergeCell ref="E111:F111"/>
    <mergeCell ref="G111:G112"/>
    <mergeCell ref="H111:H112"/>
    <mergeCell ref="F140:F141"/>
    <mergeCell ref="G140:G141"/>
    <mergeCell ref="E140:E141"/>
    <mergeCell ref="A110:A112"/>
    <mergeCell ref="A103:C104"/>
    <mergeCell ref="E8:H8"/>
    <mergeCell ref="E9:F9"/>
    <mergeCell ref="G9:G10"/>
    <mergeCell ref="H9:H10"/>
    <mergeCell ref="A3:H3"/>
    <mergeCell ref="A8:A10"/>
    <mergeCell ref="B8:B10"/>
    <mergeCell ref="B132:B139"/>
    <mergeCell ref="A53:A102"/>
    <mergeCell ref="G103:G104"/>
    <mergeCell ref="H103:H104"/>
    <mergeCell ref="E103:E104"/>
    <mergeCell ref="F103:F104"/>
    <mergeCell ref="B110:B11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75" r:id="rId1"/>
  <headerFooter alignWithMargins="0">
    <oddHeader>&amp;R
</oddHeader>
  </headerFooter>
  <rowBreaks count="1" manualBreakCount="1">
    <brk id="9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E13" sqref="E13"/>
    </sheetView>
  </sheetViews>
  <sheetFormatPr defaultColWidth="9.00390625" defaultRowHeight="12.75"/>
  <cols>
    <col min="1" max="1" width="54.125" style="0" customWidth="1"/>
    <col min="2" max="2" width="10.00390625" style="0" customWidth="1"/>
    <col min="3" max="3" width="56.75390625" style="0" customWidth="1"/>
  </cols>
  <sheetData>
    <row r="1" spans="3:9" ht="12.75">
      <c r="C1" s="7" t="s">
        <v>242</v>
      </c>
      <c r="F1" s="1"/>
      <c r="I1" s="1"/>
    </row>
    <row r="2" spans="3:9" ht="12.75">
      <c r="C2" s="7" t="s">
        <v>31</v>
      </c>
      <c r="F2" s="1"/>
      <c r="I2" s="1"/>
    </row>
    <row r="3" spans="1:3" ht="15.75">
      <c r="A3" s="471" t="s">
        <v>78</v>
      </c>
      <c r="B3" s="471"/>
      <c r="C3" s="471"/>
    </row>
    <row r="4" ht="13.5" thickBot="1"/>
    <row r="5" spans="1:3" ht="12.75">
      <c r="A5" s="515" t="s">
        <v>20</v>
      </c>
      <c r="B5" s="17" t="s">
        <v>21</v>
      </c>
      <c r="C5" s="517" t="s">
        <v>22</v>
      </c>
    </row>
    <row r="6" spans="1:3" ht="13.5" thickBot="1">
      <c r="A6" s="516"/>
      <c r="B6" s="18" t="s">
        <v>23</v>
      </c>
      <c r="C6" s="518"/>
    </row>
    <row r="7" spans="1:3" ht="12.75">
      <c r="A7" s="19" t="s">
        <v>24</v>
      </c>
      <c r="B7" s="195">
        <f>SUM(B8:B13)</f>
        <v>2241.58</v>
      </c>
      <c r="C7" s="20" t="s">
        <v>40</v>
      </c>
    </row>
    <row r="8" spans="1:3" ht="12.75">
      <c r="A8" s="8" t="s">
        <v>25</v>
      </c>
      <c r="B8" s="356">
        <v>43.55</v>
      </c>
      <c r="C8" s="21" t="s">
        <v>160</v>
      </c>
    </row>
    <row r="9" spans="1:3" ht="12.75">
      <c r="A9" s="8" t="s">
        <v>9</v>
      </c>
      <c r="B9" s="356">
        <v>1292.48</v>
      </c>
      <c r="C9" s="21" t="s">
        <v>161</v>
      </c>
    </row>
    <row r="10" spans="1:3" ht="12.75">
      <c r="A10" s="8" t="s">
        <v>10</v>
      </c>
      <c r="B10" s="356">
        <v>494.75</v>
      </c>
      <c r="C10" s="21" t="s">
        <v>162</v>
      </c>
    </row>
    <row r="11" spans="1:3" ht="12.75">
      <c r="A11" s="8"/>
      <c r="B11" s="356"/>
      <c r="C11" s="21" t="s">
        <v>168</v>
      </c>
    </row>
    <row r="12" spans="1:3" ht="12.75">
      <c r="A12" s="8" t="s">
        <v>11</v>
      </c>
      <c r="B12" s="356">
        <v>139.25</v>
      </c>
      <c r="C12" s="21" t="s">
        <v>163</v>
      </c>
    </row>
    <row r="13" spans="1:3" ht="13.5" thickBot="1">
      <c r="A13" s="8" t="s">
        <v>26</v>
      </c>
      <c r="B13" s="356">
        <v>271.55</v>
      </c>
      <c r="C13" s="21" t="s">
        <v>164</v>
      </c>
    </row>
    <row r="14" spans="1:3" ht="12.75">
      <c r="A14" s="24" t="s">
        <v>27</v>
      </c>
      <c r="B14" s="196">
        <f>SUM(B15:B15)</f>
        <v>50.18</v>
      </c>
      <c r="C14" s="117" t="s">
        <v>40</v>
      </c>
    </row>
    <row r="15" spans="1:3" s="90" customFormat="1" ht="12.75">
      <c r="A15" s="271" t="s">
        <v>154</v>
      </c>
      <c r="B15" s="272">
        <v>50.18</v>
      </c>
      <c r="C15" s="41" t="s">
        <v>79</v>
      </c>
    </row>
    <row r="16" spans="1:3" ht="13.5" thickBot="1">
      <c r="A16" s="34"/>
      <c r="B16" s="357"/>
      <c r="C16" s="35"/>
    </row>
    <row r="17" spans="1:3" ht="12.75">
      <c r="A17" s="24" t="s">
        <v>28</v>
      </c>
      <c r="B17" s="196">
        <f>SUM(B18:B20)</f>
        <v>36.69</v>
      </c>
      <c r="C17" s="25" t="s">
        <v>40</v>
      </c>
    </row>
    <row r="18" spans="1:3" ht="12.75">
      <c r="A18" s="8" t="s">
        <v>14</v>
      </c>
      <c r="B18" s="356">
        <v>35.33</v>
      </c>
      <c r="C18" s="21" t="s">
        <v>76</v>
      </c>
    </row>
    <row r="19" spans="1:3" ht="12.75">
      <c r="A19" s="8" t="s">
        <v>42</v>
      </c>
      <c r="B19" s="356">
        <v>0.78</v>
      </c>
      <c r="C19" s="21" t="s">
        <v>77</v>
      </c>
    </row>
    <row r="20" spans="1:3" ht="13.5" thickBot="1">
      <c r="A20" s="8" t="s">
        <v>43</v>
      </c>
      <c r="B20" s="356">
        <v>0.58</v>
      </c>
      <c r="C20" s="21" t="s">
        <v>238</v>
      </c>
    </row>
    <row r="21" spans="1:5" ht="12.75">
      <c r="A21" s="24" t="s">
        <v>29</v>
      </c>
      <c r="B21" s="197">
        <f>SUM(B22:B27)</f>
        <v>82.91</v>
      </c>
      <c r="C21" s="25" t="s">
        <v>40</v>
      </c>
      <c r="E21" s="33"/>
    </row>
    <row r="22" spans="1:5" ht="12.75">
      <c r="A22" s="36" t="s">
        <v>106</v>
      </c>
      <c r="B22" s="358">
        <v>32.53</v>
      </c>
      <c r="C22" s="21" t="s">
        <v>44</v>
      </c>
      <c r="E22" s="33"/>
    </row>
    <row r="23" spans="1:3" ht="12.75">
      <c r="A23" s="8" t="s">
        <v>16</v>
      </c>
      <c r="B23" s="356">
        <v>35.28</v>
      </c>
      <c r="C23" s="21" t="s">
        <v>44</v>
      </c>
    </row>
    <row r="24" spans="1:3" ht="12.75">
      <c r="A24" s="8" t="s">
        <v>165</v>
      </c>
      <c r="B24" s="356">
        <v>9.8</v>
      </c>
      <c r="C24" s="21" t="s">
        <v>166</v>
      </c>
    </row>
    <row r="25" spans="1:3" ht="12.75">
      <c r="A25" s="38" t="s">
        <v>17</v>
      </c>
      <c r="B25" s="359">
        <v>3.84</v>
      </c>
      <c r="C25" s="37" t="s">
        <v>167</v>
      </c>
    </row>
    <row r="26" spans="1:3" ht="12.75">
      <c r="A26" s="38" t="s">
        <v>18</v>
      </c>
      <c r="B26" s="359"/>
      <c r="C26" s="37"/>
    </row>
    <row r="27" spans="1:3" ht="13.5" thickBot="1">
      <c r="A27" s="198" t="s">
        <v>107</v>
      </c>
      <c r="B27" s="360">
        <v>1.46</v>
      </c>
      <c r="C27" s="199" t="s">
        <v>104</v>
      </c>
    </row>
    <row r="28" spans="1:3" ht="12.75">
      <c r="A28" s="19" t="s">
        <v>30</v>
      </c>
      <c r="B28" s="196">
        <f>SUM(B29:B64)</f>
        <v>1629.1699999999998</v>
      </c>
      <c r="C28" s="20" t="s">
        <v>40</v>
      </c>
    </row>
    <row r="29" spans="1:3" s="90" customFormat="1" ht="10.5" customHeight="1">
      <c r="A29" s="9" t="s">
        <v>108</v>
      </c>
      <c r="B29" s="361">
        <v>6.85</v>
      </c>
      <c r="C29" s="39" t="s">
        <v>114</v>
      </c>
    </row>
    <row r="30" spans="1:3" s="90" customFormat="1" ht="10.5" customHeight="1">
      <c r="A30" s="9" t="s">
        <v>193</v>
      </c>
      <c r="B30" s="361">
        <v>199.11</v>
      </c>
      <c r="C30" s="39" t="s">
        <v>181</v>
      </c>
    </row>
    <row r="31" spans="1:3" s="90" customFormat="1" ht="10.5" customHeight="1">
      <c r="A31" s="460" t="s">
        <v>184</v>
      </c>
      <c r="B31" s="361">
        <v>0.93</v>
      </c>
      <c r="C31" s="39" t="s">
        <v>114</v>
      </c>
    </row>
    <row r="32" spans="1:3" s="90" customFormat="1" ht="10.5" customHeight="1">
      <c r="A32" s="9" t="s">
        <v>192</v>
      </c>
      <c r="B32" s="361">
        <v>6</v>
      </c>
      <c r="C32" s="39" t="s">
        <v>114</v>
      </c>
    </row>
    <row r="33" spans="1:3" s="90" customFormat="1" ht="10.5" customHeight="1">
      <c r="A33" s="9" t="s">
        <v>169</v>
      </c>
      <c r="B33" s="361">
        <v>18</v>
      </c>
      <c r="C33" s="390" t="s">
        <v>104</v>
      </c>
    </row>
    <row r="34" spans="1:3" s="90" customFormat="1" ht="10.5" customHeight="1">
      <c r="A34" s="461" t="s">
        <v>224</v>
      </c>
      <c r="B34" s="361">
        <v>1.7</v>
      </c>
      <c r="C34" s="367" t="s">
        <v>182</v>
      </c>
    </row>
    <row r="35" spans="1:3" s="90" customFormat="1" ht="10.5" customHeight="1">
      <c r="A35" s="461" t="s">
        <v>190</v>
      </c>
      <c r="B35" s="361">
        <v>9</v>
      </c>
      <c r="C35" s="390" t="s">
        <v>104</v>
      </c>
    </row>
    <row r="36" spans="1:3" s="90" customFormat="1" ht="10.5" customHeight="1">
      <c r="A36" s="9" t="s">
        <v>204</v>
      </c>
      <c r="B36" s="361">
        <v>22</v>
      </c>
      <c r="C36" s="209" t="s">
        <v>175</v>
      </c>
    </row>
    <row r="37" spans="1:3" s="90" customFormat="1" ht="10.5" customHeight="1">
      <c r="A37" s="9" t="s">
        <v>198</v>
      </c>
      <c r="B37" s="361">
        <v>8.42</v>
      </c>
      <c r="C37" s="39" t="s">
        <v>176</v>
      </c>
    </row>
    <row r="38" spans="1:3" s="90" customFormat="1" ht="10.5" customHeight="1">
      <c r="A38" s="267" t="s">
        <v>110</v>
      </c>
      <c r="B38" s="361">
        <v>85.29</v>
      </c>
      <c r="C38" s="39" t="s">
        <v>173</v>
      </c>
    </row>
    <row r="39" spans="1:3" s="90" customFormat="1" ht="10.5" customHeight="1">
      <c r="A39" s="8" t="s">
        <v>111</v>
      </c>
      <c r="B39" s="356">
        <v>16.02</v>
      </c>
      <c r="C39" s="39" t="s">
        <v>180</v>
      </c>
    </row>
    <row r="40" spans="1:3" s="90" customFormat="1" ht="10.5" customHeight="1">
      <c r="A40" s="9" t="s">
        <v>225</v>
      </c>
      <c r="B40" s="361">
        <v>9.73</v>
      </c>
      <c r="C40" s="390" t="s">
        <v>104</v>
      </c>
    </row>
    <row r="41" spans="1:3" s="90" customFormat="1" ht="10.5" customHeight="1">
      <c r="A41" s="36" t="s">
        <v>171</v>
      </c>
      <c r="B41" s="361">
        <v>2.41</v>
      </c>
      <c r="C41" s="209" t="s">
        <v>175</v>
      </c>
    </row>
    <row r="42" spans="1:3" s="90" customFormat="1" ht="10.5" customHeight="1">
      <c r="A42" s="9" t="s">
        <v>113</v>
      </c>
      <c r="B42" s="361">
        <v>2.7</v>
      </c>
      <c r="C42" s="39" t="s">
        <v>114</v>
      </c>
    </row>
    <row r="43" spans="1:3" s="90" customFormat="1" ht="10.5" customHeight="1">
      <c r="A43" s="9" t="s">
        <v>115</v>
      </c>
      <c r="B43" s="361">
        <v>2.71</v>
      </c>
      <c r="C43" s="39" t="s">
        <v>199</v>
      </c>
    </row>
    <row r="44" spans="1:3" s="90" customFormat="1" ht="12.75">
      <c r="A44" s="9" t="s">
        <v>116</v>
      </c>
      <c r="B44" s="361">
        <v>0.83</v>
      </c>
      <c r="C44" s="390" t="s">
        <v>104</v>
      </c>
    </row>
    <row r="45" spans="1:3" s="90" customFormat="1" ht="12.75">
      <c r="A45" s="9" t="s">
        <v>185</v>
      </c>
      <c r="B45" s="361">
        <v>52.5</v>
      </c>
      <c r="C45" s="199" t="s">
        <v>104</v>
      </c>
    </row>
    <row r="46" spans="1:3" s="90" customFormat="1" ht="12.75">
      <c r="A46" s="9" t="s">
        <v>117</v>
      </c>
      <c r="B46" s="361">
        <v>185.86</v>
      </c>
      <c r="C46" s="39" t="s">
        <v>179</v>
      </c>
    </row>
    <row r="47" spans="1:3" s="90" customFormat="1" ht="12.75">
      <c r="A47" s="9" t="s">
        <v>236</v>
      </c>
      <c r="B47" s="361">
        <v>0.5</v>
      </c>
      <c r="C47" s="39" t="s">
        <v>114</v>
      </c>
    </row>
    <row r="48" spans="1:3" s="90" customFormat="1" ht="12.75">
      <c r="A48" s="267" t="s">
        <v>118</v>
      </c>
      <c r="B48" s="361">
        <v>9.1</v>
      </c>
      <c r="C48" s="199" t="s">
        <v>104</v>
      </c>
    </row>
    <row r="49" spans="1:3" s="90" customFormat="1" ht="12.75">
      <c r="A49" s="9" t="s">
        <v>237</v>
      </c>
      <c r="B49" s="361">
        <v>20</v>
      </c>
      <c r="C49" s="39" t="s">
        <v>178</v>
      </c>
    </row>
    <row r="50" spans="1:3" s="90" customFormat="1" ht="12.75">
      <c r="A50" s="40" t="s">
        <v>196</v>
      </c>
      <c r="B50" s="356">
        <v>34.53</v>
      </c>
      <c r="C50" s="41" t="s">
        <v>119</v>
      </c>
    </row>
    <row r="51" spans="1:3" ht="12.75">
      <c r="A51" s="9" t="s">
        <v>120</v>
      </c>
      <c r="B51" s="361">
        <v>196.61</v>
      </c>
      <c r="C51" s="75" t="s">
        <v>177</v>
      </c>
    </row>
    <row r="52" spans="1:3" s="90" customFormat="1" ht="12.75">
      <c r="A52" s="9" t="s">
        <v>188</v>
      </c>
      <c r="B52" s="361">
        <v>20.07</v>
      </c>
      <c r="C52" s="209" t="s">
        <v>191</v>
      </c>
    </row>
    <row r="53" spans="1:3" s="90" customFormat="1" ht="12.75">
      <c r="A53" s="9" t="s">
        <v>121</v>
      </c>
      <c r="B53" s="361">
        <v>7.29</v>
      </c>
      <c r="C53" s="39" t="s">
        <v>80</v>
      </c>
    </row>
    <row r="54" spans="1:3" s="90" customFormat="1" ht="12.75">
      <c r="A54" s="9" t="s">
        <v>202</v>
      </c>
      <c r="B54" s="361">
        <v>44.28</v>
      </c>
      <c r="C54" s="39" t="s">
        <v>122</v>
      </c>
    </row>
    <row r="55" spans="1:3" s="90" customFormat="1" ht="12.75">
      <c r="A55" s="26" t="s">
        <v>208</v>
      </c>
      <c r="B55" s="361">
        <v>0.8</v>
      </c>
      <c r="C55" s="390" t="s">
        <v>104</v>
      </c>
    </row>
    <row r="56" spans="1:3" s="90" customFormat="1" ht="12.75">
      <c r="A56" s="36" t="s">
        <v>124</v>
      </c>
      <c r="B56" s="356">
        <v>5.3</v>
      </c>
      <c r="C56" s="199" t="s">
        <v>104</v>
      </c>
    </row>
    <row r="57" spans="1:3" s="90" customFormat="1" ht="12.75">
      <c r="A57" s="36" t="s">
        <v>230</v>
      </c>
      <c r="B57" s="356">
        <v>2.28</v>
      </c>
      <c r="C57" s="21" t="s">
        <v>172</v>
      </c>
    </row>
    <row r="58" spans="1:3" s="90" customFormat="1" ht="12.75">
      <c r="A58" s="9" t="s">
        <v>183</v>
      </c>
      <c r="B58" s="361">
        <v>10</v>
      </c>
      <c r="C58" s="39" t="s">
        <v>114</v>
      </c>
    </row>
    <row r="59" spans="1:3" s="90" customFormat="1" ht="12.75">
      <c r="A59" s="36" t="s">
        <v>203</v>
      </c>
      <c r="B59" s="356">
        <v>1.52</v>
      </c>
      <c r="C59" s="21" t="s">
        <v>174</v>
      </c>
    </row>
    <row r="60" spans="1:3" ht="12.75">
      <c r="A60" s="36" t="s">
        <v>126</v>
      </c>
      <c r="B60" s="356">
        <v>553.81</v>
      </c>
      <c r="C60" s="75" t="s">
        <v>195</v>
      </c>
    </row>
    <row r="61" spans="1:3" ht="12.75">
      <c r="A61" s="8"/>
      <c r="B61" s="361"/>
      <c r="C61" s="39" t="s">
        <v>194</v>
      </c>
    </row>
    <row r="62" spans="1:3" s="90" customFormat="1" ht="12.75">
      <c r="A62" s="36" t="s">
        <v>128</v>
      </c>
      <c r="B62" s="356">
        <v>2</v>
      </c>
      <c r="C62" s="209" t="s">
        <v>175</v>
      </c>
    </row>
    <row r="63" spans="1:3" s="90" customFormat="1" ht="12.75">
      <c r="A63" s="8" t="s">
        <v>129</v>
      </c>
      <c r="B63" s="361">
        <v>90.02</v>
      </c>
      <c r="C63" s="39" t="s">
        <v>81</v>
      </c>
    </row>
    <row r="64" spans="1:3" s="90" customFormat="1" ht="12.75">
      <c r="A64" s="8" t="s">
        <v>170</v>
      </c>
      <c r="B64" s="361">
        <v>1</v>
      </c>
      <c r="C64" s="209" t="s">
        <v>175</v>
      </c>
    </row>
    <row r="65" spans="1:3" ht="12.75">
      <c r="A65" s="8"/>
      <c r="B65" s="389"/>
      <c r="C65" s="39"/>
    </row>
    <row r="66" spans="1:3" ht="12.75">
      <c r="A66" s="8"/>
      <c r="B66" s="361"/>
      <c r="C66" s="39"/>
    </row>
    <row r="67" spans="1:3" ht="12.75">
      <c r="A67" s="9"/>
      <c r="B67" s="361"/>
      <c r="C67" s="21"/>
    </row>
    <row r="68" spans="1:3" ht="13.5" thickBot="1">
      <c r="A68" s="22" t="s">
        <v>39</v>
      </c>
      <c r="B68" s="462">
        <f>SUM(B7+B14+B17+B21+B28)</f>
        <v>4040.5299999999997</v>
      </c>
      <c r="C68" s="23" t="s">
        <v>40</v>
      </c>
    </row>
    <row r="72" ht="12.75">
      <c r="C72" s="108"/>
    </row>
  </sheetData>
  <mergeCells count="3">
    <mergeCell ref="A3:C3"/>
    <mergeCell ref="A5:A6"/>
    <mergeCell ref="C5:C6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jakoubkova</cp:lastModifiedBy>
  <cp:lastPrinted>2006-12-13T17:24:39Z</cp:lastPrinted>
  <dcterms:created xsi:type="dcterms:W3CDTF">2004-08-13T07:12:51Z</dcterms:created>
  <dcterms:modified xsi:type="dcterms:W3CDTF">2006-12-14T11:47:31Z</dcterms:modified>
  <cp:category/>
  <cp:version/>
  <cp:contentType/>
  <cp:contentStatus/>
</cp:coreProperties>
</file>