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DD_Kamenice" sheetId="1" r:id="rId1"/>
    <sheet name="DC_Jihlava" sheetId="2" r:id="rId2"/>
  </sheets>
  <definedNames/>
  <calcPr fullCalcOnLoad="1"/>
</workbook>
</file>

<file path=xl/sharedStrings.xml><?xml version="1.0" encoding="utf-8"?>
<sst xmlns="http://schemas.openxmlformats.org/spreadsheetml/2006/main" count="229" uniqueCount="88">
  <si>
    <t>Finanční plán a průběžné plnění k 30.6.</t>
  </si>
  <si>
    <t>Dětský domov Kamenice nad Lipou</t>
  </si>
  <si>
    <t xml:space="preserve">Hlavní </t>
  </si>
  <si>
    <t>Doplňková</t>
  </si>
  <si>
    <t>Celkem</t>
  </si>
  <si>
    <t xml:space="preserve">Doplňková </t>
  </si>
  <si>
    <t>HČ</t>
  </si>
  <si>
    <t>DČ</t>
  </si>
  <si>
    <t>činnost</t>
  </si>
  <si>
    <t>%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</si>
  <si>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</si>
  <si>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</si>
  <si>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</si>
  <si>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</si>
  <si>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</si>
  <si>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</si>
  <si>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</si>
  <si>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</si>
  <si>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</si>
  <si>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</si>
  <si>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</si>
  <si>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</si>
  <si>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</si>
  <si>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</si>
  <si>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</si>
  <si>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</si>
  <si>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</si>
  <si>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</si>
  <si>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</si>
  <si>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</si>
  <si>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</si>
  <si>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</si>
  <si>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</si>
  <si>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</si>
  <si>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</si>
  <si>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</si>
  <si>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</si>
  <si>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</si>
  <si>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</si>
  <si>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Fondy v tis. Kč</t>
  </si>
  <si>
    <t>Tvorba</t>
  </si>
  <si>
    <t>Čerpání</t>
  </si>
  <si>
    <t>Běžný účet celkem</t>
  </si>
  <si>
    <t>-</t>
  </si>
  <si>
    <t>z toho: fond odměn</t>
  </si>
  <si>
    <t xml:space="preserve">          rezervní fond</t>
  </si>
  <si>
    <t xml:space="preserve">          provozní prostř.</t>
  </si>
  <si>
    <t xml:space="preserve">          investiční fond</t>
  </si>
  <si>
    <t>Běžný účet FKSP</t>
  </si>
  <si>
    <t>stav k 30. 6.</t>
  </si>
  <si>
    <t>z toho po lhůtě splatnosti</t>
  </si>
  <si>
    <t>do 30 dnů</t>
  </si>
  <si>
    <t>31-90</t>
  </si>
  <si>
    <t>91-180</t>
  </si>
  <si>
    <t>181-360</t>
  </si>
  <si>
    <t>nad 360</t>
  </si>
  <si>
    <t>celkem</t>
  </si>
  <si>
    <t>Pohledávky 2005</t>
  </si>
  <si>
    <t>Rozdíl</t>
  </si>
  <si>
    <t>Závazky 2005</t>
  </si>
  <si>
    <t>Rozbor mzdových nákladů v Kč</t>
  </si>
  <si>
    <t>ostatní zdrav. prac. nelékaři s odb. způsob.</t>
  </si>
  <si>
    <t>všeobecné sestry</t>
  </si>
  <si>
    <t>jiní odborní prac. nelékaři</t>
  </si>
  <si>
    <t>zdrav. prac. nelék. pod odbor. dohledem</t>
  </si>
  <si>
    <t>THP</t>
  </si>
  <si>
    <t>dělníci</t>
  </si>
  <si>
    <t>mzdy celkem</t>
  </si>
  <si>
    <t>průměrný přepočtený počet</t>
  </si>
  <si>
    <t>průměrný přepočtený počet k poslednímu dnu</t>
  </si>
  <si>
    <t>průměrný plat zaměstnanců</t>
  </si>
  <si>
    <t>1. pololetí 2005</t>
  </si>
  <si>
    <t>Schválený plán na rok 2006</t>
  </si>
  <si>
    <t>skutečnost k 30.6.2006</t>
  </si>
  <si>
    <t>Rozdíl 2006 - 2005</t>
  </si>
  <si>
    <t>Dětské centrum Jihlava</t>
  </si>
  <si>
    <t>Skutečnost k 30. 6. 2006</t>
  </si>
  <si>
    <t>Schválený plán pro rok 2006</t>
  </si>
  <si>
    <t>Zůstatek účtu k 31.12.2005</t>
  </si>
  <si>
    <t>Stav k 1.1.2006</t>
  </si>
  <si>
    <t>Stav k 31.12.2006</t>
  </si>
  <si>
    <t>Pohledávky 2006</t>
  </si>
  <si>
    <t>Závazky 2006</t>
  </si>
  <si>
    <t>1. pololetí 2006</t>
  </si>
  <si>
    <t>jiní zdrav. prac. nelékaři s odb. způsob.</t>
  </si>
  <si>
    <t xml:space="preserve">zdrav. prac. nelék. s odb. a special. způsob </t>
  </si>
  <si>
    <t>počet stran 2</t>
  </si>
  <si>
    <t>RK-26-2006-57,př.4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</si>
</sst>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b/>
      <sz val="12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6"/>
      <name val="Arial CE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vertical="center" wrapText="1"/>
    </xf>
    <xf numFmtId="3" fontId="5" fillId="0" borderId="15" xfId="0" applyNumberFormat="1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 wrapText="1"/>
    </xf>
    <xf numFmtId="10" fontId="2" fillId="0" borderId="16" xfId="0" applyNumberFormat="1" applyFont="1" applyFill="1" applyBorder="1" applyAlignment="1">
      <alignment vertical="center" wrapText="1"/>
    </xf>
    <xf numFmtId="10" fontId="2" fillId="0" borderId="15" xfId="0" applyNumberFormat="1" applyFont="1" applyFill="1" applyBorder="1" applyAlignment="1">
      <alignment vertical="center" wrapText="1"/>
    </xf>
    <xf numFmtId="0" fontId="5" fillId="0" borderId="17" xfId="0" applyFont="1" applyBorder="1" applyAlignment="1">
      <alignment horizontal="left" vertical="center" wrapText="1"/>
    </xf>
    <xf numFmtId="3" fontId="5" fillId="0" borderId="18" xfId="0" applyNumberFormat="1" applyFont="1" applyBorder="1" applyAlignment="1">
      <alignment vertical="center" wrapText="1"/>
    </xf>
    <xf numFmtId="3" fontId="5" fillId="0" borderId="19" xfId="0" applyNumberFormat="1" applyFont="1" applyBorder="1" applyAlignment="1">
      <alignment vertical="center" wrapText="1"/>
    </xf>
    <xf numFmtId="0" fontId="6" fillId="0" borderId="17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10" fontId="2" fillId="0" borderId="21" xfId="0" applyNumberFormat="1" applyFont="1" applyFill="1" applyBorder="1" applyAlignment="1">
      <alignment vertical="center" wrapText="1"/>
    </xf>
    <xf numFmtId="10" fontId="2" fillId="0" borderId="22" xfId="0" applyNumberFormat="1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left" vertical="center" wrapText="1"/>
    </xf>
    <xf numFmtId="3" fontId="2" fillId="2" borderId="24" xfId="0" applyNumberFormat="1" applyFont="1" applyFill="1" applyBorder="1" applyAlignment="1">
      <alignment vertical="center" wrapText="1"/>
    </xf>
    <xf numFmtId="3" fontId="2" fillId="2" borderId="25" xfId="0" applyNumberFormat="1" applyFont="1" applyFill="1" applyBorder="1" applyAlignment="1">
      <alignment vertical="center" wrapText="1"/>
    </xf>
    <xf numFmtId="3" fontId="2" fillId="2" borderId="26" xfId="0" applyNumberFormat="1" applyFont="1" applyFill="1" applyBorder="1" applyAlignment="1">
      <alignment vertical="center" wrapText="1"/>
    </xf>
    <xf numFmtId="10" fontId="2" fillId="2" borderId="27" xfId="0" applyNumberFormat="1" applyFont="1" applyFill="1" applyBorder="1" applyAlignment="1">
      <alignment vertical="center" wrapText="1"/>
    </xf>
    <xf numFmtId="10" fontId="2" fillId="2" borderId="25" xfId="0" applyNumberFormat="1" applyFont="1" applyFill="1" applyBorder="1" applyAlignment="1">
      <alignment vertical="center" wrapText="1"/>
    </xf>
    <xf numFmtId="0" fontId="5" fillId="0" borderId="28" xfId="0" applyFont="1" applyBorder="1" applyAlignment="1">
      <alignment horizontal="left" vertical="center" wrapText="1"/>
    </xf>
    <xf numFmtId="3" fontId="5" fillId="0" borderId="29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3" fontId="5" fillId="0" borderId="17" xfId="0" applyNumberFormat="1" applyFont="1" applyBorder="1" applyAlignment="1">
      <alignment vertical="center" wrapText="1"/>
    </xf>
    <xf numFmtId="3" fontId="5" fillId="0" borderId="18" xfId="0" applyNumberFormat="1" applyFont="1" applyFill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3" fontId="5" fillId="0" borderId="19" xfId="0" applyNumberFormat="1" applyFont="1" applyFill="1" applyBorder="1" applyAlignment="1">
      <alignment vertical="center" wrapText="1"/>
    </xf>
    <xf numFmtId="3" fontId="5" fillId="0" borderId="17" xfId="0" applyNumberFormat="1" applyFont="1" applyFill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8" fillId="2" borderId="10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18" xfId="0" applyNumberFormat="1" applyFont="1" applyBorder="1" applyAlignment="1" quotePrefix="1">
      <alignment horizontal="center"/>
    </xf>
    <xf numFmtId="3" fontId="2" fillId="0" borderId="19" xfId="0" applyNumberFormat="1" applyFont="1" applyBorder="1" applyAlignment="1" quotePrefix="1">
      <alignment horizontal="center"/>
    </xf>
    <xf numFmtId="3" fontId="2" fillId="0" borderId="16" xfId="0" applyNumberFormat="1" applyFont="1" applyBorder="1" applyAlignment="1" quotePrefix="1">
      <alignment horizontal="center"/>
    </xf>
    <xf numFmtId="0" fontId="8" fillId="0" borderId="32" xfId="0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18" xfId="0" applyNumberFormat="1" applyFont="1" applyBorder="1" applyAlignment="1" quotePrefix="1">
      <alignment horizontal="right"/>
    </xf>
    <xf numFmtId="3" fontId="2" fillId="0" borderId="19" xfId="0" applyNumberFormat="1" applyFont="1" applyBorder="1" applyAlignment="1" quotePrefix="1">
      <alignment horizontal="right"/>
    </xf>
    <xf numFmtId="0" fontId="8" fillId="0" borderId="34" xfId="0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0" fontId="2" fillId="2" borderId="19" xfId="0" applyFont="1" applyFill="1" applyBorder="1" applyAlignment="1">
      <alignment horizontal="center"/>
    </xf>
    <xf numFmtId="3" fontId="2" fillId="2" borderId="19" xfId="0" applyNumberFormat="1" applyFont="1" applyFill="1" applyBorder="1" applyAlignment="1">
      <alignment horizontal="center"/>
    </xf>
    <xf numFmtId="3" fontId="2" fillId="2" borderId="38" xfId="0" applyNumberFormat="1" applyFont="1" applyFill="1" applyBorder="1" applyAlignment="1">
      <alignment horizontal="center"/>
    </xf>
    <xf numFmtId="3" fontId="2" fillId="2" borderId="33" xfId="0" applyNumberFormat="1" applyFont="1" applyFill="1" applyBorder="1" applyAlignment="1">
      <alignment horizontal="center"/>
    </xf>
    <xf numFmtId="0" fontId="2" fillId="0" borderId="18" xfId="0" applyFont="1" applyBorder="1" applyAlignment="1">
      <alignment/>
    </xf>
    <xf numFmtId="3" fontId="2" fillId="0" borderId="38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2" borderId="24" xfId="0" applyFont="1" applyFill="1" applyBorder="1" applyAlignment="1">
      <alignment/>
    </xf>
    <xf numFmtId="3" fontId="2" fillId="2" borderId="40" xfId="0" applyNumberFormat="1" applyFont="1" applyFill="1" applyBorder="1" applyAlignment="1">
      <alignment/>
    </xf>
    <xf numFmtId="3" fontId="2" fillId="2" borderId="27" xfId="0" applyNumberFormat="1" applyFont="1" applyFill="1" applyBorder="1" applyAlignment="1">
      <alignment/>
    </xf>
    <xf numFmtId="0" fontId="2" fillId="0" borderId="41" xfId="0" applyFont="1" applyBorder="1" applyAlignment="1">
      <alignment/>
    </xf>
    <xf numFmtId="3" fontId="2" fillId="0" borderId="42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35" xfId="0" applyFont="1" applyBorder="1" applyAlignment="1">
      <alignment/>
    </xf>
    <xf numFmtId="3" fontId="2" fillId="0" borderId="43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8" fillId="2" borderId="24" xfId="0" applyNumberFormat="1" applyFont="1" applyFill="1" applyBorder="1" applyAlignment="1">
      <alignment horizontal="center" vertical="center" wrapText="1"/>
    </xf>
    <xf numFmtId="3" fontId="8" fillId="2" borderId="40" xfId="0" applyNumberFormat="1" applyFont="1" applyFill="1" applyBorder="1" applyAlignment="1">
      <alignment horizontal="center" vertical="center" wrapText="1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4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6" fillId="0" borderId="45" xfId="0" applyNumberFormat="1" applyFont="1" applyFill="1" applyBorder="1" applyAlignment="1">
      <alignment vertical="center" wrapText="1"/>
    </xf>
    <xf numFmtId="3" fontId="6" fillId="3" borderId="46" xfId="0" applyNumberFormat="1" applyFont="1" applyFill="1" applyBorder="1" applyAlignment="1">
      <alignment vertical="center"/>
    </xf>
    <xf numFmtId="3" fontId="6" fillId="3" borderId="47" xfId="0" applyNumberFormat="1" applyFont="1" applyFill="1" applyBorder="1" applyAlignment="1">
      <alignment vertical="center"/>
    </xf>
    <xf numFmtId="3" fontId="6" fillId="3" borderId="48" xfId="0" applyNumberFormat="1" applyFont="1" applyFill="1" applyBorder="1" applyAlignment="1">
      <alignment vertical="center"/>
    </xf>
    <xf numFmtId="3" fontId="6" fillId="0" borderId="49" xfId="0" applyNumberFormat="1" applyFont="1" applyBorder="1" applyAlignment="1">
      <alignment vertical="center"/>
    </xf>
    <xf numFmtId="3" fontId="11" fillId="0" borderId="17" xfId="0" applyNumberFormat="1" applyFont="1" applyFill="1" applyBorder="1" applyAlignment="1">
      <alignment vertical="center" wrapText="1"/>
    </xf>
    <xf numFmtId="4" fontId="6" fillId="3" borderId="18" xfId="0" applyNumberFormat="1" applyFont="1" applyFill="1" applyBorder="1" applyAlignment="1">
      <alignment vertical="center"/>
    </xf>
    <xf numFmtId="4" fontId="6" fillId="3" borderId="38" xfId="0" applyNumberFormat="1" applyFont="1" applyFill="1" applyBorder="1" applyAlignment="1">
      <alignment vertical="center"/>
    </xf>
    <xf numFmtId="4" fontId="6" fillId="3" borderId="19" xfId="0" applyNumberFormat="1" applyFont="1" applyFill="1" applyBorder="1" applyAlignment="1">
      <alignment vertical="center"/>
    </xf>
    <xf numFmtId="4" fontId="6" fillId="0" borderId="32" xfId="0" applyNumberFormat="1" applyFont="1" applyBorder="1" applyAlignment="1">
      <alignment vertical="center"/>
    </xf>
    <xf numFmtId="3" fontId="11" fillId="0" borderId="50" xfId="0" applyNumberFormat="1" applyFont="1" applyFill="1" applyBorder="1" applyAlignment="1">
      <alignment vertical="center" wrapText="1"/>
    </xf>
    <xf numFmtId="4" fontId="6" fillId="3" borderId="4" xfId="0" applyNumberFormat="1" applyFont="1" applyFill="1" applyBorder="1" applyAlignment="1">
      <alignment vertical="center"/>
    </xf>
    <xf numFmtId="4" fontId="6" fillId="3" borderId="39" xfId="0" applyNumberFormat="1" applyFont="1" applyFill="1" applyBorder="1" applyAlignment="1">
      <alignment vertical="center"/>
    </xf>
    <xf numFmtId="4" fontId="6" fillId="3" borderId="5" xfId="0" applyNumberFormat="1" applyFont="1" applyFill="1" applyBorder="1" applyAlignment="1">
      <alignment vertical="center"/>
    </xf>
    <xf numFmtId="4" fontId="6" fillId="0" borderId="51" xfId="0" applyNumberFormat="1" applyFont="1" applyBorder="1" applyAlignment="1">
      <alignment vertical="center"/>
    </xf>
    <xf numFmtId="3" fontId="11" fillId="2" borderId="23" xfId="0" applyNumberFormat="1" applyFont="1" applyFill="1" applyBorder="1" applyAlignment="1">
      <alignment vertical="center" wrapText="1"/>
    </xf>
    <xf numFmtId="3" fontId="6" fillId="2" borderId="24" xfId="0" applyNumberFormat="1" applyFont="1" applyFill="1" applyBorder="1" applyAlignment="1">
      <alignment horizontal="right" vertical="center"/>
    </xf>
    <xf numFmtId="3" fontId="6" fillId="2" borderId="40" xfId="0" applyNumberFormat="1" applyFont="1" applyFill="1" applyBorder="1" applyAlignment="1">
      <alignment horizontal="right" vertical="center"/>
    </xf>
    <xf numFmtId="3" fontId="6" fillId="2" borderId="25" xfId="0" applyNumberFormat="1" applyFont="1" applyFill="1" applyBorder="1" applyAlignment="1">
      <alignment horizontal="right" vertical="center"/>
    </xf>
    <xf numFmtId="3" fontId="6" fillId="2" borderId="52" xfId="0" applyNumberFormat="1" applyFont="1" applyFill="1" applyBorder="1" applyAlignment="1">
      <alignment horizontal="right" vertical="center"/>
    </xf>
    <xf numFmtId="3" fontId="6" fillId="2" borderId="44" xfId="0" applyNumberFormat="1" applyFont="1" applyFill="1" applyBorder="1" applyAlignment="1">
      <alignment horizontal="right" vertical="center"/>
    </xf>
    <xf numFmtId="3" fontId="8" fillId="2" borderId="52" xfId="0" applyNumberFormat="1" applyFont="1" applyFill="1" applyBorder="1" applyAlignment="1">
      <alignment horizontal="center" vertical="center" wrapText="1"/>
    </xf>
    <xf numFmtId="3" fontId="8" fillId="2" borderId="27" xfId="0" applyNumberFormat="1" applyFont="1" applyFill="1" applyBorder="1" applyAlignment="1">
      <alignment horizontal="center" vertical="center" wrapText="1"/>
    </xf>
    <xf numFmtId="3" fontId="6" fillId="3" borderId="45" xfId="0" applyNumberFormat="1" applyFont="1" applyFill="1" applyBorder="1" applyAlignment="1">
      <alignment vertical="center"/>
    </xf>
    <xf numFmtId="3" fontId="6" fillId="3" borderId="53" xfId="0" applyNumberFormat="1" applyFont="1" applyFill="1" applyBorder="1" applyAlignment="1">
      <alignment vertical="center"/>
    </xf>
    <xf numFmtId="3" fontId="6" fillId="3" borderId="54" xfId="0" applyNumberFormat="1" applyFont="1" applyFill="1" applyBorder="1" applyAlignment="1">
      <alignment vertical="center"/>
    </xf>
    <xf numFmtId="4" fontId="6" fillId="3" borderId="17" xfId="0" applyNumberFormat="1" applyFont="1" applyFill="1" applyBorder="1" applyAlignment="1">
      <alignment vertical="center"/>
    </xf>
    <xf numFmtId="4" fontId="6" fillId="3" borderId="55" xfId="0" applyNumberFormat="1" applyFont="1" applyFill="1" applyBorder="1" applyAlignment="1">
      <alignment vertical="center"/>
    </xf>
    <xf numFmtId="4" fontId="6" fillId="3" borderId="33" xfId="0" applyNumberFormat="1" applyFont="1" applyFill="1" applyBorder="1" applyAlignment="1">
      <alignment vertical="center"/>
    </xf>
    <xf numFmtId="4" fontId="6" fillId="3" borderId="50" xfId="0" applyNumberFormat="1" applyFont="1" applyFill="1" applyBorder="1" applyAlignment="1">
      <alignment vertical="center"/>
    </xf>
    <xf numFmtId="4" fontId="6" fillId="3" borderId="56" xfId="0" applyNumberFormat="1" applyFont="1" applyFill="1" applyBorder="1" applyAlignment="1">
      <alignment vertical="center"/>
    </xf>
    <xf numFmtId="4" fontId="6" fillId="3" borderId="6" xfId="0" applyNumberFormat="1" applyFont="1" applyFill="1" applyBorder="1" applyAlignment="1">
      <alignment vertical="center"/>
    </xf>
    <xf numFmtId="3" fontId="6" fillId="2" borderId="23" xfId="0" applyNumberFormat="1" applyFont="1" applyFill="1" applyBorder="1" applyAlignment="1">
      <alignment horizontal="right" vertical="center"/>
    </xf>
    <xf numFmtId="3" fontId="6" fillId="2" borderId="27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3" fontId="2" fillId="0" borderId="29" xfId="0" applyNumberFormat="1" applyFont="1" applyBorder="1" applyAlignment="1" quotePrefix="1">
      <alignment horizontal="center"/>
    </xf>
    <xf numFmtId="3" fontId="2" fillId="0" borderId="3" xfId="0" applyNumberFormat="1" applyFont="1" applyBorder="1" applyAlignment="1" quotePrefix="1">
      <alignment horizontal="center"/>
    </xf>
    <xf numFmtId="3" fontId="2" fillId="0" borderId="17" xfId="0" applyNumberFormat="1" applyFont="1" applyBorder="1" applyAlignment="1">
      <alignment/>
    </xf>
    <xf numFmtId="3" fontId="2" fillId="0" borderId="17" xfId="0" applyNumberFormat="1" applyFont="1" applyBorder="1" applyAlignment="1" quotePrefix="1">
      <alignment horizontal="right"/>
    </xf>
    <xf numFmtId="3" fontId="2" fillId="0" borderId="20" xfId="0" applyNumberFormat="1" applyFont="1" applyBorder="1" applyAlignment="1">
      <alignment/>
    </xf>
    <xf numFmtId="3" fontId="2" fillId="0" borderId="57" xfId="0" applyNumberFormat="1" applyFont="1" applyBorder="1" applyAlignment="1" quotePrefix="1">
      <alignment horizontal="center"/>
    </xf>
    <xf numFmtId="3" fontId="2" fillId="0" borderId="55" xfId="0" applyNumberFormat="1" applyFont="1" applyBorder="1" applyAlignment="1">
      <alignment/>
    </xf>
    <xf numFmtId="3" fontId="2" fillId="0" borderId="55" xfId="0" applyNumberFormat="1" applyFont="1" applyBorder="1" applyAlignment="1" quotePrefix="1">
      <alignment horizontal="right"/>
    </xf>
    <xf numFmtId="3" fontId="2" fillId="0" borderId="58" xfId="0" applyNumberFormat="1" applyFont="1" applyBorder="1" applyAlignment="1">
      <alignment/>
    </xf>
    <xf numFmtId="3" fontId="2" fillId="0" borderId="2" xfId="0" applyNumberFormat="1" applyFont="1" applyBorder="1" applyAlignment="1" quotePrefix="1">
      <alignment horizontal="center"/>
    </xf>
    <xf numFmtId="3" fontId="2" fillId="0" borderId="15" xfId="0" applyNumberFormat="1" applyFont="1" applyBorder="1" applyAlignment="1" quotePrefix="1">
      <alignment horizontal="center"/>
    </xf>
    <xf numFmtId="3" fontId="2" fillId="0" borderId="32" xfId="0" applyNumberFormat="1" applyFont="1" applyBorder="1" applyAlignment="1">
      <alignment horizontal="right"/>
    </xf>
    <xf numFmtId="3" fontId="2" fillId="0" borderId="32" xfId="0" applyNumberFormat="1" applyFont="1" applyBorder="1" applyAlignment="1" quotePrefix="1">
      <alignment horizontal="center"/>
    </xf>
    <xf numFmtId="3" fontId="2" fillId="0" borderId="32" xfId="0" applyNumberFormat="1" applyFont="1" applyBorder="1" applyAlignment="1" quotePrefix="1">
      <alignment horizontal="right"/>
    </xf>
    <xf numFmtId="3" fontId="2" fillId="0" borderId="34" xfId="0" applyNumberFormat="1" applyFont="1" applyBorder="1" applyAlignment="1">
      <alignment horizontal="right"/>
    </xf>
    <xf numFmtId="0" fontId="1" fillId="2" borderId="59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1" fillId="2" borderId="23" xfId="0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26" xfId="0" applyBorder="1" applyAlignment="1">
      <alignment/>
    </xf>
    <xf numFmtId="0" fontId="2" fillId="2" borderId="23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3" fontId="2" fillId="2" borderId="23" xfId="0" applyNumberFormat="1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2" borderId="59" xfId="0" applyFont="1" applyFill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8" fillId="2" borderId="59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7" fillId="0" borderId="62" xfId="0" applyFont="1" applyBorder="1" applyAlignment="1">
      <alignment/>
    </xf>
    <xf numFmtId="0" fontId="7" fillId="0" borderId="63" xfId="0" applyFont="1" applyBorder="1" applyAlignment="1">
      <alignment/>
    </xf>
    <xf numFmtId="0" fontId="2" fillId="2" borderId="59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10" fillId="2" borderId="61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3" fontId="2" fillId="2" borderId="65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67" xfId="0" applyBorder="1" applyAlignment="1">
      <alignment/>
    </xf>
    <xf numFmtId="0" fontId="9" fillId="2" borderId="68" xfId="0" applyFont="1" applyFill="1" applyBorder="1" applyAlignment="1">
      <alignment horizontal="center" vertical="center" wrapText="1"/>
    </xf>
    <xf numFmtId="0" fontId="10" fillId="2" borderId="69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view="pageBreakPreview" zoomScaleSheetLayoutView="100" workbookViewId="0" topLeftCell="A1">
      <selection activeCell="J2" sqref="J2"/>
    </sheetView>
  </sheetViews>
  <sheetFormatPr defaultColWidth="9.140625" defaultRowHeight="12.75"/>
  <cols>
    <col min="1" max="1" width="29.57421875" style="3" customWidth="1"/>
    <col min="2" max="7" width="9.7109375" style="51" customWidth="1"/>
    <col min="8" max="8" width="8.7109375" style="51" customWidth="1"/>
    <col min="9" max="9" width="8.8515625" style="3" customWidth="1"/>
    <col min="10" max="16" width="9.140625" style="3" customWidth="1"/>
  </cols>
  <sheetData>
    <row r="1" ht="15">
      <c r="J1" s="132" t="s">
        <v>87</v>
      </c>
    </row>
    <row r="2" spans="1:10" ht="15" customHeight="1" thickBot="1">
      <c r="A2" s="1"/>
      <c r="B2" s="2"/>
      <c r="C2" s="2"/>
      <c r="D2" s="2"/>
      <c r="E2" s="2"/>
      <c r="F2" s="2"/>
      <c r="G2" s="2"/>
      <c r="H2" s="2"/>
      <c r="J2" s="132" t="s">
        <v>86</v>
      </c>
    </row>
    <row r="3" spans="1:14" ht="18" customHeight="1" thickBot="1">
      <c r="A3" s="150" t="s">
        <v>0</v>
      </c>
      <c r="B3" s="153" t="s">
        <v>1</v>
      </c>
      <c r="C3" s="154"/>
      <c r="D3" s="154"/>
      <c r="E3" s="154"/>
      <c r="F3" s="154"/>
      <c r="G3" s="154"/>
      <c r="H3" s="154"/>
      <c r="I3" s="154"/>
      <c r="J3" s="155"/>
      <c r="K3"/>
      <c r="L3"/>
      <c r="M3"/>
      <c r="N3"/>
    </row>
    <row r="4" spans="1:16" ht="13.5" thickBot="1">
      <c r="A4" s="151"/>
      <c r="B4" s="4" t="s">
        <v>72</v>
      </c>
      <c r="C4" s="5"/>
      <c r="D4" s="6"/>
      <c r="E4" s="4" t="s">
        <v>73</v>
      </c>
      <c r="F4" s="5"/>
      <c r="G4" s="6"/>
      <c r="H4" s="156" t="s">
        <v>74</v>
      </c>
      <c r="I4" s="157"/>
      <c r="J4" s="155"/>
      <c r="K4"/>
      <c r="L4"/>
      <c r="M4"/>
      <c r="N4"/>
      <c r="O4"/>
      <c r="P4"/>
    </row>
    <row r="5" spans="1:16" ht="12.75">
      <c r="A5" s="151"/>
      <c r="B5" s="7" t="s">
        <v>2</v>
      </c>
      <c r="C5" s="8" t="s">
        <v>3</v>
      </c>
      <c r="D5" s="9" t="s">
        <v>4</v>
      </c>
      <c r="E5" s="7" t="s">
        <v>2</v>
      </c>
      <c r="F5" s="8" t="s">
        <v>5</v>
      </c>
      <c r="G5" s="9" t="s">
        <v>4</v>
      </c>
      <c r="H5" s="10" t="s">
        <v>6</v>
      </c>
      <c r="I5" s="11" t="s">
        <v>7</v>
      </c>
      <c r="J5" s="10" t="s">
        <v>4</v>
      </c>
      <c r="K5"/>
      <c r="L5"/>
      <c r="M5"/>
      <c r="N5"/>
      <c r="O5"/>
      <c r="P5"/>
    </row>
    <row r="6" spans="1:16" ht="13.5" thickBot="1">
      <c r="A6" s="152"/>
      <c r="B6" s="12" t="s">
        <v>8</v>
      </c>
      <c r="C6" s="13" t="s">
        <v>8</v>
      </c>
      <c r="D6" s="14"/>
      <c r="E6" s="15" t="s">
        <v>8</v>
      </c>
      <c r="F6" s="16" t="s">
        <v>8</v>
      </c>
      <c r="G6" s="17"/>
      <c r="H6" s="17" t="s">
        <v>9</v>
      </c>
      <c r="I6" s="16" t="s">
        <v>9</v>
      </c>
      <c r="J6" s="17" t="s">
        <v>9</v>
      </c>
      <c r="K6"/>
      <c r="L6"/>
      <c r="M6"/>
      <c r="N6"/>
      <c r="O6"/>
      <c r="P6"/>
    </row>
    <row r="7" spans="1:16" ht="13.5" customHeight="1">
      <c r="A7" s="18" t="s">
        <v>10</v>
      </c>
      <c r="B7" s="19">
        <v>0</v>
      </c>
      <c r="C7" s="20">
        <v>0</v>
      </c>
      <c r="D7" s="21">
        <f aca="true" t="shared" si="0" ref="D7:D15">B7+C7</f>
        <v>0</v>
      </c>
      <c r="E7" s="19">
        <v>0</v>
      </c>
      <c r="F7" s="20">
        <v>0</v>
      </c>
      <c r="G7" s="21"/>
      <c r="H7" s="22">
        <f>+IF(B7&lt;&gt;0,E7/B7,"")</f>
      </c>
      <c r="I7" s="23">
        <f>+IF(C7&lt;&gt;0,F7/C7,"")</f>
      </c>
      <c r="J7" s="22">
        <f>+IF(D7&lt;&gt;0,G7/D7,"")</f>
      </c>
      <c r="K7"/>
      <c r="L7"/>
      <c r="M7"/>
      <c r="N7"/>
      <c r="O7"/>
      <c r="P7"/>
    </row>
    <row r="8" spans="1:16" ht="13.5" customHeight="1">
      <c r="A8" s="24" t="s">
        <v>11</v>
      </c>
      <c r="B8" s="25">
        <v>300</v>
      </c>
      <c r="C8" s="26">
        <v>0</v>
      </c>
      <c r="D8" s="21">
        <f t="shared" si="0"/>
        <v>300</v>
      </c>
      <c r="E8" s="25">
        <v>154</v>
      </c>
      <c r="F8" s="26">
        <v>0</v>
      </c>
      <c r="G8" s="21">
        <f aca="true" t="shared" si="1" ref="G8:G15">SUM(E8:F8)</f>
        <v>154</v>
      </c>
      <c r="H8" s="22">
        <f aca="true" t="shared" si="2" ref="H8:H33">+IF(E8&lt;&gt;0,E8/B8,"")</f>
        <v>0.5133333333333333</v>
      </c>
      <c r="I8" s="23">
        <f aca="true" t="shared" si="3" ref="I8:I17">+IF(C8&lt;&gt;0,F8/(B8+C8),"")</f>
      </c>
      <c r="J8" s="22">
        <f aca="true" t="shared" si="4" ref="J8:J33">+IF(D8&lt;&gt;0,G8/D8,"")</f>
        <v>0.5133333333333333</v>
      </c>
      <c r="K8"/>
      <c r="L8"/>
      <c r="M8"/>
      <c r="N8"/>
      <c r="O8"/>
      <c r="P8"/>
    </row>
    <row r="9" spans="1:16" ht="13.5" customHeight="1">
      <c r="A9" s="24" t="s">
        <v>12</v>
      </c>
      <c r="B9" s="25">
        <v>0</v>
      </c>
      <c r="C9" s="26">
        <v>0</v>
      </c>
      <c r="D9" s="21">
        <f t="shared" si="0"/>
        <v>0</v>
      </c>
      <c r="E9" s="25">
        <v>0</v>
      </c>
      <c r="F9" s="26">
        <v>0</v>
      </c>
      <c r="G9" s="21">
        <f t="shared" si="1"/>
        <v>0</v>
      </c>
      <c r="H9" s="22">
        <f t="shared" si="2"/>
      </c>
      <c r="I9" s="23">
        <f t="shared" si="3"/>
      </c>
      <c r="J9" s="22">
        <f t="shared" si="4"/>
      </c>
      <c r="K9"/>
      <c r="L9"/>
      <c r="M9"/>
      <c r="N9"/>
      <c r="O9"/>
      <c r="P9"/>
    </row>
    <row r="10" spans="1:16" ht="13.5" customHeight="1">
      <c r="A10" s="24" t="s">
        <v>13</v>
      </c>
      <c r="B10" s="25">
        <v>0</v>
      </c>
      <c r="C10" s="26">
        <v>0</v>
      </c>
      <c r="D10" s="21">
        <f t="shared" si="0"/>
        <v>0</v>
      </c>
      <c r="E10" s="25">
        <v>0</v>
      </c>
      <c r="F10" s="26">
        <v>0</v>
      </c>
      <c r="G10" s="21">
        <f t="shared" si="1"/>
        <v>0</v>
      </c>
      <c r="H10" s="22">
        <f t="shared" si="2"/>
      </c>
      <c r="I10" s="23">
        <f t="shared" si="3"/>
      </c>
      <c r="J10" s="22">
        <f t="shared" si="4"/>
      </c>
      <c r="K10"/>
      <c r="L10"/>
      <c r="M10"/>
      <c r="N10"/>
      <c r="O10"/>
      <c r="P10"/>
    </row>
    <row r="11" spans="1:16" ht="13.5" customHeight="1">
      <c r="A11" s="24" t="s">
        <v>14</v>
      </c>
      <c r="B11" s="25">
        <v>240</v>
      </c>
      <c r="C11" s="26">
        <v>0</v>
      </c>
      <c r="D11" s="21">
        <f t="shared" si="0"/>
        <v>240</v>
      </c>
      <c r="E11" s="25">
        <v>333</v>
      </c>
      <c r="F11" s="26">
        <v>0</v>
      </c>
      <c r="G11" s="21">
        <f t="shared" si="1"/>
        <v>333</v>
      </c>
      <c r="H11" s="22">
        <f t="shared" si="2"/>
        <v>1.3875</v>
      </c>
      <c r="I11" s="23">
        <f t="shared" si="3"/>
      </c>
      <c r="J11" s="22">
        <f t="shared" si="4"/>
        <v>1.3875</v>
      </c>
      <c r="K11"/>
      <c r="L11"/>
      <c r="M11"/>
      <c r="N11"/>
      <c r="O11"/>
      <c r="P11"/>
    </row>
    <row r="12" spans="1:16" ht="13.5" customHeight="1">
      <c r="A12" s="27" t="s">
        <v>15</v>
      </c>
      <c r="B12" s="25">
        <v>200</v>
      </c>
      <c r="C12" s="26">
        <v>0</v>
      </c>
      <c r="D12" s="21">
        <f t="shared" si="0"/>
        <v>200</v>
      </c>
      <c r="E12" s="25">
        <v>262</v>
      </c>
      <c r="F12" s="26">
        <v>0</v>
      </c>
      <c r="G12" s="21">
        <f t="shared" si="1"/>
        <v>262</v>
      </c>
      <c r="H12" s="22">
        <f t="shared" si="2"/>
        <v>1.31</v>
      </c>
      <c r="I12" s="23">
        <f t="shared" si="3"/>
      </c>
      <c r="J12" s="22">
        <f t="shared" si="4"/>
        <v>1.31</v>
      </c>
      <c r="K12"/>
      <c r="L12"/>
      <c r="M12"/>
      <c r="N12"/>
      <c r="O12"/>
      <c r="P12"/>
    </row>
    <row r="13" spans="1:16" ht="13.5" customHeight="1" hidden="1">
      <c r="A13" s="27" t="s">
        <v>16</v>
      </c>
      <c r="B13" s="25">
        <v>0</v>
      </c>
      <c r="C13" s="26">
        <v>0</v>
      </c>
      <c r="D13" s="21">
        <f t="shared" si="0"/>
        <v>0</v>
      </c>
      <c r="E13" s="25"/>
      <c r="F13" s="26"/>
      <c r="G13" s="21">
        <f t="shared" si="1"/>
        <v>0</v>
      </c>
      <c r="H13" s="22">
        <f t="shared" si="2"/>
      </c>
      <c r="I13" s="23">
        <f t="shared" si="3"/>
      </c>
      <c r="J13" s="22">
        <f t="shared" si="4"/>
      </c>
      <c r="K13"/>
      <c r="L13"/>
      <c r="M13"/>
      <c r="N13"/>
      <c r="O13"/>
      <c r="P13"/>
    </row>
    <row r="14" spans="1:16" ht="18" customHeight="1" hidden="1">
      <c r="A14" s="27" t="s">
        <v>17</v>
      </c>
      <c r="B14" s="25">
        <v>0</v>
      </c>
      <c r="C14" s="26">
        <v>0</v>
      </c>
      <c r="D14" s="21">
        <f t="shared" si="0"/>
        <v>0</v>
      </c>
      <c r="E14" s="25"/>
      <c r="F14" s="26"/>
      <c r="G14" s="21">
        <f t="shared" si="1"/>
        <v>0</v>
      </c>
      <c r="H14" s="22">
        <f t="shared" si="2"/>
      </c>
      <c r="I14" s="23">
        <f t="shared" si="3"/>
      </c>
      <c r="J14" s="22">
        <f t="shared" si="4"/>
      </c>
      <c r="K14"/>
      <c r="L14"/>
      <c r="M14"/>
      <c r="N14"/>
      <c r="O14"/>
      <c r="P14"/>
    </row>
    <row r="15" spans="1:16" ht="13.5" customHeight="1" thickBot="1">
      <c r="A15" s="28" t="s">
        <v>18</v>
      </c>
      <c r="B15" s="29">
        <v>9102</v>
      </c>
      <c r="C15" s="30">
        <v>0</v>
      </c>
      <c r="D15" s="21">
        <f t="shared" si="0"/>
        <v>9102</v>
      </c>
      <c r="E15" s="29">
        <v>4408</v>
      </c>
      <c r="F15" s="30">
        <v>0</v>
      </c>
      <c r="G15" s="21">
        <f t="shared" si="1"/>
        <v>4408</v>
      </c>
      <c r="H15" s="31">
        <f t="shared" si="2"/>
        <v>0.48428916721599646</v>
      </c>
      <c r="I15" s="32">
        <f t="shared" si="3"/>
      </c>
      <c r="J15" s="31">
        <f t="shared" si="4"/>
        <v>0.48428916721599646</v>
      </c>
      <c r="K15"/>
      <c r="L15"/>
      <c r="M15"/>
      <c r="N15"/>
      <c r="O15"/>
      <c r="P15"/>
    </row>
    <row r="16" spans="1:16" ht="13.5" customHeight="1" thickBot="1">
      <c r="A16" s="33" t="s">
        <v>19</v>
      </c>
      <c r="B16" s="34">
        <f aca="true" t="shared" si="5" ref="B16:G16">SUM(B7+B8+B9+B10+B11+B13+B15)</f>
        <v>9642</v>
      </c>
      <c r="C16" s="34">
        <f t="shared" si="5"/>
        <v>0</v>
      </c>
      <c r="D16" s="34">
        <f t="shared" si="5"/>
        <v>9642</v>
      </c>
      <c r="E16" s="34">
        <f t="shared" si="5"/>
        <v>4895</v>
      </c>
      <c r="F16" s="35">
        <f t="shared" si="5"/>
        <v>0</v>
      </c>
      <c r="G16" s="36">
        <f t="shared" si="5"/>
        <v>4895</v>
      </c>
      <c r="H16" s="37">
        <f t="shared" si="2"/>
        <v>0.5076747562746318</v>
      </c>
      <c r="I16" s="38">
        <f t="shared" si="3"/>
      </c>
      <c r="J16" s="37">
        <f t="shared" si="4"/>
        <v>0.5076747562746318</v>
      </c>
      <c r="K16"/>
      <c r="L16"/>
      <c r="M16"/>
      <c r="N16"/>
      <c r="O16"/>
      <c r="P16"/>
    </row>
    <row r="17" spans="1:16" ht="13.5" customHeight="1">
      <c r="A17" s="39" t="s">
        <v>20</v>
      </c>
      <c r="B17" s="19">
        <v>1300</v>
      </c>
      <c r="C17" s="20">
        <v>0</v>
      </c>
      <c r="D17" s="40">
        <f>B17+C17</f>
        <v>1300</v>
      </c>
      <c r="E17" s="41">
        <v>681</v>
      </c>
      <c r="F17" s="42">
        <v>0</v>
      </c>
      <c r="G17" s="43">
        <f aca="true" t="shared" si="6" ref="G17:G33">SUM(E17:F17)</f>
        <v>681</v>
      </c>
      <c r="H17" s="22">
        <f t="shared" si="2"/>
        <v>0.5238461538461539</v>
      </c>
      <c r="I17" s="23">
        <f t="shared" si="3"/>
      </c>
      <c r="J17" s="22">
        <f t="shared" si="4"/>
        <v>0.5238461538461539</v>
      </c>
      <c r="K17"/>
      <c r="L17"/>
      <c r="M17"/>
      <c r="N17"/>
      <c r="O17"/>
      <c r="P17"/>
    </row>
    <row r="18" spans="1:16" ht="13.5" customHeight="1">
      <c r="A18" s="24" t="s">
        <v>21</v>
      </c>
      <c r="B18" s="25">
        <v>430</v>
      </c>
      <c r="C18" s="26">
        <v>0</v>
      </c>
      <c r="D18" s="40">
        <f>B18+C18</f>
        <v>430</v>
      </c>
      <c r="E18" s="44">
        <v>202</v>
      </c>
      <c r="F18" s="26">
        <v>0</v>
      </c>
      <c r="G18" s="21">
        <f t="shared" si="6"/>
        <v>202</v>
      </c>
      <c r="H18" s="22">
        <f t="shared" si="2"/>
        <v>0.4697674418604651</v>
      </c>
      <c r="I18" s="23"/>
      <c r="J18" s="22">
        <f t="shared" si="4"/>
        <v>0.4697674418604651</v>
      </c>
      <c r="K18"/>
      <c r="L18"/>
      <c r="M18"/>
      <c r="N18"/>
      <c r="O18"/>
      <c r="P18"/>
    </row>
    <row r="19" spans="1:16" ht="13.5" customHeight="1">
      <c r="A19" s="27" t="s">
        <v>22</v>
      </c>
      <c r="B19" s="25">
        <v>20</v>
      </c>
      <c r="C19" s="26">
        <v>0</v>
      </c>
      <c r="D19" s="40">
        <f aca="true" t="shared" si="7" ref="D19:D33">B19+C19</f>
        <v>20</v>
      </c>
      <c r="E19" s="25">
        <v>13</v>
      </c>
      <c r="F19" s="26">
        <v>0</v>
      </c>
      <c r="G19" s="21">
        <f t="shared" si="6"/>
        <v>13</v>
      </c>
      <c r="H19" s="22">
        <f t="shared" si="2"/>
        <v>0.65</v>
      </c>
      <c r="I19" s="23">
        <f aca="true" t="shared" si="8" ref="I19:I34">+IF(C18&lt;&gt;0,F19/(B18+C18),"")</f>
      </c>
      <c r="J19" s="22">
        <f t="shared" si="4"/>
        <v>0.65</v>
      </c>
      <c r="K19"/>
      <c r="L19"/>
      <c r="M19"/>
      <c r="N19"/>
      <c r="O19"/>
      <c r="P19"/>
    </row>
    <row r="20" spans="1:16" ht="13.5" customHeight="1">
      <c r="A20" s="24" t="s">
        <v>23</v>
      </c>
      <c r="B20" s="25">
        <v>0</v>
      </c>
      <c r="C20" s="26">
        <v>0</v>
      </c>
      <c r="D20" s="40">
        <f t="shared" si="7"/>
        <v>0</v>
      </c>
      <c r="E20" s="25">
        <v>0</v>
      </c>
      <c r="F20" s="26">
        <v>0</v>
      </c>
      <c r="G20" s="21">
        <f t="shared" si="6"/>
        <v>0</v>
      </c>
      <c r="H20" s="22">
        <f t="shared" si="2"/>
      </c>
      <c r="I20" s="23">
        <f t="shared" si="8"/>
      </c>
      <c r="J20" s="22">
        <f t="shared" si="4"/>
      </c>
      <c r="K20"/>
      <c r="L20"/>
      <c r="M20"/>
      <c r="N20"/>
      <c r="O20"/>
      <c r="P20"/>
    </row>
    <row r="21" spans="1:16" ht="13.5" customHeight="1">
      <c r="A21" s="24" t="s">
        <v>24</v>
      </c>
      <c r="B21" s="25">
        <v>448</v>
      </c>
      <c r="C21" s="26">
        <v>0</v>
      </c>
      <c r="D21" s="40">
        <f t="shared" si="7"/>
        <v>448</v>
      </c>
      <c r="E21" s="25">
        <v>382</v>
      </c>
      <c r="F21" s="26">
        <v>0</v>
      </c>
      <c r="G21" s="21">
        <f t="shared" si="6"/>
        <v>382</v>
      </c>
      <c r="H21" s="22">
        <f t="shared" si="2"/>
        <v>0.8526785714285714</v>
      </c>
      <c r="I21" s="23">
        <f t="shared" si="8"/>
      </c>
      <c r="J21" s="22">
        <f t="shared" si="4"/>
        <v>0.8526785714285714</v>
      </c>
      <c r="K21"/>
      <c r="L21"/>
      <c r="M21"/>
      <c r="N21"/>
      <c r="O21"/>
      <c r="P21"/>
    </row>
    <row r="22" spans="1:16" ht="13.5" customHeight="1">
      <c r="A22" s="27" t="s">
        <v>25</v>
      </c>
      <c r="B22" s="45">
        <v>240</v>
      </c>
      <c r="C22" s="26">
        <v>0</v>
      </c>
      <c r="D22" s="40">
        <f t="shared" si="7"/>
        <v>240</v>
      </c>
      <c r="E22" s="45">
        <v>207</v>
      </c>
      <c r="F22" s="26">
        <v>0</v>
      </c>
      <c r="G22" s="21">
        <f t="shared" si="6"/>
        <v>207</v>
      </c>
      <c r="H22" s="22">
        <f t="shared" si="2"/>
        <v>0.8625</v>
      </c>
      <c r="I22" s="23">
        <f t="shared" si="8"/>
      </c>
      <c r="J22" s="22">
        <f t="shared" si="4"/>
        <v>0.8625</v>
      </c>
      <c r="K22"/>
      <c r="L22"/>
      <c r="M22"/>
      <c r="N22"/>
      <c r="O22"/>
      <c r="P22"/>
    </row>
    <row r="23" spans="1:16" ht="13.5" customHeight="1">
      <c r="A23" s="24" t="s">
        <v>26</v>
      </c>
      <c r="B23" s="45">
        <v>198</v>
      </c>
      <c r="C23" s="26">
        <v>0</v>
      </c>
      <c r="D23" s="40">
        <f t="shared" si="7"/>
        <v>198</v>
      </c>
      <c r="E23" s="45">
        <v>174</v>
      </c>
      <c r="F23" s="26">
        <v>0</v>
      </c>
      <c r="G23" s="21">
        <f t="shared" si="6"/>
        <v>174</v>
      </c>
      <c r="H23" s="22">
        <f t="shared" si="2"/>
        <v>0.8787878787878788</v>
      </c>
      <c r="I23" s="23">
        <f t="shared" si="8"/>
      </c>
      <c r="J23" s="22">
        <f t="shared" si="4"/>
        <v>0.8787878787878788</v>
      </c>
      <c r="K23"/>
      <c r="L23"/>
      <c r="M23"/>
      <c r="N23"/>
      <c r="O23"/>
      <c r="P23"/>
    </row>
    <row r="24" spans="1:16" ht="13.5" customHeight="1">
      <c r="A24" s="46" t="s">
        <v>27</v>
      </c>
      <c r="B24" s="25">
        <v>7261</v>
      </c>
      <c r="C24" s="26">
        <v>0</v>
      </c>
      <c r="D24" s="40">
        <f t="shared" si="7"/>
        <v>7261</v>
      </c>
      <c r="E24" s="44">
        <v>3469</v>
      </c>
      <c r="F24" s="26">
        <v>0</v>
      </c>
      <c r="G24" s="21">
        <f t="shared" si="6"/>
        <v>3469</v>
      </c>
      <c r="H24" s="22">
        <f t="shared" si="2"/>
        <v>0.4777578845888996</v>
      </c>
      <c r="I24" s="23">
        <f t="shared" si="8"/>
      </c>
      <c r="J24" s="22">
        <f t="shared" si="4"/>
        <v>0.4777578845888996</v>
      </c>
      <c r="K24"/>
      <c r="L24"/>
      <c r="M24"/>
      <c r="N24"/>
      <c r="O24"/>
      <c r="P24"/>
    </row>
    <row r="25" spans="1:16" ht="13.5" customHeight="1">
      <c r="A25" s="27" t="s">
        <v>28</v>
      </c>
      <c r="B25" s="45">
        <v>5300</v>
      </c>
      <c r="C25" s="47">
        <v>0</v>
      </c>
      <c r="D25" s="40">
        <f t="shared" si="7"/>
        <v>5300</v>
      </c>
      <c r="E25" s="48">
        <v>2539</v>
      </c>
      <c r="F25" s="47">
        <v>0</v>
      </c>
      <c r="G25" s="21">
        <f t="shared" si="6"/>
        <v>2539</v>
      </c>
      <c r="H25" s="22">
        <f t="shared" si="2"/>
        <v>0.4790566037735849</v>
      </c>
      <c r="I25" s="23">
        <f t="shared" si="8"/>
      </c>
      <c r="J25" s="22">
        <f t="shared" si="4"/>
        <v>0.4790566037735849</v>
      </c>
      <c r="K25"/>
      <c r="L25"/>
      <c r="M25"/>
      <c r="N25"/>
      <c r="O25"/>
      <c r="P25"/>
    </row>
    <row r="26" spans="1:16" ht="13.5" customHeight="1">
      <c r="A26" s="46" t="s">
        <v>29</v>
      </c>
      <c r="B26" s="25">
        <v>5278</v>
      </c>
      <c r="C26" s="26">
        <v>0</v>
      </c>
      <c r="D26" s="40">
        <f t="shared" si="7"/>
        <v>5278</v>
      </c>
      <c r="E26" s="44">
        <v>0</v>
      </c>
      <c r="F26" s="26">
        <v>0</v>
      </c>
      <c r="G26" s="21">
        <f t="shared" si="6"/>
        <v>0</v>
      </c>
      <c r="H26" s="22">
        <f t="shared" si="2"/>
      </c>
      <c r="I26" s="23">
        <f t="shared" si="8"/>
      </c>
      <c r="J26" s="22">
        <f t="shared" si="4"/>
        <v>0</v>
      </c>
      <c r="K26"/>
      <c r="L26"/>
      <c r="M26"/>
      <c r="N26"/>
      <c r="O26"/>
      <c r="P26"/>
    </row>
    <row r="27" spans="1:16" ht="13.5" customHeight="1">
      <c r="A27" s="27" t="s">
        <v>30</v>
      </c>
      <c r="B27" s="25">
        <v>23</v>
      </c>
      <c r="C27" s="26">
        <v>0</v>
      </c>
      <c r="D27" s="40">
        <f t="shared" si="7"/>
        <v>23</v>
      </c>
      <c r="E27" s="44">
        <v>0</v>
      </c>
      <c r="F27" s="26">
        <v>0</v>
      </c>
      <c r="G27" s="21">
        <f t="shared" si="6"/>
        <v>0</v>
      </c>
      <c r="H27" s="22">
        <f t="shared" si="2"/>
      </c>
      <c r="I27" s="23">
        <f t="shared" si="8"/>
      </c>
      <c r="J27" s="22">
        <f t="shared" si="4"/>
        <v>0</v>
      </c>
      <c r="K27"/>
      <c r="L27"/>
      <c r="M27"/>
      <c r="N27"/>
      <c r="O27"/>
      <c r="P27"/>
    </row>
    <row r="28" spans="1:16" ht="13.5" customHeight="1">
      <c r="A28" s="27" t="s">
        <v>31</v>
      </c>
      <c r="B28" s="25">
        <v>1961</v>
      </c>
      <c r="C28" s="26">
        <v>0</v>
      </c>
      <c r="D28" s="40">
        <f t="shared" si="7"/>
        <v>1961</v>
      </c>
      <c r="E28" s="44">
        <v>930</v>
      </c>
      <c r="F28" s="26">
        <v>0</v>
      </c>
      <c r="G28" s="21">
        <f t="shared" si="6"/>
        <v>930</v>
      </c>
      <c r="H28" s="22">
        <f t="shared" si="2"/>
        <v>0.47424783273839877</v>
      </c>
      <c r="I28" s="23">
        <f t="shared" si="8"/>
      </c>
      <c r="J28" s="22">
        <f t="shared" si="4"/>
        <v>0.47424783273839877</v>
      </c>
      <c r="K28"/>
      <c r="L28"/>
      <c r="M28"/>
      <c r="N28"/>
      <c r="O28"/>
      <c r="P28"/>
    </row>
    <row r="29" spans="1:16" ht="13.5" customHeight="1">
      <c r="A29" s="46" t="s">
        <v>32</v>
      </c>
      <c r="B29" s="25">
        <v>0</v>
      </c>
      <c r="C29" s="26">
        <v>0</v>
      </c>
      <c r="D29" s="40">
        <f t="shared" si="7"/>
        <v>0</v>
      </c>
      <c r="E29" s="25">
        <v>0</v>
      </c>
      <c r="F29" s="26">
        <v>0</v>
      </c>
      <c r="G29" s="21">
        <f t="shared" si="6"/>
        <v>0</v>
      </c>
      <c r="H29" s="22">
        <f t="shared" si="2"/>
      </c>
      <c r="I29" s="23">
        <f t="shared" si="8"/>
      </c>
      <c r="J29" s="22">
        <f t="shared" si="4"/>
      </c>
      <c r="K29"/>
      <c r="L29"/>
      <c r="M29"/>
      <c r="N29"/>
      <c r="O29"/>
      <c r="P29"/>
    </row>
    <row r="30" spans="1:16" ht="13.5" customHeight="1">
      <c r="A30" s="46" t="s">
        <v>33</v>
      </c>
      <c r="B30" s="25">
        <v>56</v>
      </c>
      <c r="C30" s="26">
        <v>0</v>
      </c>
      <c r="D30" s="40">
        <f t="shared" si="7"/>
        <v>56</v>
      </c>
      <c r="E30" s="25">
        <v>40</v>
      </c>
      <c r="F30" s="26">
        <v>0</v>
      </c>
      <c r="G30" s="21">
        <f t="shared" si="6"/>
        <v>40</v>
      </c>
      <c r="H30" s="22">
        <f t="shared" si="2"/>
        <v>0.7142857142857143</v>
      </c>
      <c r="I30" s="23">
        <f t="shared" si="8"/>
      </c>
      <c r="J30" s="22">
        <f t="shared" si="4"/>
        <v>0.7142857142857143</v>
      </c>
      <c r="K30"/>
      <c r="L30"/>
      <c r="M30"/>
      <c r="N30"/>
      <c r="O30"/>
      <c r="P30"/>
    </row>
    <row r="31" spans="1:16" ht="13.5" customHeight="1">
      <c r="A31" s="27" t="s">
        <v>34</v>
      </c>
      <c r="B31" s="45">
        <v>127</v>
      </c>
      <c r="C31" s="26">
        <v>0</v>
      </c>
      <c r="D31" s="40">
        <f t="shared" si="7"/>
        <v>127</v>
      </c>
      <c r="E31" s="45">
        <v>64</v>
      </c>
      <c r="F31" s="26">
        <v>0</v>
      </c>
      <c r="G31" s="21">
        <f t="shared" si="6"/>
        <v>64</v>
      </c>
      <c r="H31" s="22">
        <f t="shared" si="2"/>
        <v>0.5039370078740157</v>
      </c>
      <c r="I31" s="23">
        <f t="shared" si="8"/>
      </c>
      <c r="J31" s="22">
        <f t="shared" si="4"/>
        <v>0.5039370078740157</v>
      </c>
      <c r="K31"/>
      <c r="L31"/>
      <c r="M31"/>
      <c r="N31"/>
      <c r="O31"/>
      <c r="P31"/>
    </row>
    <row r="32" spans="1:16" ht="16.5" customHeight="1">
      <c r="A32" s="27" t="s">
        <v>35</v>
      </c>
      <c r="B32" s="45">
        <v>127</v>
      </c>
      <c r="C32" s="26">
        <v>0</v>
      </c>
      <c r="D32" s="40">
        <f t="shared" si="7"/>
        <v>127</v>
      </c>
      <c r="E32" s="45">
        <v>64</v>
      </c>
      <c r="F32" s="26">
        <v>0</v>
      </c>
      <c r="G32" s="21">
        <f t="shared" si="6"/>
        <v>64</v>
      </c>
      <c r="H32" s="22">
        <f t="shared" si="2"/>
        <v>0.5039370078740157</v>
      </c>
      <c r="I32" s="23">
        <f t="shared" si="8"/>
      </c>
      <c r="J32" s="22">
        <f t="shared" si="4"/>
        <v>0.5039370078740157</v>
      </c>
      <c r="K32"/>
      <c r="L32"/>
      <c r="M32"/>
      <c r="N32"/>
      <c r="O32"/>
      <c r="P32"/>
    </row>
    <row r="33" spans="1:16" ht="13.5" customHeight="1" thickBot="1">
      <c r="A33" s="49" t="s">
        <v>36</v>
      </c>
      <c r="B33" s="50">
        <v>0</v>
      </c>
      <c r="C33" s="30">
        <v>0</v>
      </c>
      <c r="D33" s="40">
        <f t="shared" si="7"/>
        <v>0</v>
      </c>
      <c r="E33" s="50">
        <v>0</v>
      </c>
      <c r="F33" s="30">
        <v>0</v>
      </c>
      <c r="G33" s="21">
        <f t="shared" si="6"/>
        <v>0</v>
      </c>
      <c r="H33" s="22">
        <f t="shared" si="2"/>
      </c>
      <c r="I33" s="32">
        <f t="shared" si="8"/>
      </c>
      <c r="J33" s="22">
        <f t="shared" si="4"/>
      </c>
      <c r="K33"/>
      <c r="L33"/>
      <c r="M33"/>
      <c r="N33"/>
      <c r="O33"/>
      <c r="P33"/>
    </row>
    <row r="34" spans="1:16" ht="13.5" customHeight="1" thickBot="1">
      <c r="A34" s="33" t="s">
        <v>37</v>
      </c>
      <c r="B34" s="34">
        <f aca="true" t="shared" si="9" ref="B34:G34">SUM(B17+B18+B19+B20+B21+B24+B29+B30+B31+B33)</f>
        <v>9642</v>
      </c>
      <c r="C34" s="34">
        <f t="shared" si="9"/>
        <v>0</v>
      </c>
      <c r="D34" s="34">
        <f t="shared" si="9"/>
        <v>9642</v>
      </c>
      <c r="E34" s="34">
        <f t="shared" si="9"/>
        <v>4851</v>
      </c>
      <c r="F34" s="35">
        <f t="shared" si="9"/>
        <v>0</v>
      </c>
      <c r="G34" s="36">
        <f t="shared" si="9"/>
        <v>4851</v>
      </c>
      <c r="H34" s="37">
        <f>+E34/B34</f>
        <v>0.5031113876789048</v>
      </c>
      <c r="I34" s="38">
        <f t="shared" si="8"/>
      </c>
      <c r="J34" s="37">
        <f>+G34/D34</f>
        <v>0.5031113876789048</v>
      </c>
      <c r="K34"/>
      <c r="L34"/>
      <c r="M34"/>
      <c r="N34"/>
      <c r="O34"/>
      <c r="P34"/>
    </row>
    <row r="35" spans="1:16" ht="13.5" customHeight="1" thickBot="1">
      <c r="A35" s="33" t="s">
        <v>38</v>
      </c>
      <c r="B35" s="158">
        <f>+D16-D34</f>
        <v>0</v>
      </c>
      <c r="C35" s="159"/>
      <c r="D35" s="159">
        <v>0</v>
      </c>
      <c r="E35" s="158">
        <f>+G16-G34</f>
        <v>44</v>
      </c>
      <c r="F35" s="160"/>
      <c r="G35" s="161"/>
      <c r="H35"/>
      <c r="I35"/>
      <c r="J35"/>
      <c r="K35"/>
      <c r="L35"/>
      <c r="M35"/>
      <c r="N35"/>
      <c r="O35"/>
      <c r="P35"/>
    </row>
    <row r="36" spans="1:16" ht="4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3:14" ht="3.75" customHeight="1" thickBot="1">
      <c r="M37"/>
      <c r="N37"/>
    </row>
    <row r="38" spans="1:16" ht="22.5" customHeight="1">
      <c r="A38" s="162" t="s">
        <v>39</v>
      </c>
      <c r="B38" s="164" t="s">
        <v>78</v>
      </c>
      <c r="C38" s="166" t="s">
        <v>77</v>
      </c>
      <c r="D38" s="167"/>
      <c r="E38" s="167"/>
      <c r="F38" s="168"/>
      <c r="G38" s="169" t="s">
        <v>76</v>
      </c>
      <c r="H38"/>
      <c r="I38" s="133"/>
      <c r="J38"/>
      <c r="K38"/>
      <c r="L38"/>
      <c r="M38"/>
      <c r="N38"/>
      <c r="O38"/>
      <c r="P38"/>
    </row>
    <row r="39" spans="1:16" ht="18.75" thickBot="1">
      <c r="A39" s="163"/>
      <c r="B39" s="165"/>
      <c r="C39" s="52" t="s">
        <v>79</v>
      </c>
      <c r="D39" s="53" t="s">
        <v>40</v>
      </c>
      <c r="E39" s="53" t="s">
        <v>41</v>
      </c>
      <c r="F39" s="54" t="s">
        <v>80</v>
      </c>
      <c r="G39" s="165"/>
      <c r="H39"/>
      <c r="I39" s="133"/>
      <c r="J39"/>
      <c r="K39"/>
      <c r="L39"/>
      <c r="M39"/>
      <c r="N39"/>
      <c r="O39"/>
      <c r="P39"/>
    </row>
    <row r="40" spans="1:16" ht="12.75">
      <c r="A40" s="55" t="s">
        <v>42</v>
      </c>
      <c r="B40" s="56">
        <v>870</v>
      </c>
      <c r="C40" s="135" t="s">
        <v>43</v>
      </c>
      <c r="D40" s="144" t="s">
        <v>43</v>
      </c>
      <c r="E40" s="140" t="s">
        <v>43</v>
      </c>
      <c r="F40" s="136" t="s">
        <v>43</v>
      </c>
      <c r="G40" s="146">
        <v>854.33</v>
      </c>
      <c r="H40"/>
      <c r="I40" s="133"/>
      <c r="J40"/>
      <c r="K40"/>
      <c r="L40"/>
      <c r="M40"/>
      <c r="N40"/>
      <c r="O40"/>
      <c r="P40"/>
    </row>
    <row r="41" spans="1:16" ht="12.75">
      <c r="A41" s="60" t="s">
        <v>44</v>
      </c>
      <c r="B41" s="61">
        <v>0</v>
      </c>
      <c r="C41" s="137">
        <v>0</v>
      </c>
      <c r="D41" s="63">
        <v>0</v>
      </c>
      <c r="E41" s="141">
        <v>0</v>
      </c>
      <c r="F41" s="64">
        <f>+C41+D41-E41</f>
        <v>0</v>
      </c>
      <c r="G41" s="146"/>
      <c r="H41"/>
      <c r="I41" s="133"/>
      <c r="J41"/>
      <c r="K41"/>
      <c r="L41"/>
      <c r="M41"/>
      <c r="N41"/>
      <c r="O41"/>
      <c r="P41"/>
    </row>
    <row r="42" spans="1:16" ht="12.75">
      <c r="A42" s="60" t="s">
        <v>45</v>
      </c>
      <c r="B42" s="61">
        <v>745</v>
      </c>
      <c r="C42" s="137">
        <v>745</v>
      </c>
      <c r="D42" s="63">
        <v>50</v>
      </c>
      <c r="E42" s="141">
        <v>300</v>
      </c>
      <c r="F42" s="64">
        <f>+C42+D42-E42</f>
        <v>495</v>
      </c>
      <c r="G42" s="146">
        <v>514.54</v>
      </c>
      <c r="H42"/>
      <c r="I42" s="133"/>
      <c r="J42"/>
      <c r="K42"/>
      <c r="L42"/>
      <c r="M42"/>
      <c r="N42"/>
      <c r="O42"/>
      <c r="P42"/>
    </row>
    <row r="43" spans="1:16" ht="12.75">
      <c r="A43" s="60" t="s">
        <v>46</v>
      </c>
      <c r="B43" s="61">
        <v>38</v>
      </c>
      <c r="C43" s="135" t="s">
        <v>43</v>
      </c>
      <c r="D43" s="145" t="s">
        <v>43</v>
      </c>
      <c r="E43" s="140" t="s">
        <v>43</v>
      </c>
      <c r="F43" s="59" t="s">
        <v>43</v>
      </c>
      <c r="G43" s="148"/>
      <c r="H43"/>
      <c r="I43" s="133"/>
      <c r="J43"/>
      <c r="K43"/>
      <c r="L43"/>
      <c r="M43"/>
      <c r="N43"/>
      <c r="O43"/>
      <c r="P43"/>
    </row>
    <row r="44" spans="1:16" ht="12.75">
      <c r="A44" s="60" t="s">
        <v>47</v>
      </c>
      <c r="B44" s="61">
        <v>87</v>
      </c>
      <c r="C44" s="138">
        <v>87</v>
      </c>
      <c r="D44" s="66">
        <v>127</v>
      </c>
      <c r="E44" s="142">
        <v>93</v>
      </c>
      <c r="F44" s="64">
        <f>+C44+D44-E44</f>
        <v>121</v>
      </c>
      <c r="G44" s="148">
        <v>103.14</v>
      </c>
      <c r="H44"/>
      <c r="I44" s="133"/>
      <c r="J44"/>
      <c r="K44"/>
      <c r="L44"/>
      <c r="M44"/>
      <c r="N44"/>
      <c r="O44"/>
      <c r="P44"/>
    </row>
    <row r="45" spans="1:16" ht="13.5" thickBot="1">
      <c r="A45" s="67" t="s">
        <v>48</v>
      </c>
      <c r="B45" s="68">
        <v>19</v>
      </c>
      <c r="C45" s="139">
        <v>283</v>
      </c>
      <c r="D45" s="70">
        <v>178</v>
      </c>
      <c r="E45" s="143">
        <v>150</v>
      </c>
      <c r="F45" s="71">
        <f>+C45+D45-E45</f>
        <v>311</v>
      </c>
      <c r="G45" s="149">
        <v>57.12</v>
      </c>
      <c r="H45"/>
      <c r="I45" s="133"/>
      <c r="J45"/>
      <c r="K45"/>
      <c r="L45"/>
      <c r="M45"/>
      <c r="N45"/>
      <c r="O45"/>
      <c r="P45"/>
    </row>
    <row r="46" ht="6" customHeight="1" thickBot="1">
      <c r="I46" s="134"/>
    </row>
    <row r="47" spans="1:16" ht="15.75" customHeight="1">
      <c r="A47" s="172" t="s">
        <v>49</v>
      </c>
      <c r="B47" s="174" t="s">
        <v>4</v>
      </c>
      <c r="C47" s="174" t="s">
        <v>50</v>
      </c>
      <c r="D47" s="176"/>
      <c r="E47" s="176"/>
      <c r="F47" s="176"/>
      <c r="G47" s="176"/>
      <c r="H47" s="177"/>
      <c r="I47" s="133"/>
      <c r="J47"/>
      <c r="K47"/>
      <c r="L47"/>
      <c r="M47"/>
      <c r="N47"/>
      <c r="O47"/>
      <c r="P47"/>
    </row>
    <row r="48" spans="1:16" ht="12.75">
      <c r="A48" s="173"/>
      <c r="B48" s="175"/>
      <c r="C48" s="72" t="s">
        <v>51</v>
      </c>
      <c r="D48" s="73" t="s">
        <v>52</v>
      </c>
      <c r="E48" s="73" t="s">
        <v>53</v>
      </c>
      <c r="F48" s="73" t="s">
        <v>54</v>
      </c>
      <c r="G48" s="74" t="s">
        <v>55</v>
      </c>
      <c r="H48" s="75" t="s">
        <v>56</v>
      </c>
      <c r="I48" s="133"/>
      <c r="J48"/>
      <c r="K48"/>
      <c r="L48"/>
      <c r="M48"/>
      <c r="N48"/>
      <c r="O48"/>
      <c r="P48"/>
    </row>
    <row r="49" spans="1:16" ht="12.75">
      <c r="A49" s="76" t="s">
        <v>57</v>
      </c>
      <c r="B49" s="77">
        <v>204</v>
      </c>
      <c r="C49" s="63">
        <v>0</v>
      </c>
      <c r="D49" s="63">
        <v>0</v>
      </c>
      <c r="E49" s="63">
        <v>0</v>
      </c>
      <c r="F49" s="63">
        <v>0</v>
      </c>
      <c r="G49" s="77">
        <v>0</v>
      </c>
      <c r="H49" s="64">
        <f>SUM(C49:G49)</f>
        <v>0</v>
      </c>
      <c r="I49" s="133"/>
      <c r="J49"/>
      <c r="K49"/>
      <c r="L49"/>
      <c r="M49"/>
      <c r="N49"/>
      <c r="O49"/>
      <c r="P49"/>
    </row>
    <row r="50" spans="1:16" ht="13.5" thickBot="1">
      <c r="A50" s="78" t="s">
        <v>81</v>
      </c>
      <c r="B50" s="79">
        <v>237</v>
      </c>
      <c r="C50" s="80">
        <v>0</v>
      </c>
      <c r="D50" s="80">
        <v>0</v>
      </c>
      <c r="E50" s="80">
        <v>0</v>
      </c>
      <c r="F50" s="80">
        <v>0</v>
      </c>
      <c r="G50" s="79">
        <v>0</v>
      </c>
      <c r="H50" s="81">
        <f>SUM(C50:G50)</f>
        <v>0</v>
      </c>
      <c r="I50" s="133"/>
      <c r="J50"/>
      <c r="K50"/>
      <c r="L50"/>
      <c r="M50"/>
      <c r="N50"/>
      <c r="O50"/>
      <c r="P50"/>
    </row>
    <row r="51" spans="1:16" ht="13.5" thickBot="1">
      <c r="A51" s="82" t="s">
        <v>58</v>
      </c>
      <c r="B51" s="83">
        <f aca="true" t="shared" si="10" ref="B51:H51">+B50-B49</f>
        <v>33</v>
      </c>
      <c r="C51" s="83">
        <f t="shared" si="10"/>
        <v>0</v>
      </c>
      <c r="D51" s="83">
        <f t="shared" si="10"/>
        <v>0</v>
      </c>
      <c r="E51" s="83">
        <f t="shared" si="10"/>
        <v>0</v>
      </c>
      <c r="F51" s="83">
        <f t="shared" si="10"/>
        <v>0</v>
      </c>
      <c r="G51" s="83">
        <f t="shared" si="10"/>
        <v>0</v>
      </c>
      <c r="H51" s="84">
        <f t="shared" si="10"/>
        <v>0</v>
      </c>
      <c r="I51" s="133"/>
      <c r="J51"/>
      <c r="K51"/>
      <c r="L51"/>
      <c r="M51"/>
      <c r="N51"/>
      <c r="O51"/>
      <c r="P51"/>
    </row>
    <row r="52" spans="1:16" ht="12.75">
      <c r="A52" s="85" t="s">
        <v>59</v>
      </c>
      <c r="B52" s="86">
        <v>31</v>
      </c>
      <c r="C52" s="87">
        <v>0</v>
      </c>
      <c r="D52" s="87">
        <v>0</v>
      </c>
      <c r="E52" s="87">
        <v>0</v>
      </c>
      <c r="F52" s="87">
        <v>0</v>
      </c>
      <c r="G52" s="86">
        <v>0</v>
      </c>
      <c r="H52" s="88">
        <f>SUM(C52:G52)</f>
        <v>0</v>
      </c>
      <c r="I52" s="133"/>
      <c r="J52"/>
      <c r="K52"/>
      <c r="L52"/>
      <c r="M52"/>
      <c r="N52"/>
      <c r="O52"/>
      <c r="P52"/>
    </row>
    <row r="53" spans="1:16" ht="13.5" thickBot="1">
      <c r="A53" s="89" t="s">
        <v>82</v>
      </c>
      <c r="B53" s="90">
        <v>35</v>
      </c>
      <c r="C53" s="70">
        <v>0</v>
      </c>
      <c r="D53" s="70">
        <v>0</v>
      </c>
      <c r="E53" s="70">
        <v>0</v>
      </c>
      <c r="F53" s="70">
        <v>0</v>
      </c>
      <c r="G53" s="90">
        <v>0</v>
      </c>
      <c r="H53" s="71">
        <f>SUM(C53:G53)</f>
        <v>0</v>
      </c>
      <c r="I53" s="133"/>
      <c r="J53"/>
      <c r="K53"/>
      <c r="L53"/>
      <c r="M53"/>
      <c r="N53"/>
      <c r="O53"/>
      <c r="P53"/>
    </row>
    <row r="54" spans="1:16" ht="13.5" thickBot="1">
      <c r="A54" s="82" t="s">
        <v>58</v>
      </c>
      <c r="B54" s="83">
        <f aca="true" t="shared" si="11" ref="B54:H54">+B53-B52</f>
        <v>4</v>
      </c>
      <c r="C54" s="83">
        <f t="shared" si="11"/>
        <v>0</v>
      </c>
      <c r="D54" s="83">
        <f t="shared" si="11"/>
        <v>0</v>
      </c>
      <c r="E54" s="83">
        <f t="shared" si="11"/>
        <v>0</v>
      </c>
      <c r="F54" s="83">
        <f t="shared" si="11"/>
        <v>0</v>
      </c>
      <c r="G54" s="83">
        <f t="shared" si="11"/>
        <v>0</v>
      </c>
      <c r="H54" s="84">
        <f t="shared" si="11"/>
        <v>0</v>
      </c>
      <c r="I54" s="133"/>
      <c r="J54"/>
      <c r="K54"/>
      <c r="L54"/>
      <c r="M54"/>
      <c r="N54"/>
      <c r="O54"/>
      <c r="P54"/>
    </row>
    <row r="55" spans="1:16" ht="9.75" customHeight="1" thickBot="1">
      <c r="A55" s="91"/>
      <c r="B55" s="92"/>
      <c r="C55" s="92"/>
      <c r="D55" s="92"/>
      <c r="E55" s="92"/>
      <c r="F55" s="92"/>
      <c r="G55" s="92"/>
      <c r="H55" s="92"/>
      <c r="I55"/>
      <c r="J55"/>
      <c r="K55"/>
      <c r="L55"/>
      <c r="M55"/>
      <c r="N55"/>
      <c r="O55"/>
      <c r="P55"/>
    </row>
    <row r="56" spans="1:16" ht="13.5" thickBot="1">
      <c r="A56" s="178" t="s">
        <v>60</v>
      </c>
      <c r="B56" s="156" t="s">
        <v>71</v>
      </c>
      <c r="C56" s="157"/>
      <c r="D56" s="157"/>
      <c r="E56" s="157"/>
      <c r="F56" s="157"/>
      <c r="G56" s="154"/>
      <c r="H56" s="155"/>
      <c r="I56"/>
      <c r="J56"/>
      <c r="K56"/>
      <c r="L56"/>
      <c r="M56"/>
      <c r="N56"/>
      <c r="O56"/>
      <c r="P56"/>
    </row>
    <row r="57" spans="1:8" s="97" customFormat="1" ht="36.75" thickBot="1">
      <c r="A57" s="179"/>
      <c r="B57" s="94" t="s">
        <v>61</v>
      </c>
      <c r="C57" s="95" t="s">
        <v>62</v>
      </c>
      <c r="D57" s="119" t="s">
        <v>63</v>
      </c>
      <c r="E57" s="95" t="s">
        <v>64</v>
      </c>
      <c r="F57" s="119" t="s">
        <v>65</v>
      </c>
      <c r="G57" s="120" t="s">
        <v>66</v>
      </c>
      <c r="H57" s="96" t="s">
        <v>56</v>
      </c>
    </row>
    <row r="58" spans="1:16" ht="13.5" thickBot="1">
      <c r="A58" s="98" t="s">
        <v>67</v>
      </c>
      <c r="B58" s="99">
        <v>89419</v>
      </c>
      <c r="C58" s="100">
        <v>1176052</v>
      </c>
      <c r="D58" s="101">
        <v>26989</v>
      </c>
      <c r="E58" s="101">
        <v>366727</v>
      </c>
      <c r="F58" s="101">
        <v>264985</v>
      </c>
      <c r="G58" s="100">
        <v>408845</v>
      </c>
      <c r="H58" s="102">
        <f>SUM(B58:G58)</f>
        <v>2333017</v>
      </c>
      <c r="I58"/>
      <c r="J58"/>
      <c r="K58"/>
      <c r="L58"/>
      <c r="M58"/>
      <c r="N58"/>
      <c r="O58"/>
      <c r="P58"/>
    </row>
    <row r="59" spans="1:16" ht="13.5" thickTop="1">
      <c r="A59" s="103" t="s">
        <v>68</v>
      </c>
      <c r="B59" s="104">
        <v>1</v>
      </c>
      <c r="C59" s="105">
        <v>10.99</v>
      </c>
      <c r="D59" s="106">
        <v>0.2</v>
      </c>
      <c r="E59" s="106">
        <v>5.28</v>
      </c>
      <c r="F59" s="106">
        <v>2</v>
      </c>
      <c r="G59" s="105">
        <v>6.98</v>
      </c>
      <c r="H59" s="107">
        <f>SUM(B59:G59)</f>
        <v>26.45</v>
      </c>
      <c r="I59"/>
      <c r="J59"/>
      <c r="K59"/>
      <c r="L59"/>
      <c r="M59"/>
      <c r="N59"/>
      <c r="O59"/>
      <c r="P59"/>
    </row>
    <row r="60" spans="1:16" ht="13.5" thickBot="1">
      <c r="A60" s="108" t="s">
        <v>69</v>
      </c>
      <c r="B60" s="109">
        <v>1</v>
      </c>
      <c r="C60" s="110">
        <v>11</v>
      </c>
      <c r="D60" s="111">
        <v>0.2</v>
      </c>
      <c r="E60" s="111">
        <v>5.6</v>
      </c>
      <c r="F60" s="111">
        <v>2</v>
      </c>
      <c r="G60" s="110">
        <v>7</v>
      </c>
      <c r="H60" s="112">
        <f>SUM(B60:G60)</f>
        <v>26.799999999999997</v>
      </c>
      <c r="I60"/>
      <c r="J60"/>
      <c r="K60"/>
      <c r="L60"/>
      <c r="M60"/>
      <c r="N60"/>
      <c r="O60"/>
      <c r="P60"/>
    </row>
    <row r="61" spans="1:16" ht="13.5" thickBot="1">
      <c r="A61" s="113" t="s">
        <v>70</v>
      </c>
      <c r="B61" s="114">
        <f aca="true" t="shared" si="12" ref="B61:H61">+B58/B59/6</f>
        <v>14903.166666666666</v>
      </c>
      <c r="C61" s="115">
        <f t="shared" si="12"/>
        <v>17835.183500151652</v>
      </c>
      <c r="D61" s="116">
        <f t="shared" si="12"/>
        <v>22490.833333333332</v>
      </c>
      <c r="E61" s="116">
        <f t="shared" si="12"/>
        <v>11575.978535353535</v>
      </c>
      <c r="F61" s="117">
        <f t="shared" si="12"/>
        <v>22082.083333333332</v>
      </c>
      <c r="G61" s="115">
        <f t="shared" si="12"/>
        <v>9762.297039159503</v>
      </c>
      <c r="H61" s="118">
        <f t="shared" si="12"/>
        <v>14700.80025204789</v>
      </c>
      <c r="I61"/>
      <c r="J61"/>
      <c r="K61"/>
      <c r="L61"/>
      <c r="M61"/>
      <c r="N61"/>
      <c r="O61"/>
      <c r="P61"/>
    </row>
    <row r="62" spans="1:16" ht="3" customHeight="1" thickBot="1">
      <c r="A62"/>
      <c r="I62"/>
      <c r="J62"/>
      <c r="K62"/>
      <c r="L62"/>
      <c r="M62"/>
      <c r="N62"/>
      <c r="O62"/>
      <c r="P62"/>
    </row>
    <row r="63" spans="1:16" ht="13.5" thickBot="1">
      <c r="A63" s="170" t="s">
        <v>60</v>
      </c>
      <c r="B63" s="156" t="s">
        <v>83</v>
      </c>
      <c r="C63" s="157"/>
      <c r="D63" s="157"/>
      <c r="E63" s="157"/>
      <c r="F63" s="157"/>
      <c r="G63" s="154"/>
      <c r="H63" s="155"/>
      <c r="I63"/>
      <c r="J63"/>
      <c r="K63"/>
      <c r="L63"/>
      <c r="M63"/>
      <c r="N63"/>
      <c r="O63"/>
      <c r="P63"/>
    </row>
    <row r="64" spans="1:8" s="97" customFormat="1" ht="36.75" thickBot="1">
      <c r="A64" s="171"/>
      <c r="B64" s="93" t="s">
        <v>84</v>
      </c>
      <c r="C64" s="95" t="s">
        <v>62</v>
      </c>
      <c r="D64" s="95" t="s">
        <v>85</v>
      </c>
      <c r="E64" s="95" t="s">
        <v>64</v>
      </c>
      <c r="F64" s="119" t="s">
        <v>65</v>
      </c>
      <c r="G64" s="120" t="s">
        <v>66</v>
      </c>
      <c r="H64" s="96" t="s">
        <v>56</v>
      </c>
    </row>
    <row r="65" spans="1:16" ht="13.5" thickBot="1">
      <c r="A65" s="98" t="s">
        <v>67</v>
      </c>
      <c r="B65" s="121">
        <v>95967</v>
      </c>
      <c r="C65" s="101">
        <v>1334898</v>
      </c>
      <c r="D65" s="122">
        <v>31612</v>
      </c>
      <c r="E65" s="101">
        <v>318596</v>
      </c>
      <c r="F65" s="122">
        <v>322934</v>
      </c>
      <c r="G65" s="123">
        <v>422948</v>
      </c>
      <c r="H65" s="102">
        <f>SUM(B65:G65)</f>
        <v>2526955</v>
      </c>
      <c r="I65"/>
      <c r="J65"/>
      <c r="K65"/>
      <c r="L65"/>
      <c r="M65"/>
      <c r="N65"/>
      <c r="O65"/>
      <c r="P65"/>
    </row>
    <row r="66" spans="1:16" ht="13.5" thickTop="1">
      <c r="A66" s="103" t="s">
        <v>68</v>
      </c>
      <c r="B66" s="124">
        <v>1</v>
      </c>
      <c r="C66" s="106">
        <v>11.02</v>
      </c>
      <c r="D66" s="125">
        <v>0.2</v>
      </c>
      <c r="E66" s="106">
        <v>4</v>
      </c>
      <c r="F66" s="125">
        <v>2</v>
      </c>
      <c r="G66" s="126">
        <v>7.57</v>
      </c>
      <c r="H66" s="107">
        <f>SUM(B66:G66)</f>
        <v>25.79</v>
      </c>
      <c r="I66"/>
      <c r="J66"/>
      <c r="K66"/>
      <c r="L66"/>
      <c r="M66"/>
      <c r="N66"/>
      <c r="O66"/>
      <c r="P66"/>
    </row>
    <row r="67" spans="1:16" ht="13.5" thickBot="1">
      <c r="A67" s="108" t="s">
        <v>69</v>
      </c>
      <c r="B67" s="127">
        <v>1</v>
      </c>
      <c r="C67" s="111">
        <v>12</v>
      </c>
      <c r="D67" s="128">
        <v>0.2</v>
      </c>
      <c r="E67" s="111">
        <v>4</v>
      </c>
      <c r="F67" s="128">
        <v>2</v>
      </c>
      <c r="G67" s="129">
        <v>7.9</v>
      </c>
      <c r="H67" s="112">
        <f>SUM(B67:G67)</f>
        <v>27.1</v>
      </c>
      <c r="I67"/>
      <c r="J67"/>
      <c r="K67"/>
      <c r="L67"/>
      <c r="M67"/>
      <c r="N67"/>
      <c r="O67"/>
      <c r="P67"/>
    </row>
    <row r="68" spans="1:16" ht="13.5" thickBot="1">
      <c r="A68" s="113" t="s">
        <v>70</v>
      </c>
      <c r="B68" s="130">
        <f aca="true" t="shared" si="13" ref="B68:H68">+B65/B66/6</f>
        <v>15994.5</v>
      </c>
      <c r="C68" s="116">
        <f t="shared" si="13"/>
        <v>20189.019963702358</v>
      </c>
      <c r="D68" s="116">
        <f t="shared" si="13"/>
        <v>26343.333333333332</v>
      </c>
      <c r="E68" s="116">
        <f t="shared" si="13"/>
        <v>13274.833333333334</v>
      </c>
      <c r="F68" s="117">
        <f t="shared" si="13"/>
        <v>26911.166666666668</v>
      </c>
      <c r="G68" s="131">
        <f t="shared" si="13"/>
        <v>9311.93306913254</v>
      </c>
      <c r="H68" s="118">
        <f t="shared" si="13"/>
        <v>16330.328292619879</v>
      </c>
      <c r="I68"/>
      <c r="J68"/>
      <c r="K68"/>
      <c r="L68"/>
      <c r="M68"/>
      <c r="N68"/>
      <c r="O68"/>
      <c r="P68"/>
    </row>
    <row r="69" spans="1:16" ht="3.75" customHeight="1">
      <c r="A69"/>
      <c r="I69"/>
      <c r="J69"/>
      <c r="K69"/>
      <c r="L69"/>
      <c r="M69"/>
      <c r="N69"/>
      <c r="O69"/>
      <c r="P69"/>
    </row>
  </sheetData>
  <mergeCells count="16">
    <mergeCell ref="A63:A64"/>
    <mergeCell ref="B63:H63"/>
    <mergeCell ref="A47:A48"/>
    <mergeCell ref="B47:B48"/>
    <mergeCell ref="C47:H47"/>
    <mergeCell ref="A56:A57"/>
    <mergeCell ref="B56:H56"/>
    <mergeCell ref="A38:A39"/>
    <mergeCell ref="B38:B39"/>
    <mergeCell ref="C38:F38"/>
    <mergeCell ref="G38:G39"/>
    <mergeCell ref="A3:A6"/>
    <mergeCell ref="B3:J3"/>
    <mergeCell ref="H4:J4"/>
    <mergeCell ref="B35:D35"/>
    <mergeCell ref="E35:G35"/>
  </mergeCells>
  <printOptions/>
  <pageMargins left="0.75" right="0.75" top="1" bottom="1" header="0.4921259845" footer="0.492125984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SheetLayoutView="100" workbookViewId="0" topLeftCell="A1">
      <selection activeCell="D75" sqref="D75"/>
    </sheetView>
  </sheetViews>
  <sheetFormatPr defaultColWidth="9.140625" defaultRowHeight="12.75"/>
  <cols>
    <col min="1" max="1" width="29.57421875" style="3" customWidth="1"/>
    <col min="2" max="7" width="9.7109375" style="51" customWidth="1"/>
    <col min="8" max="8" width="8.7109375" style="51" customWidth="1"/>
    <col min="9" max="9" width="8.8515625" style="3" customWidth="1"/>
    <col min="10" max="16" width="9.140625" style="3" customWidth="1"/>
  </cols>
  <sheetData>
    <row r="1" spans="1:8" ht="6.75" customHeight="1" thickBot="1">
      <c r="A1" s="1"/>
      <c r="B1" s="2"/>
      <c r="C1" s="2"/>
      <c r="D1" s="2"/>
      <c r="E1" s="2"/>
      <c r="F1" s="2"/>
      <c r="G1" s="2"/>
      <c r="H1" s="2"/>
    </row>
    <row r="2" spans="1:14" ht="18" customHeight="1" thickBot="1">
      <c r="A2" s="150" t="s">
        <v>0</v>
      </c>
      <c r="B2" s="153" t="s">
        <v>75</v>
      </c>
      <c r="C2" s="154"/>
      <c r="D2" s="154"/>
      <c r="E2" s="154"/>
      <c r="F2" s="154"/>
      <c r="G2" s="154"/>
      <c r="H2" s="154"/>
      <c r="I2" s="154"/>
      <c r="J2" s="155"/>
      <c r="K2"/>
      <c r="L2"/>
      <c r="M2"/>
      <c r="N2"/>
    </row>
    <row r="3" spans="1:16" ht="13.5" thickBot="1">
      <c r="A3" s="151"/>
      <c r="B3" s="4" t="s">
        <v>72</v>
      </c>
      <c r="C3" s="5"/>
      <c r="D3" s="6"/>
      <c r="E3" s="4" t="s">
        <v>73</v>
      </c>
      <c r="F3" s="5"/>
      <c r="G3" s="6"/>
      <c r="H3" s="156" t="s">
        <v>74</v>
      </c>
      <c r="I3" s="157"/>
      <c r="J3" s="155"/>
      <c r="K3"/>
      <c r="L3"/>
      <c r="M3"/>
      <c r="N3"/>
      <c r="O3"/>
      <c r="P3"/>
    </row>
    <row r="4" spans="1:16" ht="12.75">
      <c r="A4" s="151"/>
      <c r="B4" s="7" t="s">
        <v>2</v>
      </c>
      <c r="C4" s="8" t="s">
        <v>3</v>
      </c>
      <c r="D4" s="9" t="s">
        <v>4</v>
      </c>
      <c r="E4" s="7" t="s">
        <v>2</v>
      </c>
      <c r="F4" s="8" t="s">
        <v>5</v>
      </c>
      <c r="G4" s="9" t="s">
        <v>4</v>
      </c>
      <c r="H4" s="10" t="s">
        <v>6</v>
      </c>
      <c r="I4" s="11" t="s">
        <v>7</v>
      </c>
      <c r="J4" s="10" t="s">
        <v>4</v>
      </c>
      <c r="K4"/>
      <c r="L4"/>
      <c r="M4"/>
      <c r="N4"/>
      <c r="O4"/>
      <c r="P4"/>
    </row>
    <row r="5" spans="1:16" ht="13.5" thickBot="1">
      <c r="A5" s="152"/>
      <c r="B5" s="12" t="s">
        <v>8</v>
      </c>
      <c r="C5" s="13" t="s">
        <v>8</v>
      </c>
      <c r="D5" s="14"/>
      <c r="E5" s="15" t="s">
        <v>8</v>
      </c>
      <c r="F5" s="16" t="s">
        <v>8</v>
      </c>
      <c r="G5" s="17"/>
      <c r="H5" s="17" t="s">
        <v>9</v>
      </c>
      <c r="I5" s="16" t="s">
        <v>9</v>
      </c>
      <c r="J5" s="17" t="s">
        <v>9</v>
      </c>
      <c r="K5"/>
      <c r="L5"/>
      <c r="M5"/>
      <c r="N5"/>
      <c r="O5"/>
      <c r="P5"/>
    </row>
    <row r="6" spans="1:16" ht="13.5" customHeight="1">
      <c r="A6" s="18" t="s">
        <v>10</v>
      </c>
      <c r="B6" s="19">
        <v>0</v>
      </c>
      <c r="C6" s="20">
        <v>0</v>
      </c>
      <c r="D6" s="21">
        <f aca="true" t="shared" si="0" ref="D6:D14">B6+C6</f>
        <v>0</v>
      </c>
      <c r="E6" s="19">
        <v>0</v>
      </c>
      <c r="F6" s="20">
        <v>0</v>
      </c>
      <c r="G6" s="21">
        <v>0</v>
      </c>
      <c r="H6" s="22">
        <f>+IF(B6&lt;&gt;0,E6/B6,"")</f>
      </c>
      <c r="I6" s="23">
        <f aca="true" t="shared" si="1" ref="I6:I16">+IF(C6&lt;&gt;0,F6/(B6+C6),"")</f>
      </c>
      <c r="J6" s="22">
        <f>+IF(D6&lt;&gt;0,G6/D6,"")</f>
      </c>
      <c r="K6"/>
      <c r="L6"/>
      <c r="M6"/>
      <c r="N6"/>
      <c r="O6"/>
      <c r="P6"/>
    </row>
    <row r="7" spans="1:16" ht="13.5" customHeight="1">
      <c r="A7" s="24" t="s">
        <v>11</v>
      </c>
      <c r="B7" s="25">
        <v>0</v>
      </c>
      <c r="C7" s="26">
        <v>0</v>
      </c>
      <c r="D7" s="21">
        <f t="shared" si="0"/>
        <v>0</v>
      </c>
      <c r="E7" s="25">
        <v>0</v>
      </c>
      <c r="F7" s="26">
        <v>0</v>
      </c>
      <c r="G7" s="21">
        <f aca="true" t="shared" si="2" ref="G7:G14">SUM(E7:F7)</f>
        <v>0</v>
      </c>
      <c r="H7" s="22">
        <f aca="true" t="shared" si="3" ref="H7:H32">+IF(E7&lt;&gt;0,E7/B7,"")</f>
      </c>
      <c r="I7" s="23">
        <f t="shared" si="1"/>
      </c>
      <c r="J7" s="22">
        <f aca="true" t="shared" si="4" ref="J7:J32">+IF(D7&lt;&gt;0,G7/D7,"")</f>
      </c>
      <c r="K7"/>
      <c r="L7"/>
      <c r="M7"/>
      <c r="N7"/>
      <c r="O7"/>
      <c r="P7"/>
    </row>
    <row r="8" spans="1:16" ht="13.5" customHeight="1">
      <c r="A8" s="24" t="s">
        <v>12</v>
      </c>
      <c r="B8" s="25">
        <v>0</v>
      </c>
      <c r="C8" s="26">
        <v>0</v>
      </c>
      <c r="D8" s="21">
        <f t="shared" si="0"/>
        <v>0</v>
      </c>
      <c r="E8" s="25">
        <v>0</v>
      </c>
      <c r="F8" s="26">
        <v>0</v>
      </c>
      <c r="G8" s="21">
        <f t="shared" si="2"/>
        <v>0</v>
      </c>
      <c r="H8" s="22">
        <f t="shared" si="3"/>
      </c>
      <c r="I8" s="23">
        <f t="shared" si="1"/>
      </c>
      <c r="J8" s="22">
        <f t="shared" si="4"/>
      </c>
      <c r="K8"/>
      <c r="L8"/>
      <c r="M8"/>
      <c r="N8"/>
      <c r="O8"/>
      <c r="P8"/>
    </row>
    <row r="9" spans="1:16" ht="13.5" customHeight="1">
      <c r="A9" s="24" t="s">
        <v>13</v>
      </c>
      <c r="B9" s="25">
        <v>0</v>
      </c>
      <c r="C9" s="26">
        <v>0</v>
      </c>
      <c r="D9" s="21">
        <f t="shared" si="0"/>
        <v>0</v>
      </c>
      <c r="E9" s="25">
        <v>0</v>
      </c>
      <c r="F9" s="26">
        <v>0</v>
      </c>
      <c r="G9" s="21">
        <f t="shared" si="2"/>
        <v>0</v>
      </c>
      <c r="H9" s="22">
        <f t="shared" si="3"/>
      </c>
      <c r="I9" s="23">
        <f t="shared" si="1"/>
      </c>
      <c r="J9" s="22">
        <f t="shared" si="4"/>
      </c>
      <c r="K9"/>
      <c r="L9"/>
      <c r="M9"/>
      <c r="N9"/>
      <c r="O9"/>
      <c r="P9"/>
    </row>
    <row r="10" spans="1:16" ht="13.5" customHeight="1">
      <c r="A10" s="24" t="s">
        <v>14</v>
      </c>
      <c r="B10" s="25">
        <v>540</v>
      </c>
      <c r="C10" s="26">
        <v>0</v>
      </c>
      <c r="D10" s="21">
        <f t="shared" si="0"/>
        <v>540</v>
      </c>
      <c r="E10" s="25">
        <v>455</v>
      </c>
      <c r="F10" s="26">
        <v>0</v>
      </c>
      <c r="G10" s="21">
        <f t="shared" si="2"/>
        <v>455</v>
      </c>
      <c r="H10" s="22">
        <f t="shared" si="3"/>
        <v>0.8425925925925926</v>
      </c>
      <c r="I10" s="23">
        <f t="shared" si="1"/>
      </c>
      <c r="J10" s="22">
        <f t="shared" si="4"/>
        <v>0.8425925925925926</v>
      </c>
      <c r="K10"/>
      <c r="L10"/>
      <c r="M10"/>
      <c r="N10"/>
      <c r="O10"/>
      <c r="P10"/>
    </row>
    <row r="11" spans="1:16" ht="13.5" customHeight="1">
      <c r="A11" s="27" t="s">
        <v>15</v>
      </c>
      <c r="B11" s="25">
        <v>290</v>
      </c>
      <c r="C11" s="26">
        <v>0</v>
      </c>
      <c r="D11" s="21">
        <f t="shared" si="0"/>
        <v>290</v>
      </c>
      <c r="E11" s="25">
        <v>0</v>
      </c>
      <c r="F11" s="26">
        <v>0</v>
      </c>
      <c r="G11" s="21">
        <f t="shared" si="2"/>
        <v>0</v>
      </c>
      <c r="H11" s="22">
        <f t="shared" si="3"/>
      </c>
      <c r="I11" s="23">
        <f t="shared" si="1"/>
      </c>
      <c r="J11" s="22">
        <f t="shared" si="4"/>
        <v>0</v>
      </c>
      <c r="K11"/>
      <c r="L11"/>
      <c r="M11"/>
      <c r="N11"/>
      <c r="O11"/>
      <c r="P11"/>
    </row>
    <row r="12" spans="1:16" ht="13.5" customHeight="1" hidden="1">
      <c r="A12" s="27" t="s">
        <v>16</v>
      </c>
      <c r="B12" s="25"/>
      <c r="C12" s="26">
        <v>0</v>
      </c>
      <c r="D12" s="21">
        <f t="shared" si="0"/>
        <v>0</v>
      </c>
      <c r="E12" s="25"/>
      <c r="F12" s="26"/>
      <c r="G12" s="21">
        <f t="shared" si="2"/>
        <v>0</v>
      </c>
      <c r="H12" s="22">
        <f t="shared" si="3"/>
      </c>
      <c r="I12" s="23">
        <f t="shared" si="1"/>
      </c>
      <c r="J12" s="22">
        <f t="shared" si="4"/>
      </c>
      <c r="K12"/>
      <c r="L12"/>
      <c r="M12"/>
      <c r="N12"/>
      <c r="O12"/>
      <c r="P12"/>
    </row>
    <row r="13" spans="1:16" ht="18" customHeight="1" hidden="1">
      <c r="A13" s="27" t="s">
        <v>17</v>
      </c>
      <c r="B13" s="25"/>
      <c r="C13" s="26">
        <v>0</v>
      </c>
      <c r="D13" s="21">
        <f t="shared" si="0"/>
        <v>0</v>
      </c>
      <c r="E13" s="25"/>
      <c r="F13" s="26"/>
      <c r="G13" s="21">
        <f t="shared" si="2"/>
        <v>0</v>
      </c>
      <c r="H13" s="22">
        <f t="shared" si="3"/>
      </c>
      <c r="I13" s="23">
        <f t="shared" si="1"/>
      </c>
      <c r="J13" s="22">
        <f t="shared" si="4"/>
      </c>
      <c r="K13"/>
      <c r="L13"/>
      <c r="M13"/>
      <c r="N13"/>
      <c r="O13"/>
      <c r="P13"/>
    </row>
    <row r="14" spans="1:16" ht="13.5" customHeight="1" thickBot="1">
      <c r="A14" s="28" t="s">
        <v>18</v>
      </c>
      <c r="B14" s="29">
        <v>14234</v>
      </c>
      <c r="C14" s="30">
        <v>0</v>
      </c>
      <c r="D14" s="21">
        <f t="shared" si="0"/>
        <v>14234</v>
      </c>
      <c r="E14" s="29">
        <v>6716</v>
      </c>
      <c r="F14" s="30">
        <v>0</v>
      </c>
      <c r="G14" s="21">
        <f t="shared" si="2"/>
        <v>6716</v>
      </c>
      <c r="H14" s="31">
        <f t="shared" si="3"/>
        <v>0.4718280174230715</v>
      </c>
      <c r="I14" s="32">
        <f t="shared" si="1"/>
      </c>
      <c r="J14" s="31">
        <f t="shared" si="4"/>
        <v>0.4718280174230715</v>
      </c>
      <c r="K14"/>
      <c r="L14"/>
      <c r="M14"/>
      <c r="N14"/>
      <c r="O14"/>
      <c r="P14"/>
    </row>
    <row r="15" spans="1:16" ht="13.5" customHeight="1" thickBot="1">
      <c r="A15" s="33" t="s">
        <v>19</v>
      </c>
      <c r="B15" s="34">
        <f aca="true" t="shared" si="5" ref="B15:G15">SUM(B6+B7+B8+B9+B10+B12+B14)</f>
        <v>14774</v>
      </c>
      <c r="C15" s="34">
        <f t="shared" si="5"/>
        <v>0</v>
      </c>
      <c r="D15" s="34">
        <f t="shared" si="5"/>
        <v>14774</v>
      </c>
      <c r="E15" s="34">
        <f t="shared" si="5"/>
        <v>7171</v>
      </c>
      <c r="F15" s="35">
        <f t="shared" si="5"/>
        <v>0</v>
      </c>
      <c r="G15" s="36">
        <f t="shared" si="5"/>
        <v>7171</v>
      </c>
      <c r="H15" s="37">
        <f t="shared" si="3"/>
        <v>0.4853797211317179</v>
      </c>
      <c r="I15" s="38">
        <f t="shared" si="1"/>
      </c>
      <c r="J15" s="37">
        <f t="shared" si="4"/>
        <v>0.4853797211317179</v>
      </c>
      <c r="K15"/>
      <c r="L15"/>
      <c r="M15"/>
      <c r="N15"/>
      <c r="O15"/>
      <c r="P15"/>
    </row>
    <row r="16" spans="1:16" ht="13.5" customHeight="1">
      <c r="A16" s="39" t="s">
        <v>20</v>
      </c>
      <c r="B16" s="19">
        <v>1255</v>
      </c>
      <c r="C16" s="20">
        <v>0</v>
      </c>
      <c r="D16" s="40">
        <f>B16+C16</f>
        <v>1255</v>
      </c>
      <c r="E16" s="41">
        <v>675</v>
      </c>
      <c r="F16" s="42">
        <v>0</v>
      </c>
      <c r="G16" s="43">
        <f aca="true" t="shared" si="6" ref="G16:G32">SUM(E16:F16)</f>
        <v>675</v>
      </c>
      <c r="H16" s="22">
        <f t="shared" si="3"/>
        <v>0.5378486055776892</v>
      </c>
      <c r="I16" s="23">
        <f t="shared" si="1"/>
      </c>
      <c r="J16" s="22">
        <f t="shared" si="4"/>
        <v>0.5378486055776892</v>
      </c>
      <c r="K16"/>
      <c r="L16"/>
      <c r="M16"/>
      <c r="N16"/>
      <c r="O16"/>
      <c r="P16"/>
    </row>
    <row r="17" spans="1:16" ht="13.5" customHeight="1">
      <c r="A17" s="24" t="s">
        <v>21</v>
      </c>
      <c r="B17" s="25">
        <v>480</v>
      </c>
      <c r="C17" s="26">
        <v>0</v>
      </c>
      <c r="D17" s="40">
        <f>B17+C17</f>
        <v>480</v>
      </c>
      <c r="E17" s="44">
        <v>223</v>
      </c>
      <c r="F17" s="26">
        <v>0</v>
      </c>
      <c r="G17" s="21">
        <f t="shared" si="6"/>
        <v>223</v>
      </c>
      <c r="H17" s="22">
        <f t="shared" si="3"/>
        <v>0.46458333333333335</v>
      </c>
      <c r="I17" s="23"/>
      <c r="J17" s="22">
        <f t="shared" si="4"/>
        <v>0.46458333333333335</v>
      </c>
      <c r="K17"/>
      <c r="L17"/>
      <c r="M17"/>
      <c r="N17"/>
      <c r="O17"/>
      <c r="P17"/>
    </row>
    <row r="18" spans="1:16" ht="13.5" customHeight="1">
      <c r="A18" s="27" t="s">
        <v>22</v>
      </c>
      <c r="B18" s="25">
        <v>0</v>
      </c>
      <c r="C18" s="26">
        <v>0</v>
      </c>
      <c r="D18" s="40">
        <f aca="true" t="shared" si="7" ref="D18:D32">B18+C18</f>
        <v>0</v>
      </c>
      <c r="E18" s="25">
        <v>0</v>
      </c>
      <c r="F18" s="26">
        <v>0</v>
      </c>
      <c r="G18" s="21">
        <f t="shared" si="6"/>
        <v>0</v>
      </c>
      <c r="H18" s="22">
        <f t="shared" si="3"/>
      </c>
      <c r="I18" s="23">
        <f aca="true" t="shared" si="8" ref="I18:I33">+IF(C17&lt;&gt;0,F18/(B17+C17),"")</f>
      </c>
      <c r="J18" s="22">
        <f t="shared" si="4"/>
      </c>
      <c r="K18"/>
      <c r="L18"/>
      <c r="M18"/>
      <c r="N18"/>
      <c r="O18"/>
      <c r="P18"/>
    </row>
    <row r="19" spans="1:16" ht="13.5" customHeight="1">
      <c r="A19" s="24" t="s">
        <v>23</v>
      </c>
      <c r="B19" s="25">
        <v>0</v>
      </c>
      <c r="C19" s="26">
        <v>0</v>
      </c>
      <c r="D19" s="40">
        <f t="shared" si="7"/>
        <v>0</v>
      </c>
      <c r="E19" s="25">
        <v>0</v>
      </c>
      <c r="F19" s="26">
        <v>0</v>
      </c>
      <c r="G19" s="21">
        <f t="shared" si="6"/>
        <v>0</v>
      </c>
      <c r="H19" s="22">
        <f t="shared" si="3"/>
      </c>
      <c r="I19" s="23">
        <f t="shared" si="8"/>
      </c>
      <c r="J19" s="22">
        <f t="shared" si="4"/>
      </c>
      <c r="K19"/>
      <c r="L19"/>
      <c r="M19"/>
      <c r="N19"/>
      <c r="O19"/>
      <c r="P19"/>
    </row>
    <row r="20" spans="1:16" ht="13.5" customHeight="1">
      <c r="A20" s="24" t="s">
        <v>24</v>
      </c>
      <c r="B20" s="25">
        <v>630</v>
      </c>
      <c r="C20" s="26">
        <v>0</v>
      </c>
      <c r="D20" s="40">
        <f t="shared" si="7"/>
        <v>630</v>
      </c>
      <c r="E20" s="25">
        <v>336</v>
      </c>
      <c r="F20" s="26">
        <v>0</v>
      </c>
      <c r="G20" s="21">
        <f t="shared" si="6"/>
        <v>336</v>
      </c>
      <c r="H20" s="22">
        <f t="shared" si="3"/>
        <v>0.5333333333333333</v>
      </c>
      <c r="I20" s="23">
        <f t="shared" si="8"/>
      </c>
      <c r="J20" s="22">
        <f t="shared" si="4"/>
        <v>0.5333333333333333</v>
      </c>
      <c r="K20"/>
      <c r="L20"/>
      <c r="M20"/>
      <c r="N20"/>
      <c r="O20"/>
      <c r="P20"/>
    </row>
    <row r="21" spans="1:16" ht="13.5" customHeight="1">
      <c r="A21" s="27" t="s">
        <v>25</v>
      </c>
      <c r="B21" s="45">
        <v>70</v>
      </c>
      <c r="C21" s="26">
        <v>0</v>
      </c>
      <c r="D21" s="40">
        <f t="shared" si="7"/>
        <v>70</v>
      </c>
      <c r="E21" s="45">
        <v>41</v>
      </c>
      <c r="F21" s="26">
        <v>0</v>
      </c>
      <c r="G21" s="21">
        <f t="shared" si="6"/>
        <v>41</v>
      </c>
      <c r="H21" s="22">
        <f t="shared" si="3"/>
        <v>0.5857142857142857</v>
      </c>
      <c r="I21" s="23">
        <f t="shared" si="8"/>
      </c>
      <c r="J21" s="22">
        <f t="shared" si="4"/>
        <v>0.5857142857142857</v>
      </c>
      <c r="K21"/>
      <c r="L21"/>
      <c r="M21"/>
      <c r="N21"/>
      <c r="O21"/>
      <c r="P21"/>
    </row>
    <row r="22" spans="1:16" ht="13.5" customHeight="1">
      <c r="A22" s="24" t="s">
        <v>26</v>
      </c>
      <c r="B22" s="45">
        <v>555</v>
      </c>
      <c r="C22" s="26">
        <v>0</v>
      </c>
      <c r="D22" s="40">
        <f t="shared" si="7"/>
        <v>555</v>
      </c>
      <c r="E22" s="45">
        <v>293</v>
      </c>
      <c r="F22" s="26">
        <v>0</v>
      </c>
      <c r="G22" s="21">
        <f t="shared" si="6"/>
        <v>293</v>
      </c>
      <c r="H22" s="22">
        <f t="shared" si="3"/>
        <v>0.527927927927928</v>
      </c>
      <c r="I22" s="23">
        <f t="shared" si="8"/>
      </c>
      <c r="J22" s="22">
        <f t="shared" si="4"/>
        <v>0.527927927927928</v>
      </c>
      <c r="K22"/>
      <c r="L22"/>
      <c r="M22"/>
      <c r="N22"/>
      <c r="O22"/>
      <c r="P22"/>
    </row>
    <row r="23" spans="1:16" ht="13.5" customHeight="1">
      <c r="A23" s="46" t="s">
        <v>27</v>
      </c>
      <c r="B23" s="25">
        <v>12104</v>
      </c>
      <c r="C23" s="26">
        <v>0</v>
      </c>
      <c r="D23" s="40">
        <f t="shared" si="7"/>
        <v>12104</v>
      </c>
      <c r="E23" s="44">
        <v>5672</v>
      </c>
      <c r="F23" s="26">
        <v>0</v>
      </c>
      <c r="G23" s="21">
        <f t="shared" si="6"/>
        <v>5672</v>
      </c>
      <c r="H23" s="22">
        <f t="shared" si="3"/>
        <v>0.46860541969596825</v>
      </c>
      <c r="I23" s="23">
        <f t="shared" si="8"/>
      </c>
      <c r="J23" s="22">
        <f t="shared" si="4"/>
        <v>0.46860541969596825</v>
      </c>
      <c r="K23"/>
      <c r="L23"/>
      <c r="M23"/>
      <c r="N23"/>
      <c r="O23"/>
      <c r="P23"/>
    </row>
    <row r="24" spans="1:16" ht="13.5" customHeight="1">
      <c r="A24" s="27" t="s">
        <v>28</v>
      </c>
      <c r="B24" s="45">
        <v>8783</v>
      </c>
      <c r="C24" s="47">
        <v>0</v>
      </c>
      <c r="D24" s="40">
        <f t="shared" si="7"/>
        <v>8783</v>
      </c>
      <c r="E24" s="48">
        <v>4126</v>
      </c>
      <c r="F24" s="47">
        <v>0</v>
      </c>
      <c r="G24" s="21">
        <f t="shared" si="6"/>
        <v>4126</v>
      </c>
      <c r="H24" s="22">
        <f t="shared" si="3"/>
        <v>0.46977114881020154</v>
      </c>
      <c r="I24" s="23">
        <f t="shared" si="8"/>
      </c>
      <c r="J24" s="22">
        <f t="shared" si="4"/>
        <v>0.46977114881020154</v>
      </c>
      <c r="K24"/>
      <c r="L24"/>
      <c r="M24"/>
      <c r="N24"/>
      <c r="O24"/>
      <c r="P24"/>
    </row>
    <row r="25" spans="1:16" ht="13.5" customHeight="1">
      <c r="A25" s="46" t="s">
        <v>29</v>
      </c>
      <c r="B25" s="25">
        <v>8753</v>
      </c>
      <c r="C25" s="26">
        <v>0</v>
      </c>
      <c r="D25" s="40">
        <f t="shared" si="7"/>
        <v>8753</v>
      </c>
      <c r="E25" s="44">
        <v>0</v>
      </c>
      <c r="F25" s="26">
        <v>0</v>
      </c>
      <c r="G25" s="21">
        <f t="shared" si="6"/>
        <v>0</v>
      </c>
      <c r="H25" s="22">
        <f t="shared" si="3"/>
      </c>
      <c r="I25" s="23">
        <f t="shared" si="8"/>
      </c>
      <c r="J25" s="22">
        <f t="shared" si="4"/>
        <v>0</v>
      </c>
      <c r="K25"/>
      <c r="L25"/>
      <c r="M25"/>
      <c r="N25"/>
      <c r="O25"/>
      <c r="P25"/>
    </row>
    <row r="26" spans="1:16" ht="13.5" customHeight="1">
      <c r="A26" s="27" t="s">
        <v>30</v>
      </c>
      <c r="B26" s="25">
        <v>30</v>
      </c>
      <c r="C26" s="26">
        <v>0</v>
      </c>
      <c r="D26" s="40">
        <f t="shared" si="7"/>
        <v>30</v>
      </c>
      <c r="E26" s="44">
        <v>0</v>
      </c>
      <c r="F26" s="26">
        <v>0</v>
      </c>
      <c r="G26" s="21">
        <f t="shared" si="6"/>
        <v>0</v>
      </c>
      <c r="H26" s="22">
        <f t="shared" si="3"/>
      </c>
      <c r="I26" s="23">
        <f t="shared" si="8"/>
      </c>
      <c r="J26" s="22">
        <f t="shared" si="4"/>
        <v>0</v>
      </c>
      <c r="K26"/>
      <c r="L26"/>
      <c r="M26"/>
      <c r="N26"/>
      <c r="O26"/>
      <c r="P26"/>
    </row>
    <row r="27" spans="1:16" ht="13.5" customHeight="1">
      <c r="A27" s="27" t="s">
        <v>31</v>
      </c>
      <c r="B27" s="25">
        <v>3321</v>
      </c>
      <c r="C27" s="26">
        <v>0</v>
      </c>
      <c r="D27" s="40">
        <f t="shared" si="7"/>
        <v>3321</v>
      </c>
      <c r="E27" s="44">
        <v>1546</v>
      </c>
      <c r="F27" s="26">
        <v>0</v>
      </c>
      <c r="G27" s="21">
        <f t="shared" si="6"/>
        <v>1546</v>
      </c>
      <c r="H27" s="22">
        <f t="shared" si="3"/>
        <v>0.46552243300210777</v>
      </c>
      <c r="I27" s="23">
        <f t="shared" si="8"/>
      </c>
      <c r="J27" s="22">
        <f t="shared" si="4"/>
        <v>0.46552243300210777</v>
      </c>
      <c r="K27"/>
      <c r="L27"/>
      <c r="M27"/>
      <c r="N27"/>
      <c r="O27"/>
      <c r="P27"/>
    </row>
    <row r="28" spans="1:16" ht="13.5" customHeight="1">
      <c r="A28" s="46" t="s">
        <v>32</v>
      </c>
      <c r="B28" s="25">
        <v>0</v>
      </c>
      <c r="C28" s="26">
        <v>0</v>
      </c>
      <c r="D28" s="40">
        <f t="shared" si="7"/>
        <v>0</v>
      </c>
      <c r="E28" s="25">
        <v>0</v>
      </c>
      <c r="F28" s="26">
        <v>0</v>
      </c>
      <c r="G28" s="21">
        <f t="shared" si="6"/>
        <v>0</v>
      </c>
      <c r="H28" s="22">
        <f t="shared" si="3"/>
      </c>
      <c r="I28" s="23">
        <f t="shared" si="8"/>
      </c>
      <c r="J28" s="22">
        <f t="shared" si="4"/>
      </c>
      <c r="K28"/>
      <c r="L28"/>
      <c r="M28"/>
      <c r="N28"/>
      <c r="O28"/>
      <c r="P28"/>
    </row>
    <row r="29" spans="1:16" ht="13.5" customHeight="1">
      <c r="A29" s="46" t="s">
        <v>33</v>
      </c>
      <c r="B29" s="25">
        <v>110</v>
      </c>
      <c r="C29" s="26">
        <v>0</v>
      </c>
      <c r="D29" s="40">
        <f t="shared" si="7"/>
        <v>110</v>
      </c>
      <c r="E29" s="25">
        <v>66</v>
      </c>
      <c r="F29" s="26">
        <v>0</v>
      </c>
      <c r="G29" s="21">
        <f t="shared" si="6"/>
        <v>66</v>
      </c>
      <c r="H29" s="22">
        <f t="shared" si="3"/>
        <v>0.6</v>
      </c>
      <c r="I29" s="23">
        <f t="shared" si="8"/>
      </c>
      <c r="J29" s="22">
        <f t="shared" si="4"/>
        <v>0.6</v>
      </c>
      <c r="K29"/>
      <c r="L29"/>
      <c r="M29"/>
      <c r="N29"/>
      <c r="O29"/>
      <c r="P29"/>
    </row>
    <row r="30" spans="1:16" ht="13.5" customHeight="1">
      <c r="A30" s="27" t="s">
        <v>34</v>
      </c>
      <c r="B30" s="45">
        <v>195</v>
      </c>
      <c r="C30" s="26">
        <v>0</v>
      </c>
      <c r="D30" s="40">
        <f t="shared" si="7"/>
        <v>195</v>
      </c>
      <c r="E30" s="45">
        <v>98</v>
      </c>
      <c r="F30" s="26">
        <v>0</v>
      </c>
      <c r="G30" s="21">
        <f t="shared" si="6"/>
        <v>98</v>
      </c>
      <c r="H30" s="22">
        <f t="shared" si="3"/>
        <v>0.5025641025641026</v>
      </c>
      <c r="I30" s="23">
        <f t="shared" si="8"/>
      </c>
      <c r="J30" s="22">
        <f t="shared" si="4"/>
        <v>0.5025641025641026</v>
      </c>
      <c r="K30"/>
      <c r="L30"/>
      <c r="M30"/>
      <c r="N30"/>
      <c r="O30"/>
      <c r="P30"/>
    </row>
    <row r="31" spans="1:16" ht="15.75" customHeight="1">
      <c r="A31" s="27" t="s">
        <v>35</v>
      </c>
      <c r="B31" s="45">
        <v>195</v>
      </c>
      <c r="C31" s="26">
        <v>0</v>
      </c>
      <c r="D31" s="40">
        <f t="shared" si="7"/>
        <v>195</v>
      </c>
      <c r="E31" s="45">
        <v>98</v>
      </c>
      <c r="F31" s="26">
        <v>0</v>
      </c>
      <c r="G31" s="21">
        <f t="shared" si="6"/>
        <v>98</v>
      </c>
      <c r="H31" s="22">
        <f t="shared" si="3"/>
        <v>0.5025641025641026</v>
      </c>
      <c r="I31" s="23">
        <f t="shared" si="8"/>
      </c>
      <c r="J31" s="22">
        <f t="shared" si="4"/>
        <v>0.5025641025641026</v>
      </c>
      <c r="K31"/>
      <c r="L31"/>
      <c r="M31"/>
      <c r="N31"/>
      <c r="O31"/>
      <c r="P31"/>
    </row>
    <row r="32" spans="1:16" ht="13.5" customHeight="1" thickBot="1">
      <c r="A32" s="49" t="s">
        <v>36</v>
      </c>
      <c r="B32" s="50">
        <v>0</v>
      </c>
      <c r="C32" s="30">
        <v>0</v>
      </c>
      <c r="D32" s="40">
        <f t="shared" si="7"/>
        <v>0</v>
      </c>
      <c r="E32" s="50">
        <v>0</v>
      </c>
      <c r="F32" s="30">
        <v>0</v>
      </c>
      <c r="G32" s="21">
        <f t="shared" si="6"/>
        <v>0</v>
      </c>
      <c r="H32" s="22">
        <f t="shared" si="3"/>
      </c>
      <c r="I32" s="32">
        <f t="shared" si="8"/>
      </c>
      <c r="J32" s="22">
        <f t="shared" si="4"/>
      </c>
      <c r="K32"/>
      <c r="L32"/>
      <c r="M32"/>
      <c r="N32"/>
      <c r="O32"/>
      <c r="P32"/>
    </row>
    <row r="33" spans="1:16" ht="13.5" customHeight="1" thickBot="1">
      <c r="A33" s="33" t="s">
        <v>37</v>
      </c>
      <c r="B33" s="34">
        <f aca="true" t="shared" si="9" ref="B33:G33">SUM(B16+B17+B18+B19+B20+B23+B28+B29+B30+B32)</f>
        <v>14774</v>
      </c>
      <c r="C33" s="34">
        <f t="shared" si="9"/>
        <v>0</v>
      </c>
      <c r="D33" s="34">
        <f t="shared" si="9"/>
        <v>14774</v>
      </c>
      <c r="E33" s="34">
        <f t="shared" si="9"/>
        <v>7070</v>
      </c>
      <c r="F33" s="35">
        <f t="shared" si="9"/>
        <v>0</v>
      </c>
      <c r="G33" s="36">
        <f t="shared" si="9"/>
        <v>7070</v>
      </c>
      <c r="H33" s="37">
        <f>+E33/B33</f>
        <v>0.47854338703127114</v>
      </c>
      <c r="I33" s="38">
        <f t="shared" si="8"/>
      </c>
      <c r="J33" s="37">
        <f>+G33/D33</f>
        <v>0.47854338703127114</v>
      </c>
      <c r="K33"/>
      <c r="L33"/>
      <c r="M33"/>
      <c r="N33"/>
      <c r="O33"/>
      <c r="P33"/>
    </row>
    <row r="34" spans="1:16" ht="13.5" customHeight="1" thickBot="1">
      <c r="A34" s="33" t="s">
        <v>38</v>
      </c>
      <c r="B34" s="158">
        <f>+D15-D33</f>
        <v>0</v>
      </c>
      <c r="C34" s="159"/>
      <c r="D34" s="159">
        <v>0</v>
      </c>
      <c r="E34" s="158">
        <f>+G15-G33</f>
        <v>101</v>
      </c>
      <c r="F34" s="160"/>
      <c r="G34" s="161"/>
      <c r="H34"/>
      <c r="I34"/>
      <c r="J34"/>
      <c r="K34"/>
      <c r="L34"/>
      <c r="M34"/>
      <c r="N34"/>
      <c r="O34"/>
      <c r="P34"/>
    </row>
    <row r="35" spans="1:16" ht="4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3:14" ht="3.75" customHeight="1" thickBot="1">
      <c r="M36"/>
      <c r="N36"/>
    </row>
    <row r="37" spans="1:16" ht="22.5" customHeight="1">
      <c r="A37" s="162" t="s">
        <v>39</v>
      </c>
      <c r="B37" s="164" t="s">
        <v>78</v>
      </c>
      <c r="C37" s="166" t="s">
        <v>77</v>
      </c>
      <c r="D37" s="167"/>
      <c r="E37" s="167"/>
      <c r="F37" s="168"/>
      <c r="G37" s="169" t="s">
        <v>76</v>
      </c>
      <c r="H37"/>
      <c r="I37"/>
      <c r="J37" s="133"/>
      <c r="K37"/>
      <c r="L37"/>
      <c r="M37"/>
      <c r="N37"/>
      <c r="O37"/>
      <c r="P37"/>
    </row>
    <row r="38" spans="1:16" ht="18.75" thickBot="1">
      <c r="A38" s="163"/>
      <c r="B38" s="165"/>
      <c r="C38" s="52" t="s">
        <v>79</v>
      </c>
      <c r="D38" s="53" t="s">
        <v>40</v>
      </c>
      <c r="E38" s="53" t="s">
        <v>41</v>
      </c>
      <c r="F38" s="54" t="s">
        <v>80</v>
      </c>
      <c r="G38" s="165"/>
      <c r="H38"/>
      <c r="I38"/>
      <c r="J38" s="133"/>
      <c r="K38"/>
      <c r="L38"/>
      <c r="M38"/>
      <c r="N38"/>
      <c r="O38"/>
      <c r="P38"/>
    </row>
    <row r="39" spans="1:16" ht="12.75">
      <c r="A39" s="55" t="s">
        <v>42</v>
      </c>
      <c r="B39" s="56">
        <v>1146</v>
      </c>
      <c r="C39" s="57" t="s">
        <v>43</v>
      </c>
      <c r="D39" s="58" t="s">
        <v>43</v>
      </c>
      <c r="E39" s="58" t="s">
        <v>43</v>
      </c>
      <c r="F39" s="59" t="s">
        <v>43</v>
      </c>
      <c r="G39" s="146">
        <v>1350</v>
      </c>
      <c r="H39"/>
      <c r="I39"/>
      <c r="J39" s="133"/>
      <c r="K39"/>
      <c r="L39"/>
      <c r="M39"/>
      <c r="N39"/>
      <c r="O39"/>
      <c r="P39"/>
    </row>
    <row r="40" spans="1:16" ht="12.75">
      <c r="A40" s="60" t="s">
        <v>44</v>
      </c>
      <c r="B40" s="61">
        <v>31</v>
      </c>
      <c r="C40" s="62">
        <v>31</v>
      </c>
      <c r="D40" s="63">
        <v>0</v>
      </c>
      <c r="E40" s="63">
        <v>31</v>
      </c>
      <c r="F40" s="64">
        <f>+C40+D40-E40</f>
        <v>0</v>
      </c>
      <c r="G40" s="61">
        <v>31</v>
      </c>
      <c r="H40"/>
      <c r="I40"/>
      <c r="J40" s="133"/>
      <c r="K40"/>
      <c r="L40"/>
      <c r="M40"/>
      <c r="N40"/>
      <c r="O40"/>
      <c r="P40"/>
    </row>
    <row r="41" spans="1:16" ht="12.75">
      <c r="A41" s="60" t="s">
        <v>45</v>
      </c>
      <c r="B41" s="61">
        <v>314</v>
      </c>
      <c r="C41" s="62">
        <v>314</v>
      </c>
      <c r="D41" s="63">
        <v>0</v>
      </c>
      <c r="E41" s="63">
        <v>314</v>
      </c>
      <c r="F41" s="64">
        <f>+C41+D41-E41</f>
        <v>0</v>
      </c>
      <c r="G41" s="61">
        <v>330</v>
      </c>
      <c r="H41"/>
      <c r="I41"/>
      <c r="J41" s="133"/>
      <c r="K41"/>
      <c r="L41"/>
      <c r="M41"/>
      <c r="N41"/>
      <c r="O41"/>
      <c r="P41"/>
    </row>
    <row r="42" spans="1:16" ht="12.75">
      <c r="A42" s="60" t="s">
        <v>46</v>
      </c>
      <c r="B42" s="61">
        <v>537</v>
      </c>
      <c r="C42" s="57" t="s">
        <v>43</v>
      </c>
      <c r="D42" s="58" t="s">
        <v>43</v>
      </c>
      <c r="E42" s="58" t="s">
        <v>43</v>
      </c>
      <c r="F42" s="59" t="s">
        <v>43</v>
      </c>
      <c r="G42" s="147" t="s">
        <v>43</v>
      </c>
      <c r="H42"/>
      <c r="I42"/>
      <c r="J42" s="133"/>
      <c r="K42"/>
      <c r="L42"/>
      <c r="M42"/>
      <c r="N42"/>
      <c r="O42"/>
      <c r="P42"/>
    </row>
    <row r="43" spans="1:16" ht="12.75">
      <c r="A43" s="60" t="s">
        <v>47</v>
      </c>
      <c r="B43" s="61">
        <v>265</v>
      </c>
      <c r="C43" s="65">
        <v>264</v>
      </c>
      <c r="D43" s="66">
        <v>195</v>
      </c>
      <c r="E43" s="66">
        <v>360</v>
      </c>
      <c r="F43" s="64">
        <f>+C43+D43-E43</f>
        <v>99</v>
      </c>
      <c r="G43" s="148">
        <v>312</v>
      </c>
      <c r="H43"/>
      <c r="I43"/>
      <c r="J43" s="133"/>
      <c r="K43"/>
      <c r="L43"/>
      <c r="M43"/>
      <c r="N43"/>
      <c r="O43"/>
      <c r="P43"/>
    </row>
    <row r="44" spans="1:16" ht="13.5" thickBot="1">
      <c r="A44" s="67" t="s">
        <v>48</v>
      </c>
      <c r="B44" s="68">
        <v>225</v>
      </c>
      <c r="C44" s="69">
        <v>283</v>
      </c>
      <c r="D44" s="70">
        <v>178</v>
      </c>
      <c r="E44" s="70">
        <v>150</v>
      </c>
      <c r="F44" s="71">
        <f>+C44+D44-E44</f>
        <v>311</v>
      </c>
      <c r="G44" s="68">
        <v>227</v>
      </c>
      <c r="H44"/>
      <c r="I44"/>
      <c r="J44" s="133"/>
      <c r="K44"/>
      <c r="L44"/>
      <c r="M44"/>
      <c r="N44"/>
      <c r="O44"/>
      <c r="P44"/>
    </row>
    <row r="45" ht="6" customHeight="1" thickBot="1">
      <c r="J45" s="134"/>
    </row>
    <row r="46" spans="1:16" ht="15.75" customHeight="1">
      <c r="A46" s="172" t="s">
        <v>49</v>
      </c>
      <c r="B46" s="174" t="s">
        <v>4</v>
      </c>
      <c r="C46" s="174" t="s">
        <v>50</v>
      </c>
      <c r="D46" s="176"/>
      <c r="E46" s="176"/>
      <c r="F46" s="176"/>
      <c r="G46" s="176"/>
      <c r="H46" s="177"/>
      <c r="I46"/>
      <c r="J46" s="133"/>
      <c r="K46"/>
      <c r="L46"/>
      <c r="M46"/>
      <c r="N46"/>
      <c r="O46"/>
      <c r="P46"/>
    </row>
    <row r="47" spans="1:16" ht="12.75">
      <c r="A47" s="173"/>
      <c r="B47" s="175"/>
      <c r="C47" s="72" t="s">
        <v>51</v>
      </c>
      <c r="D47" s="73" t="s">
        <v>52</v>
      </c>
      <c r="E47" s="73" t="s">
        <v>53</v>
      </c>
      <c r="F47" s="73" t="s">
        <v>54</v>
      </c>
      <c r="G47" s="74" t="s">
        <v>55</v>
      </c>
      <c r="H47" s="75" t="s">
        <v>56</v>
      </c>
      <c r="I47"/>
      <c r="J47" s="133"/>
      <c r="K47"/>
      <c r="L47"/>
      <c r="M47"/>
      <c r="N47"/>
      <c r="O47"/>
      <c r="P47"/>
    </row>
    <row r="48" spans="1:16" ht="12.75">
      <c r="A48" s="76" t="s">
        <v>57</v>
      </c>
      <c r="B48" s="77">
        <v>0</v>
      </c>
      <c r="C48" s="63">
        <v>0</v>
      </c>
      <c r="D48" s="63">
        <v>0</v>
      </c>
      <c r="E48" s="63">
        <v>0</v>
      </c>
      <c r="F48" s="63">
        <v>0</v>
      </c>
      <c r="G48" s="77">
        <v>0</v>
      </c>
      <c r="H48" s="64">
        <f>SUM(C48:G48)</f>
        <v>0</v>
      </c>
      <c r="I48"/>
      <c r="J48" s="133"/>
      <c r="K48"/>
      <c r="L48"/>
      <c r="M48"/>
      <c r="N48"/>
      <c r="O48"/>
      <c r="P48"/>
    </row>
    <row r="49" spans="1:16" ht="13.5" thickBot="1">
      <c r="A49" s="78" t="s">
        <v>81</v>
      </c>
      <c r="B49" s="79">
        <v>0</v>
      </c>
      <c r="C49" s="80">
        <v>0</v>
      </c>
      <c r="D49" s="80">
        <v>0</v>
      </c>
      <c r="E49" s="80">
        <v>0</v>
      </c>
      <c r="F49" s="80">
        <v>0</v>
      </c>
      <c r="G49" s="79">
        <v>0</v>
      </c>
      <c r="H49" s="81">
        <f>SUM(C49:G49)</f>
        <v>0</v>
      </c>
      <c r="I49"/>
      <c r="J49" s="133"/>
      <c r="K49"/>
      <c r="L49"/>
      <c r="M49"/>
      <c r="N49"/>
      <c r="O49"/>
      <c r="P49"/>
    </row>
    <row r="50" spans="1:16" ht="13.5" thickBot="1">
      <c r="A50" s="82" t="s">
        <v>58</v>
      </c>
      <c r="B50" s="83">
        <f aca="true" t="shared" si="10" ref="B50:H50">+B49-B48</f>
        <v>0</v>
      </c>
      <c r="C50" s="83">
        <f t="shared" si="10"/>
        <v>0</v>
      </c>
      <c r="D50" s="83">
        <f t="shared" si="10"/>
        <v>0</v>
      </c>
      <c r="E50" s="83">
        <f t="shared" si="10"/>
        <v>0</v>
      </c>
      <c r="F50" s="83">
        <f t="shared" si="10"/>
        <v>0</v>
      </c>
      <c r="G50" s="83">
        <f t="shared" si="10"/>
        <v>0</v>
      </c>
      <c r="H50" s="84">
        <f t="shared" si="10"/>
        <v>0</v>
      </c>
      <c r="I50"/>
      <c r="J50" s="133"/>
      <c r="K50"/>
      <c r="L50"/>
      <c r="M50"/>
      <c r="N50"/>
      <c r="O50"/>
      <c r="P50"/>
    </row>
    <row r="51" spans="1:16" ht="12.75">
      <c r="A51" s="85" t="s">
        <v>59</v>
      </c>
      <c r="B51" s="86">
        <v>0</v>
      </c>
      <c r="C51" s="87">
        <v>0</v>
      </c>
      <c r="D51" s="87">
        <v>0</v>
      </c>
      <c r="E51" s="87">
        <v>0</v>
      </c>
      <c r="F51" s="87">
        <v>0</v>
      </c>
      <c r="G51" s="86">
        <v>0</v>
      </c>
      <c r="H51" s="88">
        <f>SUM(C51:G51)</f>
        <v>0</v>
      </c>
      <c r="I51"/>
      <c r="J51" s="133"/>
      <c r="K51"/>
      <c r="L51"/>
      <c r="M51"/>
      <c r="N51"/>
      <c r="O51"/>
      <c r="P51"/>
    </row>
    <row r="52" spans="1:16" ht="13.5" thickBot="1">
      <c r="A52" s="89" t="s">
        <v>82</v>
      </c>
      <c r="B52" s="90">
        <v>0</v>
      </c>
      <c r="C52" s="70">
        <v>0</v>
      </c>
      <c r="D52" s="70">
        <v>0</v>
      </c>
      <c r="E52" s="70">
        <v>0</v>
      </c>
      <c r="F52" s="70">
        <v>0</v>
      </c>
      <c r="G52" s="90">
        <v>0</v>
      </c>
      <c r="H52" s="71">
        <f>SUM(C52:G52)</f>
        <v>0</v>
      </c>
      <c r="I52"/>
      <c r="J52" s="133"/>
      <c r="K52"/>
      <c r="L52"/>
      <c r="M52"/>
      <c r="N52"/>
      <c r="O52"/>
      <c r="P52"/>
    </row>
    <row r="53" spans="1:16" ht="13.5" thickBot="1">
      <c r="A53" s="82" t="s">
        <v>58</v>
      </c>
      <c r="B53" s="83">
        <f aca="true" t="shared" si="11" ref="B53:H53">+B52-B51</f>
        <v>0</v>
      </c>
      <c r="C53" s="83">
        <f t="shared" si="11"/>
        <v>0</v>
      </c>
      <c r="D53" s="83">
        <f t="shared" si="11"/>
        <v>0</v>
      </c>
      <c r="E53" s="83">
        <f t="shared" si="11"/>
        <v>0</v>
      </c>
      <c r="F53" s="83">
        <f t="shared" si="11"/>
        <v>0</v>
      </c>
      <c r="G53" s="83">
        <f t="shared" si="11"/>
        <v>0</v>
      </c>
      <c r="H53" s="84">
        <f t="shared" si="11"/>
        <v>0</v>
      </c>
      <c r="I53"/>
      <c r="J53" s="133"/>
      <c r="K53"/>
      <c r="L53"/>
      <c r="M53"/>
      <c r="N53"/>
      <c r="O53"/>
      <c r="P53"/>
    </row>
    <row r="54" spans="1:16" ht="9.75" customHeight="1" thickBot="1">
      <c r="A54" s="91"/>
      <c r="B54" s="92"/>
      <c r="C54" s="92"/>
      <c r="D54" s="92"/>
      <c r="E54" s="92"/>
      <c r="F54" s="92"/>
      <c r="G54" s="92"/>
      <c r="H54" s="92"/>
      <c r="I54"/>
      <c r="J54"/>
      <c r="K54"/>
      <c r="L54"/>
      <c r="M54"/>
      <c r="N54"/>
      <c r="O54"/>
      <c r="P54"/>
    </row>
    <row r="55" spans="1:16" ht="13.5" thickBot="1">
      <c r="A55" s="178" t="s">
        <v>60</v>
      </c>
      <c r="B55" s="156" t="s">
        <v>71</v>
      </c>
      <c r="C55" s="157"/>
      <c r="D55" s="157"/>
      <c r="E55" s="157"/>
      <c r="F55" s="157"/>
      <c r="G55" s="154"/>
      <c r="H55" s="155"/>
      <c r="I55"/>
      <c r="J55"/>
      <c r="K55"/>
      <c r="L55"/>
      <c r="M55"/>
      <c r="N55"/>
      <c r="O55"/>
      <c r="P55"/>
    </row>
    <row r="56" spans="1:8" s="97" customFormat="1" ht="36.75" thickBot="1">
      <c r="A56" s="179"/>
      <c r="B56" s="94" t="s">
        <v>61</v>
      </c>
      <c r="C56" s="95" t="s">
        <v>62</v>
      </c>
      <c r="D56" s="119" t="s">
        <v>63</v>
      </c>
      <c r="E56" s="95" t="s">
        <v>64</v>
      </c>
      <c r="F56" s="119" t="s">
        <v>65</v>
      </c>
      <c r="G56" s="120" t="s">
        <v>66</v>
      </c>
      <c r="H56" s="96" t="s">
        <v>56</v>
      </c>
    </row>
    <row r="57" spans="1:16" ht="13.5" thickBot="1">
      <c r="A57" s="98" t="s">
        <v>67</v>
      </c>
      <c r="B57" s="99">
        <v>66657</v>
      </c>
      <c r="C57" s="100">
        <v>2316952</v>
      </c>
      <c r="D57" s="101">
        <v>102404</v>
      </c>
      <c r="E57" s="101">
        <v>171814</v>
      </c>
      <c r="F57" s="101">
        <v>414702</v>
      </c>
      <c r="G57" s="100">
        <v>477159</v>
      </c>
      <c r="H57" s="102">
        <f>SUM(B57:G57)</f>
        <v>3549688</v>
      </c>
      <c r="I57"/>
      <c r="J57"/>
      <c r="K57"/>
      <c r="L57"/>
      <c r="M57"/>
      <c r="N57"/>
      <c r="O57"/>
      <c r="P57"/>
    </row>
    <row r="58" spans="1:16" ht="13.5" thickTop="1">
      <c r="A58" s="103" t="s">
        <v>68</v>
      </c>
      <c r="B58" s="104">
        <v>0.5</v>
      </c>
      <c r="C58" s="105">
        <v>23.66</v>
      </c>
      <c r="D58" s="106">
        <v>1</v>
      </c>
      <c r="E58" s="106">
        <v>2</v>
      </c>
      <c r="F58" s="106">
        <v>3.25</v>
      </c>
      <c r="G58" s="105">
        <v>8</v>
      </c>
      <c r="H58" s="107">
        <f>SUM(B58:G58)</f>
        <v>38.41</v>
      </c>
      <c r="I58"/>
      <c r="J58"/>
      <c r="K58"/>
      <c r="L58"/>
      <c r="M58"/>
      <c r="N58"/>
      <c r="O58"/>
      <c r="P58"/>
    </row>
    <row r="59" spans="1:16" ht="13.5" thickBot="1">
      <c r="A59" s="108" t="s">
        <v>69</v>
      </c>
      <c r="B59" s="109">
        <v>0.5</v>
      </c>
      <c r="C59" s="110">
        <v>24</v>
      </c>
      <c r="D59" s="111">
        <v>1</v>
      </c>
      <c r="E59" s="111">
        <v>2</v>
      </c>
      <c r="F59" s="111">
        <v>3.25</v>
      </c>
      <c r="G59" s="110">
        <v>8</v>
      </c>
      <c r="H59" s="112">
        <f>SUM(B59:G59)</f>
        <v>38.75</v>
      </c>
      <c r="I59"/>
      <c r="J59"/>
      <c r="K59"/>
      <c r="L59"/>
      <c r="M59"/>
      <c r="N59"/>
      <c r="O59"/>
      <c r="P59"/>
    </row>
    <row r="60" spans="1:16" ht="13.5" thickBot="1">
      <c r="A60" s="113" t="s">
        <v>70</v>
      </c>
      <c r="B60" s="114">
        <f aca="true" t="shared" si="12" ref="B60:H60">+B57/B58/6</f>
        <v>22219</v>
      </c>
      <c r="C60" s="115">
        <f t="shared" si="12"/>
        <v>16321.160890391659</v>
      </c>
      <c r="D60" s="116">
        <f t="shared" si="12"/>
        <v>17067.333333333332</v>
      </c>
      <c r="E60" s="116">
        <f t="shared" si="12"/>
        <v>14317.833333333334</v>
      </c>
      <c r="F60" s="117">
        <f t="shared" si="12"/>
        <v>21266.76923076923</v>
      </c>
      <c r="G60" s="115">
        <f t="shared" si="12"/>
        <v>9940.8125</v>
      </c>
      <c r="H60" s="118">
        <f t="shared" si="12"/>
        <v>15402.620845265992</v>
      </c>
      <c r="I60"/>
      <c r="J60"/>
      <c r="K60"/>
      <c r="L60"/>
      <c r="M60"/>
      <c r="N60"/>
      <c r="O60"/>
      <c r="P60"/>
    </row>
    <row r="61" spans="1:16" ht="3" customHeight="1" thickBot="1">
      <c r="A61"/>
      <c r="I61"/>
      <c r="J61"/>
      <c r="K61"/>
      <c r="L61"/>
      <c r="M61"/>
      <c r="N61"/>
      <c r="O61"/>
      <c r="P61"/>
    </row>
    <row r="62" spans="1:16" ht="13.5" thickBot="1">
      <c r="A62" s="170" t="s">
        <v>60</v>
      </c>
      <c r="B62" s="156" t="s">
        <v>83</v>
      </c>
      <c r="C62" s="157"/>
      <c r="D62" s="157"/>
      <c r="E62" s="157"/>
      <c r="F62" s="157"/>
      <c r="G62" s="154"/>
      <c r="H62" s="155"/>
      <c r="I62"/>
      <c r="J62"/>
      <c r="K62"/>
      <c r="L62"/>
      <c r="M62"/>
      <c r="N62"/>
      <c r="O62"/>
      <c r="P62"/>
    </row>
    <row r="63" spans="1:8" s="97" customFormat="1" ht="36.75" thickBot="1">
      <c r="A63" s="171"/>
      <c r="B63" s="94" t="s">
        <v>61</v>
      </c>
      <c r="C63" s="95" t="s">
        <v>62</v>
      </c>
      <c r="D63" s="119" t="s">
        <v>63</v>
      </c>
      <c r="E63" s="95" t="s">
        <v>64</v>
      </c>
      <c r="F63" s="119" t="s">
        <v>65</v>
      </c>
      <c r="G63" s="120" t="s">
        <v>66</v>
      </c>
      <c r="H63" s="96" t="s">
        <v>56</v>
      </c>
    </row>
    <row r="64" spans="1:16" ht="13.5" thickBot="1">
      <c r="A64" s="98" t="s">
        <v>67</v>
      </c>
      <c r="B64" s="121">
        <v>313087</v>
      </c>
      <c r="C64" s="101">
        <v>2752462</v>
      </c>
      <c r="D64" s="122">
        <v>72443</v>
      </c>
      <c r="E64" s="101">
        <v>0</v>
      </c>
      <c r="F64" s="122">
        <v>474157</v>
      </c>
      <c r="G64" s="123">
        <v>507330</v>
      </c>
      <c r="H64" s="102">
        <f>SUM(B64:G64)</f>
        <v>4119479</v>
      </c>
      <c r="I64"/>
      <c r="J64"/>
      <c r="K64"/>
      <c r="L64"/>
      <c r="M64"/>
      <c r="N64"/>
      <c r="O64"/>
      <c r="P64"/>
    </row>
    <row r="65" spans="1:16" ht="13.5" thickTop="1">
      <c r="A65" s="103" t="s">
        <v>68</v>
      </c>
      <c r="B65" s="124">
        <v>3</v>
      </c>
      <c r="C65" s="106">
        <v>24.52</v>
      </c>
      <c r="D65" s="125">
        <v>0.5</v>
      </c>
      <c r="E65" s="106">
        <v>0</v>
      </c>
      <c r="F65" s="125">
        <v>3.44</v>
      </c>
      <c r="G65" s="126">
        <v>8</v>
      </c>
      <c r="H65" s="107">
        <f>SUM(B65:G65)</f>
        <v>39.46</v>
      </c>
      <c r="I65"/>
      <c r="J65"/>
      <c r="K65"/>
      <c r="L65"/>
      <c r="M65"/>
      <c r="N65"/>
      <c r="O65"/>
      <c r="P65"/>
    </row>
    <row r="66" spans="1:16" ht="13.5" thickBot="1">
      <c r="A66" s="108" t="s">
        <v>69</v>
      </c>
      <c r="B66" s="127">
        <v>3</v>
      </c>
      <c r="C66" s="111">
        <v>25</v>
      </c>
      <c r="D66" s="128">
        <v>0.5</v>
      </c>
      <c r="E66" s="111">
        <v>0</v>
      </c>
      <c r="F66" s="128">
        <v>3.25</v>
      </c>
      <c r="G66" s="129">
        <v>8</v>
      </c>
      <c r="H66" s="112">
        <f>SUM(B66:G66)</f>
        <v>39.75</v>
      </c>
      <c r="I66"/>
      <c r="J66"/>
      <c r="K66"/>
      <c r="L66"/>
      <c r="M66"/>
      <c r="N66"/>
      <c r="O66"/>
      <c r="P66"/>
    </row>
    <row r="67" spans="1:16" ht="13.5" thickBot="1">
      <c r="A67" s="113" t="s">
        <v>70</v>
      </c>
      <c r="B67" s="130">
        <f aca="true" t="shared" si="13" ref="B67:H67">+B64/B65/6</f>
        <v>17393.722222222223</v>
      </c>
      <c r="C67" s="116">
        <f t="shared" si="13"/>
        <v>18708.95867319195</v>
      </c>
      <c r="D67" s="117">
        <f t="shared" si="13"/>
        <v>24147.666666666668</v>
      </c>
      <c r="E67" s="116"/>
      <c r="F67" s="117">
        <f t="shared" si="13"/>
        <v>22972.722868217053</v>
      </c>
      <c r="G67" s="131">
        <f t="shared" si="13"/>
        <v>10569.375</v>
      </c>
      <c r="H67" s="118">
        <f t="shared" si="13"/>
        <v>17399.38756546714</v>
      </c>
      <c r="I67"/>
      <c r="J67"/>
      <c r="K67"/>
      <c r="L67"/>
      <c r="M67"/>
      <c r="N67"/>
      <c r="O67"/>
      <c r="P67"/>
    </row>
    <row r="68" spans="1:16" ht="3.75" customHeight="1">
      <c r="A68"/>
      <c r="I68"/>
      <c r="J68"/>
      <c r="K68"/>
      <c r="L68"/>
      <c r="M68"/>
      <c r="N68"/>
      <c r="O68"/>
      <c r="P68"/>
    </row>
  </sheetData>
  <mergeCells count="16">
    <mergeCell ref="A62:A63"/>
    <mergeCell ref="B62:H62"/>
    <mergeCell ref="A46:A47"/>
    <mergeCell ref="B46:B47"/>
    <mergeCell ref="C46:H46"/>
    <mergeCell ref="A55:A56"/>
    <mergeCell ref="B55:H55"/>
    <mergeCell ref="A37:A38"/>
    <mergeCell ref="B37:B38"/>
    <mergeCell ref="C37:F37"/>
    <mergeCell ref="G37:G38"/>
    <mergeCell ref="A2:A5"/>
    <mergeCell ref="B2:J2"/>
    <mergeCell ref="H3:J3"/>
    <mergeCell ref="B34:D34"/>
    <mergeCell ref="E34:G34"/>
  </mergeCells>
  <printOptions/>
  <pageMargins left="0.75" right="0.75" top="1" bottom="1" header="0.4921259845" footer="0.49212598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hosek</dc:creator>
  <cp:keywords/>
  <dc:description/>
  <cp:lastModifiedBy>chrastova</cp:lastModifiedBy>
  <cp:lastPrinted>2006-08-30T13:41:42Z</cp:lastPrinted>
  <dcterms:created xsi:type="dcterms:W3CDTF">2006-08-29T12:08:09Z</dcterms:created>
  <dcterms:modified xsi:type="dcterms:W3CDTF">2006-08-31T11:47:49Z</dcterms:modified>
  <cp:category/>
  <cp:version/>
  <cp:contentType/>
  <cp:contentStatus/>
</cp:coreProperties>
</file>