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5" yWindow="65296" windowWidth="15330" windowHeight="4575" tabRatio="731" firstSheet="3" activeTab="3"/>
  </bookViews>
  <sheets>
    <sheet name="kody_okresu" sheetId="1" state="hidden" r:id="rId1"/>
    <sheet name="List1" sheetId="2" state="hidden" r:id="rId2"/>
    <sheet name="Algoico" sheetId="3" state="hidden" r:id="rId3"/>
    <sheet name="RK-18-2006-40, př. 3 Část1" sheetId="4" r:id="rId4"/>
    <sheet name="Vzory" sheetId="5" r:id="rId5"/>
    <sheet name="Přehled" sheetId="6" state="hidden" r:id="rId6"/>
    <sheet name="Legenda " sheetId="7" state="hidden" r:id="rId7"/>
    <sheet name="80" sheetId="8" r:id="rId8"/>
    <sheet name="81" sheetId="9" r:id="rId9"/>
    <sheet name="82" sheetId="10" r:id="rId10"/>
    <sheet name="83,84,85 261÷269,85 271" sheetId="11" r:id="rId11"/>
    <sheet name="86" sheetId="12" r:id="rId12"/>
    <sheet name="87" sheetId="13" r:id="rId13"/>
    <sheet name="88" sheetId="14" r:id="rId14"/>
    <sheet name="89" sheetId="15" r:id="rId15"/>
  </sheets>
  <definedNames>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xlnm.Print_Titles" localSheetId="10">'83,84,85 261÷269,85 271'!$3:$8</definedName>
    <definedName name="_xlnm.Print_Area" localSheetId="7">'80'!$A$1:$T$49</definedName>
    <definedName name="_xlnm.Print_Area" localSheetId="8">'81'!$A$1:$N$93</definedName>
    <definedName name="_xlnm.Print_Area" localSheetId="9">'82'!$A$1:$N$91</definedName>
    <definedName name="_xlnm.Print_Area" localSheetId="10">'83,84,85 261÷269,85 271'!$A$1:$I$64</definedName>
    <definedName name="_xlnm.Print_Area" localSheetId="11">'86'!$A$1:$K$100</definedName>
    <definedName name="_xlnm.Print_Area" localSheetId="12">'87'!$A$1:$J$98</definedName>
    <definedName name="_xlnm.Print_Area" localSheetId="13">'88'!$A$1:$I$105</definedName>
    <definedName name="_xlnm.Print_Area" localSheetId="14">'89'!$A$1:$H$126</definedName>
    <definedName name="_xlnm.Print_Area" localSheetId="6">'Legenda '!$A$1:$A$545</definedName>
    <definedName name="_xlnm.Print_Area" localSheetId="5">'Přehled'!$A$1:$C$91</definedName>
    <definedName name="Oblast_tisku_MIž" localSheetId="7">'80'!$A$3:$T$50</definedName>
    <definedName name="Oblast_tisku_MIž" localSheetId="8">'81'!#REF!</definedName>
    <definedName name="Oblast_tisku_MIž" localSheetId="9">'82'!#REF!</definedName>
    <definedName name="Oblast_tisku_MIž" localSheetId="10">'83,84,85 261÷269,85 271'!$B$3:$I$60</definedName>
    <definedName name="Oblast_tisku_MIž" localSheetId="11">'86'!$A$3:$K$98</definedName>
    <definedName name="Oblast_tisku_MIž" localSheetId="12">'87'!$A$3:$J$96</definedName>
    <definedName name="Oblast_tisku_MIž" localSheetId="13">'88'!$A$3:$I$106</definedName>
    <definedName name="Oblast_tisku_MIž" localSheetId="14">'89'!$A$3:$H$127</definedName>
    <definedName name="TABULKA_1" localSheetId="7">'80'!$A$3:$T$50</definedName>
    <definedName name="TABULKA_1" localSheetId="10">'83,84,85 261÷269,85 271'!$B$3:$I$60</definedName>
    <definedName name="TABULKA_1" localSheetId="11">'86'!$A$3:$K$98</definedName>
    <definedName name="TABULKA_1" localSheetId="12">'87'!$A$3:$J$96</definedName>
    <definedName name="TABULKA_1" localSheetId="13">'88'!$A$3:$I$106</definedName>
    <definedName name="TABULKA_1" localSheetId="14">'89'!$A$3:$H$127</definedName>
    <definedName name="TABULKA_1">#REF!</definedName>
    <definedName name="TABULKA_2" localSheetId="7">#REF!</definedName>
    <definedName name="TABULKA_2" localSheetId="10">#REF!</definedName>
    <definedName name="TABULKA_2" localSheetId="11">#REF!</definedName>
    <definedName name="TABULKA_2" localSheetId="12">#REF!</definedName>
    <definedName name="TABULKA_2" localSheetId="13">#REF!</definedName>
    <definedName name="TABULKA_2" localSheetId="14">#REF!</definedName>
    <definedName name="TABULKA_2">#REF!</definedName>
    <definedName name="VSTUPY_1" localSheetId="7">#REF!</definedName>
    <definedName name="VSTUPY_1" localSheetId="10">#REF!</definedName>
    <definedName name="VSTUPY_1" localSheetId="11">#REF!</definedName>
    <definedName name="VSTUPY_1" localSheetId="12">#REF!</definedName>
    <definedName name="VSTUPY_1" localSheetId="13">#REF!</definedName>
    <definedName name="VSTUPY_1" localSheetId="14">#REF!</definedName>
    <definedName name="VSTUPY_1">#REF!</definedName>
    <definedName name="VSTUPY_2" localSheetId="7">#REF!</definedName>
    <definedName name="VSTUPY_2" localSheetId="10">#REF!</definedName>
    <definedName name="VSTUPY_2" localSheetId="11">#REF!</definedName>
    <definedName name="VSTUPY_2" localSheetId="12">#REF!</definedName>
    <definedName name="VSTUPY_2" localSheetId="13">#REF!</definedName>
    <definedName name="VSTUPY_2" localSheetId="14">#REF!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13.xml><?xml version="1.0" encoding="utf-8"?>
<comments xmlns="http://schemas.openxmlformats.org/spreadsheetml/2006/main">
  <authors>
    <author>Podhorně Karel, Ing.</author>
  </authors>
  <commentList>
    <comment ref="G5" authorId="0">
      <text>
        <r>
          <rPr>
            <b/>
            <sz val="8"/>
            <rFont val="Tahoma"/>
            <family val="2"/>
          </rPr>
          <t>MF :</t>
        </r>
        <r>
          <rPr>
            <sz val="8"/>
            <rFont val="Tahoma"/>
            <family val="0"/>
          </rPr>
          <t xml:space="preserve">
Evidenční číslo lze vložit jen na formukáři RA 80
</t>
        </r>
      </text>
    </comment>
  </commentList>
</comments>
</file>

<file path=xl/comments8.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9.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<sst xmlns="http://schemas.openxmlformats.org/spreadsheetml/2006/main" count="2410" uniqueCount="1214">
  <si>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</si>
  <si>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</si>
  <si>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</si>
  <si>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</si>
  <si>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</si>
  <si>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</si>
  <si>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</si>
  <si>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</si>
  <si>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</si>
  <si>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</si>
  <si>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</si>
  <si>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</si>
  <si>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</si>
  <si>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</si>
  <si>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</si>
  <si>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</si>
  <si>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</si>
  <si>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</si>
  <si>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</si>
  <si>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</si>
  <si>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Identifikační údaje akce</t>
  </si>
  <si>
    <t xml:space="preserve"> Bilance investičních potřeb a zdrojů financování akce</t>
  </si>
  <si>
    <t xml:space="preserve"> Bilance neinvestičních potřeb a zdrojů financování akce</t>
  </si>
  <si>
    <t xml:space="preserve"> Specifikace provozních souborů akce</t>
  </si>
  <si>
    <t xml:space="preserve"> Přípravná a projektová dokumentace akce</t>
  </si>
  <si>
    <t xml:space="preserve"> Dokladová dokumentace akce</t>
  </si>
  <si>
    <t xml:space="preserve"> Smluvní zabezpečení akce</t>
  </si>
  <si>
    <t xml:space="preserve"> Rozhodnutí a schvalovací protokoly akce</t>
  </si>
  <si>
    <t>Část 3</t>
  </si>
  <si>
    <t>Vzory formulářů</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</si>
  <si>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</si>
  <si>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</si>
  <si>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</si>
  <si>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</si>
  <si>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</si>
  <si>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</si>
  <si>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</si>
  <si>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</si>
  <si>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</si>
  <si>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</si>
  <si>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</si>
  <si>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</si>
  <si>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</si>
  <si>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</si>
  <si>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</si>
  <si>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</si>
  <si>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</si>
  <si>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Budování rozvojového partnerství za účelem posílení kapacity při plánování a realizaci programů v kraji Vysočina II.</t>
  </si>
  <si>
    <t>Počet přednášek, seminářů, workshopů</t>
  </si>
  <si>
    <t>ks</t>
  </si>
  <si>
    <t>Počet vypracovaných analýz a studií</t>
  </si>
  <si>
    <t>Vzdělávací programy</t>
  </si>
  <si>
    <t>Stáže a kurzy</t>
  </si>
  <si>
    <t>osoba</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</si>
  <si>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</si>
  <si>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</si>
  <si>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</si>
  <si>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</si>
  <si>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</si>
  <si>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</si>
  <si>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</si>
  <si>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</si>
  <si>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</si>
  <si>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</si>
  <si>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</si>
  <si>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</si>
  <si>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</si>
  <si>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</si>
  <si>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</si>
  <si>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</si>
  <si>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</si>
  <si>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</si>
  <si>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</si>
  <si>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</si>
  <si>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</si>
  <si>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</si>
  <si>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</si>
  <si>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</si>
  <si>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</si>
  <si>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</si>
  <si>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</si>
  <si>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</si>
  <si>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</si>
  <si>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</si>
  <si>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</si>
  <si>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</si>
  <si>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</si>
  <si>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</si>
  <si>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</si>
  <si>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</si>
  <si>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</si>
  <si>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</si>
  <si>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</si>
  <si>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</si>
  <si>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</si>
  <si>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</si>
  <si>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</si>
  <si>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</si>
  <si>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</si>
  <si>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</si>
  <si>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</si>
  <si>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</si>
  <si>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</si>
  <si>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</si>
  <si>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</si>
  <si>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</si>
  <si>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</si>
  <si>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</si>
  <si>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</si>
  <si>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</si>
  <si>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</si>
  <si>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</si>
  <si>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</si>
  <si>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</si>
  <si>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</si>
  <si>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</si>
  <si>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</si>
  <si>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</si>
  <si>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</si>
  <si>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</si>
  <si>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</si>
  <si>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</si>
  <si>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</si>
  <si>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</si>
  <si>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</si>
  <si>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</si>
  <si>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</si>
  <si>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</si>
  <si>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</si>
  <si>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</si>
  <si>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</si>
  <si>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</si>
  <si>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</si>
  <si>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</si>
  <si>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</si>
  <si>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</si>
  <si>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</si>
  <si>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</si>
  <si>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</si>
  <si>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</si>
  <si>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</si>
  <si>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</si>
  <si>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</si>
  <si>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</si>
  <si>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</si>
  <si>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</si>
  <si>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</si>
  <si>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</si>
  <si>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</si>
  <si>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</si>
  <si>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</si>
  <si>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</si>
  <si>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</si>
  <si>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</si>
  <si>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</si>
  <si>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</si>
  <si>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</si>
  <si>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</si>
  <si>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</si>
  <si>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</si>
  <si>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</si>
  <si>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</si>
  <si>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</si>
  <si>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</si>
  <si>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</si>
  <si>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</si>
  <si>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</si>
  <si>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</si>
  <si>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</si>
  <si>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</si>
  <si>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</si>
  <si>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</si>
  <si>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</si>
  <si>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</si>
  <si>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</si>
  <si>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</si>
  <si>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</si>
  <si>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</si>
  <si>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</si>
  <si>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</si>
  <si>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</si>
  <si>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</si>
  <si>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</si>
  <si>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</si>
  <si>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</si>
  <si>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</si>
  <si>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</si>
  <si>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</si>
  <si>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</si>
  <si>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</si>
  <si>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</si>
  <si>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</si>
  <si>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</si>
  <si>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</si>
  <si>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</si>
  <si>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</si>
  <si>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</si>
  <si>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</si>
  <si>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</si>
  <si>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</si>
  <si>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</si>
  <si>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</si>
  <si>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</si>
  <si>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</si>
  <si>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</si>
  <si>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</si>
  <si>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</si>
  <si>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</si>
  <si>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</si>
  <si>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</si>
  <si>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</si>
  <si>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</si>
  <si>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</si>
  <si>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</si>
  <si>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</si>
  <si>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</si>
  <si>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</si>
  <si>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</si>
  <si>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</si>
  <si>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</si>
  <si>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</si>
  <si>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</si>
  <si>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</si>
  <si>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</si>
  <si>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</si>
  <si>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</si>
  <si>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</si>
  <si>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</si>
  <si>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</si>
  <si>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</si>
  <si>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</si>
  <si>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</si>
  <si>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</si>
  <si>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</si>
  <si>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</si>
  <si>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</si>
  <si>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</si>
  <si>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</si>
  <si>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</si>
  <si>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</si>
  <si>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</si>
  <si>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</si>
  <si>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</si>
  <si>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</si>
  <si>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</si>
  <si>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</si>
  <si>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</si>
  <si>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</si>
  <si>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</si>
  <si>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</si>
  <si>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</si>
  <si>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</si>
  <si>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</si>
  <si>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</si>
  <si>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</si>
  <si>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</si>
  <si>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</si>
  <si>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</si>
  <si>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</si>
  <si>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</si>
  <si>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</si>
  <si>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</si>
  <si>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</si>
  <si>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</si>
  <si>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</si>
  <si>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</si>
  <si>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</si>
  <si>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</si>
  <si>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</si>
  <si>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</si>
  <si>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</si>
  <si>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</si>
  <si>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</si>
  <si>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</si>
  <si>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</si>
  <si>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</si>
  <si>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</si>
  <si>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</si>
  <si>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</si>
  <si>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</si>
  <si>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</si>
  <si>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</si>
  <si>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</si>
  <si>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</si>
  <si>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</si>
  <si>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</si>
  <si>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</si>
  <si>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</si>
  <si>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</si>
  <si>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</si>
  <si>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</si>
  <si>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</si>
  <si>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</si>
  <si>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</si>
  <si>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</si>
  <si>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</si>
  <si>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</si>
  <si>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</si>
  <si>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</si>
  <si>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</si>
  <si>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</si>
  <si>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</si>
  <si>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</si>
  <si>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</si>
  <si>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</si>
  <si>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</si>
  <si>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</si>
  <si>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</si>
  <si>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</si>
  <si>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</si>
  <si>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</si>
  <si>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</si>
  <si>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</si>
  <si>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</si>
  <si>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</si>
  <si>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</si>
  <si>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</si>
  <si>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</si>
  <si>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</si>
  <si>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</si>
  <si>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</si>
  <si>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</si>
  <si>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</si>
  <si>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</si>
  <si>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</si>
  <si>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</si>
  <si>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</si>
  <si>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</si>
  <si>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</si>
  <si>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</si>
  <si>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</si>
  <si>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</si>
  <si>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</si>
  <si>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</si>
  <si>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</si>
  <si>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</si>
  <si>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</si>
  <si>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</si>
  <si>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</si>
  <si>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</si>
  <si>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</si>
  <si>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</si>
  <si>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</si>
  <si>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</si>
  <si>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</si>
  <si>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</si>
  <si>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</si>
  <si>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</si>
  <si>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</si>
  <si>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</si>
  <si>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</si>
  <si>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</si>
  <si>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</si>
  <si>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</si>
  <si>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</si>
  <si>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</si>
  <si>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</si>
  <si>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</si>
  <si>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</si>
  <si>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</si>
  <si>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</si>
  <si>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</si>
  <si>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</si>
  <si>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</si>
  <si>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</si>
  <si>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</si>
  <si>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</si>
  <si>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</si>
  <si>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</si>
  <si>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</si>
  <si>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</si>
  <si>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</si>
  <si>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</si>
  <si>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</si>
  <si>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</si>
  <si>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</si>
  <si>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</si>
  <si>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</si>
  <si>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</si>
  <si>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</si>
  <si>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</si>
  <si>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</si>
  <si>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</si>
  <si>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</si>
  <si>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</si>
  <si>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</si>
  <si>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</si>
  <si>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</si>
  <si>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</si>
  <si>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</si>
  <si>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</si>
  <si>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</si>
  <si>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</si>
  <si>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</si>
  <si>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</si>
  <si>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</si>
  <si>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</si>
  <si>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</si>
  <si>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</si>
  <si>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</si>
  <si>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</si>
  <si>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</si>
  <si>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</si>
  <si>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</si>
  <si>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</si>
  <si>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</si>
  <si>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</si>
  <si>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</si>
  <si>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</si>
  <si>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</si>
  <si>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</si>
  <si>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</si>
  <si>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</si>
  <si>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</si>
  <si>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</si>
  <si>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 xml:space="preserve"> Označení provozního souboru (PS) v projekt. dokumentaci</t>
  </si>
  <si>
    <t xml:space="preserve"> Označení ostat. strojů a zařízení (SZ) v projekt.dokumentaci</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</si>
  <si>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</si>
  <si>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</si>
  <si>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</si>
  <si>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</si>
  <si>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</si>
  <si>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</si>
  <si>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</si>
  <si>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</si>
  <si>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</si>
  <si>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</si>
  <si>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</si>
  <si>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</si>
  <si>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</si>
  <si>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</si>
  <si>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</si>
  <si>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</si>
  <si>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</si>
  <si>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</si>
  <si>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</si>
  <si>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</si>
  <si>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</si>
  <si>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</si>
  <si>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</si>
  <si>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</si>
  <si>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</si>
  <si>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</si>
  <si>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</si>
  <si>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</si>
  <si>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</si>
  <si>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</si>
  <si>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</si>
  <si>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</si>
  <si>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</si>
  <si>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</si>
  <si>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</si>
  <si>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</si>
  <si>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</si>
  <si>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</si>
  <si>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</si>
  <si>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</si>
  <si>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</si>
  <si>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</si>
  <si>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</si>
  <si>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</si>
  <si>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</si>
  <si>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</si>
  <si>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</si>
  <si>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</si>
  <si>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</si>
  <si>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</si>
  <si>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</si>
  <si>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</si>
  <si>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</si>
  <si>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</si>
  <si>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</si>
  <si>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</si>
  <si>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</si>
  <si>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</si>
  <si>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</si>
  <si>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</si>
  <si>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</si>
  <si>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</si>
  <si>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</si>
  <si>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</si>
  <si>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</si>
  <si>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</si>
  <si>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</si>
  <si>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</si>
  <si>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</si>
  <si>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zapisuje se pouze v případě, že jsou uvedené náklady financovány i z jiných zdrojů než ze státního rozpočtu,</t>
  </si>
  <si>
    <t xml:space="preserve"> Náklady stavební části stavby celkem (převod)</t>
  </si>
  <si>
    <t xml:space="preserve"> Označení stavebího objektu (SO) v projektové dokumentaci</t>
  </si>
  <si>
    <t>Zdroje fin.nákl.stavebních objektů (uvádí se č.ř.form.RA 81) *)</t>
  </si>
  <si>
    <t>Zdroje fin.nákl.provozních souborů (uvádí se č.ř.form.RA 81) *)</t>
  </si>
  <si>
    <t xml:space="preserve"> Náklady na dopravní prostředky celkem (převod)</t>
  </si>
  <si>
    <t>81261A</t>
  </si>
  <si>
    <t xml:space="preserve"> Označení dopravních prostředků v projekt. dokumentaci</t>
  </si>
  <si>
    <t>Zdroje fin.nákl.dopravních prostředků (uvádí se č.ř.form.RA 81) *)</t>
  </si>
  <si>
    <t xml:space="preserve"> Náklady na výpočetní techniku celkem (převod)</t>
  </si>
  <si>
    <t xml:space="preserve"> Označení výpočetní techniky v projektové dokumentaci</t>
  </si>
  <si>
    <t>Zdroje fin.nákl.výpočetní techniky (uvádí se č.ř.form.RA 81) *)</t>
  </si>
  <si>
    <t xml:space="preserve"> Náklady na vojen.techniku a zaříz.celkem (převod)</t>
  </si>
  <si>
    <t xml:space="preserve"> Označení vojenské techniky a zař. v projekt. dokumentaci</t>
  </si>
  <si>
    <t>Zdroje fin.nákl.vojenské techniky (uvádí se č.ř.form.RA 81) *)</t>
  </si>
  <si>
    <t xml:space="preserve"> </t>
  </si>
  <si>
    <t xml:space="preserve"> Náklady na ostatní stroje a zaříz. celkem (převod) </t>
  </si>
  <si>
    <t>Zdroje fin.nákl.ostat.strojů a zař. (uvádí se č.ř.form.RA 81) *)</t>
  </si>
  <si>
    <t xml:space="preserve"> Náklady na programové vybav. celkem (převod) </t>
  </si>
  <si>
    <t xml:space="preserve"> Označení programového vybavení v projekt.dokumentaci</t>
  </si>
  <si>
    <t>Zdroje fin.nákl.program.vybavení  (uvádí se č.ř.form.RA 81) *)</t>
  </si>
  <si>
    <t xml:space="preserve">8141 </t>
  </si>
  <si>
    <t xml:space="preserve">8142 </t>
  </si>
  <si>
    <t>8143 1</t>
  </si>
  <si>
    <t>8143 9</t>
  </si>
  <si>
    <t xml:space="preserve">8144 </t>
  </si>
  <si>
    <t xml:space="preserve">8145 </t>
  </si>
  <si>
    <t xml:space="preserve">8146 </t>
  </si>
  <si>
    <t>8147 1</t>
  </si>
  <si>
    <t>8147 2</t>
  </si>
  <si>
    <t>8147 3</t>
  </si>
  <si>
    <t>8147 9</t>
  </si>
  <si>
    <t>8148 1</t>
  </si>
  <si>
    <t>8148 2</t>
  </si>
  <si>
    <t>8148 3</t>
  </si>
  <si>
    <t>8149 1</t>
  </si>
  <si>
    <t>8149 2</t>
  </si>
  <si>
    <t>8149 9</t>
  </si>
  <si>
    <t>8151 1</t>
  </si>
  <si>
    <t>8151 2</t>
  </si>
  <si>
    <t>8151 3</t>
  </si>
  <si>
    <t>8151 4</t>
  </si>
  <si>
    <t>8151 5</t>
  </si>
  <si>
    <t>8151 9</t>
  </si>
  <si>
    <t>8152 1</t>
  </si>
  <si>
    <t>8152 9</t>
  </si>
  <si>
    <t xml:space="preserve">8159 </t>
  </si>
  <si>
    <t xml:space="preserve"> Náklady technolog.části stavby celkem (převod)</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</si>
  <si>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</si>
  <si>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</si>
  <si>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</si>
  <si>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</si>
  <si>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</si>
  <si>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</si>
  <si>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</si>
  <si>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</si>
  <si>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</si>
  <si>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</si>
  <si>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</si>
  <si>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</si>
  <si>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</si>
  <si>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</si>
  <si>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</si>
  <si>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</si>
  <si>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</si>
  <si>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</si>
  <si>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</si>
  <si>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</si>
  <si>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</si>
  <si>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</si>
  <si>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</si>
  <si>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</si>
  <si>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</si>
  <si>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</si>
  <si>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</si>
  <si>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</si>
  <si>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</si>
  <si>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</si>
  <si>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</si>
  <si>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</si>
  <si>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</si>
  <si>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</si>
  <si>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</si>
  <si>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</si>
  <si>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</si>
  <si>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</si>
  <si>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</si>
  <si>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</si>
  <si>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</si>
  <si>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</si>
  <si>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</si>
  <si>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</si>
  <si>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</si>
  <si>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</si>
  <si>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</si>
  <si>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</si>
  <si>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</si>
  <si>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</si>
  <si>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</si>
  <si>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</si>
  <si>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</si>
  <si>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</si>
  <si>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</si>
  <si>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</si>
  <si>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</si>
  <si>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</si>
  <si>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</si>
  <si>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</si>
  <si>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</si>
  <si>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Účastník programu:</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</si>
  <si>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</si>
  <si>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</si>
  <si>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</si>
  <si>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</si>
  <si>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</si>
  <si>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</si>
  <si>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</si>
  <si>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</si>
  <si>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</si>
  <si>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</si>
  <si>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</si>
  <si>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</si>
  <si>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</si>
  <si>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</si>
  <si>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</si>
  <si>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</si>
  <si>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</si>
  <si>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</si>
  <si>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</si>
  <si>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</si>
  <si>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</si>
  <si>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</si>
  <si>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</si>
  <si>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</si>
  <si>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</si>
  <si>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</si>
  <si>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</si>
  <si>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</si>
  <si>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</si>
  <si>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</si>
  <si>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</si>
  <si>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</si>
  <si>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Název :</t>
  </si>
  <si>
    <t xml:space="preserve">         Evid.číslo:</t>
  </si>
  <si>
    <t xml:space="preserve"> Evidenční číslo :</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</si>
  <si>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</si>
  <si>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</si>
  <si>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</si>
  <si>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</si>
  <si>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</si>
  <si>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</si>
  <si>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</si>
  <si>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</si>
  <si>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</si>
  <si>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</si>
  <si>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</si>
  <si>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</si>
  <si>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</si>
  <si>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</si>
  <si>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</si>
  <si>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</si>
  <si>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</si>
  <si>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</si>
  <si>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</si>
  <si>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</si>
  <si>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</si>
  <si>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</si>
  <si>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 xml:space="preserve"> Zpráva kontrol. útvaru správce programu</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</si>
  <si>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</si>
  <si>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</si>
  <si>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</si>
  <si>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</si>
  <si>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</si>
  <si>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</si>
  <si>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</si>
  <si>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</si>
  <si>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</si>
  <si>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</si>
  <si>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</si>
  <si>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</si>
  <si>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</si>
  <si>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</si>
  <si>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</si>
  <si>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</si>
  <si>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</si>
  <si>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</si>
  <si>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</si>
  <si>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</si>
  <si>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</si>
  <si>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</si>
  <si>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</si>
  <si>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</si>
  <si>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</si>
  <si>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</si>
  <si>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</si>
  <si>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</si>
  <si>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</si>
  <si>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</si>
  <si>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</si>
  <si>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</si>
  <si>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</si>
  <si>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</si>
  <si>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</si>
  <si>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</si>
  <si>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Číslo </t>
  </si>
  <si>
    <t>řádku</t>
  </si>
  <si>
    <t xml:space="preserve">  název</t>
  </si>
  <si>
    <t>číslo</t>
  </si>
  <si>
    <t>8124 A</t>
  </si>
  <si>
    <t>8125 A</t>
  </si>
  <si>
    <t xml:space="preserve">Náklady </t>
  </si>
  <si>
    <t xml:space="preserve">celkem </t>
  </si>
  <si>
    <t xml:space="preserve"> RA 86</t>
  </si>
  <si>
    <t xml:space="preserve"> Vypracoval :</t>
  </si>
  <si>
    <t>čj. (evid.č.)</t>
  </si>
  <si>
    <t>ze dne :</t>
  </si>
  <si>
    <t xml:space="preserve"> Projektová dokumentace k územnímu řízení a její změny</t>
  </si>
  <si>
    <t xml:space="preserve"> Projektová dokumentace ke stavebnímu povolení a její změny</t>
  </si>
  <si>
    <t xml:space="preserve"> Expertizní posouzení investičního záměru (dokumentace 8610)</t>
  </si>
  <si>
    <t xml:space="preserve"> Expertizní posouzení projektové dokumentace pro územní řízení (dokumentace 8620)</t>
  </si>
  <si>
    <t xml:space="preserve"> Expertizní posouzení projektové dokumentace pro stavební povolení (dokumentace 8630)</t>
  </si>
  <si>
    <t xml:space="preserve"> Poznámky :</t>
  </si>
  <si>
    <t xml:space="preserve"> Podpis :</t>
  </si>
  <si>
    <t xml:space="preserve"> telefon :</t>
  </si>
  <si>
    <t xml:space="preserve"> dne :</t>
  </si>
  <si>
    <t xml:space="preserve"> Územní rozhodnutí a jeho změny, vydané </t>
  </si>
  <si>
    <t xml:space="preserve"> kým :</t>
  </si>
  <si>
    <t>čj.</t>
  </si>
  <si>
    <t>právní moci nabyté dne :</t>
  </si>
  <si>
    <t xml:space="preserve"> Stavební povolení a jeho změny, vydané</t>
  </si>
  <si>
    <t xml:space="preserve"> Evidenční listy veřejných zakázek na inženýrskou činnost ve výstavbě</t>
  </si>
  <si>
    <t xml:space="preserve"> Evidenční listy veřejných zakázek na vypracování přípravné a projektové dokumentace</t>
  </si>
  <si>
    <t xml:space="preserve"> Evidenční listy veřejných zakázek na realizaci stavebního díla</t>
  </si>
  <si>
    <t xml:space="preserve"> Evidenční listy veřejných zakázek na realizaci dodávek strojů a zařízení (jejich souborů)</t>
  </si>
  <si>
    <t xml:space="preserve"> Souhlas s užíváním stavby vydaný</t>
  </si>
  <si>
    <t>č.j.</t>
  </si>
  <si>
    <t xml:space="preserve"> Kolaudační rozhodnutí vydané</t>
  </si>
  <si>
    <t xml:space="preserve"> Kontrolní zpráva FÚ</t>
  </si>
  <si>
    <t xml:space="preserve"> Zpráva pro závěrečné vyhodnocení akce </t>
  </si>
  <si>
    <t xml:space="preserve"> vypracovaná :</t>
  </si>
  <si>
    <t xml:space="preserve"> Mandátní smlouvy o inženýrské činnosti ve výstavbě a jejich změny</t>
  </si>
  <si>
    <t xml:space="preserve"> Mandatář :</t>
  </si>
  <si>
    <t xml:space="preserve">   smlouva č.:</t>
  </si>
  <si>
    <t xml:space="preserve"> IČO :</t>
  </si>
  <si>
    <t xml:space="preserve">   dohodnutá cena v mil.Kč na 3 des.místa :</t>
  </si>
  <si>
    <t xml:space="preserve">   dohodnutá cena v mil.Kč na 3 desetinná místa :</t>
  </si>
  <si>
    <t xml:space="preserve"> Smlouvy o dílo na vypracování přípravné a projektové dokumentace  a jejich změny</t>
  </si>
  <si>
    <t xml:space="preserve"> Projektant :</t>
  </si>
  <si>
    <t xml:space="preserve"> Smlouvy o dílo na realizaci stavby  a jejich změny</t>
  </si>
  <si>
    <t xml:space="preserve"> Zhotovitel :</t>
  </si>
  <si>
    <t xml:space="preserve"> Smlouvy o dodávkách strojů a zařízení (jejich souborů) a jejich změny</t>
  </si>
  <si>
    <t xml:space="preserve"> Dodavatel :</t>
  </si>
  <si>
    <t xml:space="preserve"> Smlouvy o úvěru bez státní záruky a jejich změny</t>
  </si>
  <si>
    <t xml:space="preserve"> Banka :</t>
  </si>
  <si>
    <t xml:space="preserve">   výše úvěru v mil.Kč na 3 des.místa :</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</si>
  <si>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</si>
  <si>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</si>
  <si>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</si>
  <si>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</si>
  <si>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</si>
  <si>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Smlouvy o úvěru se státní zárukou a jejich změny</t>
  </si>
  <si>
    <t xml:space="preserve"> Investiční náklady ostatní celkem </t>
  </si>
  <si>
    <t xml:space="preserve"> Souhlas správce programu se zadáním zakázky na vypracování  investičního záměru </t>
  </si>
  <si>
    <t xml:space="preserve"> Vydal :</t>
  </si>
  <si>
    <t>pod č.j.</t>
  </si>
  <si>
    <t xml:space="preserve"> Souhlas správce programu se zadáním zakázky (mandátní smlouvy) na inženýrskou činnost ve výstavbě </t>
  </si>
  <si>
    <t xml:space="preserve"> Souhlas správce programu se zadáním zakázky na  realizaci akce</t>
  </si>
  <si>
    <t xml:space="preserve"> Rozhodnutí správce programu o ukončení závěrečného vyhodnocení akce</t>
  </si>
  <si>
    <t xml:space="preserve"> Souhlas ministerstva financí se zadáním realizace akce,vydaný</t>
  </si>
  <si>
    <t xml:space="preserve"> Souhlas ministerstva financí s vydáním rozhodnutí  a jeho změny *)</t>
  </si>
  <si>
    <t xml:space="preserve"> Souhlas ministerstva financí s vydáním rozhodnutí, evidovaný </t>
  </si>
  <si>
    <t xml:space="preserve"> Souhlas ministerstva financí s 1. změnou rozhodnutí,evidovaný </t>
  </si>
  <si>
    <t xml:space="preserve"> Souhlas ministerstva financí s 2. změnou rozhodnutí,evidovaný </t>
  </si>
  <si>
    <t xml:space="preserve"> Souhlas ministerstva financí s 3. změnou rozhodnutí,evidovaný </t>
  </si>
  <si>
    <t xml:space="preserve"> Souhlas ministerstva financí s 1 změnou rozhodnutí, evidovaný </t>
  </si>
  <si>
    <t xml:space="preserve"> Souhlas ministerstva financí s 4. změnou rozhodnutí,evidovaný </t>
  </si>
  <si>
    <t xml:space="preserve"> Souhlas MF s  ukončením závěrečného vyhodnocení akce *)</t>
  </si>
  <si>
    <t xml:space="preserve"> Pozn.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</si>
  <si>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</si>
  <si>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</si>
  <si>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</si>
  <si>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</si>
  <si>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</si>
  <si>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</si>
  <si>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</si>
  <si>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</si>
  <si>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</si>
  <si>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</si>
  <si>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</si>
  <si>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</si>
  <si>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</si>
  <si>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</si>
  <si>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</si>
  <si>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</si>
  <si>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</si>
  <si>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</si>
  <si>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</si>
  <si>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</si>
  <si>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</si>
  <si>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</si>
  <si>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</si>
  <si>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</si>
  <si>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</si>
  <si>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</si>
  <si>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</si>
  <si>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</si>
  <si>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</si>
  <si>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</si>
  <si>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</si>
  <si>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</si>
  <si>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</si>
  <si>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</si>
  <si>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</si>
  <si>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Smlouvy o nákupu nemovitostí</t>
  </si>
  <si>
    <t xml:space="preserve"> Prodávající :</t>
  </si>
  <si>
    <t>Evid.číslo :</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</si>
  <si>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</si>
  <si>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</si>
  <si>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</si>
  <si>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</si>
  <si>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</si>
  <si>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</si>
  <si>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</si>
  <si>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</si>
  <si>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</si>
  <si>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</si>
  <si>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</si>
  <si>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</si>
  <si>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</si>
  <si>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</si>
  <si>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</si>
  <si>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</si>
  <si>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</si>
  <si>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</si>
  <si>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</si>
  <si>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</si>
  <si>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</si>
  <si>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</si>
  <si>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</si>
  <si>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</si>
  <si>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</si>
  <si>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</si>
  <si>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</si>
  <si>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</si>
  <si>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</si>
  <si>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Část 5</t>
  </si>
  <si>
    <t>Část 6</t>
  </si>
  <si>
    <t>Část 7</t>
  </si>
  <si>
    <t>Část 8</t>
  </si>
  <si>
    <t>Část 9</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</si>
  <si>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</si>
  <si>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</si>
  <si>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</si>
  <si>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Dokladová dokumentace závěrečného vyhodnocení projektu</t>
  </si>
  <si>
    <t xml:space="preserve"> Účastník programu:</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</si>
  <si>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</si>
  <si>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</si>
  <si>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</si>
  <si>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</si>
  <si>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</si>
  <si>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</si>
  <si>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</si>
  <si>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</si>
  <si>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</si>
  <si>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</si>
  <si>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</si>
  <si>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</si>
  <si>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</si>
  <si>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</si>
  <si>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</si>
  <si>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</si>
  <si>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</si>
  <si>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</si>
  <si>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</si>
  <si>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</si>
  <si>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</si>
  <si>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</si>
  <si>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</si>
  <si>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</si>
  <si>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</si>
  <si>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</si>
  <si>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</si>
  <si>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</si>
  <si>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</si>
  <si>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</si>
  <si>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</si>
  <si>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</si>
  <si>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</si>
  <si>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</si>
  <si>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</si>
  <si>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</si>
  <si>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</si>
  <si>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</si>
  <si>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</si>
  <si>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</si>
  <si>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</si>
  <si>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</si>
  <si>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</si>
  <si>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</si>
  <si>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</si>
  <si>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</si>
  <si>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</si>
  <si>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</si>
  <si>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</si>
  <si>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</si>
  <si>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81262 A</t>
  </si>
  <si>
    <t>RA 85 263</t>
  </si>
  <si>
    <t>81263 A</t>
  </si>
  <si>
    <t>RA 85 269</t>
  </si>
  <si>
    <t>81269 A</t>
  </si>
  <si>
    <t>81271 A</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</si>
  <si>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</si>
  <si>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</si>
  <si>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</si>
  <si>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</si>
  <si>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</si>
  <si>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</si>
  <si>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</si>
  <si>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</si>
  <si>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</si>
  <si>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</si>
  <si>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</si>
  <si>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</si>
  <si>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</si>
  <si>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</si>
  <si>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</si>
  <si>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</si>
  <si>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</si>
  <si>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</si>
  <si>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</si>
  <si>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</si>
  <si>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</si>
  <si>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</si>
  <si>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</si>
  <si>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</si>
  <si>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</si>
  <si>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</si>
  <si>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</si>
  <si>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</si>
  <si>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</si>
  <si>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</si>
  <si>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</si>
  <si>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Část 10</t>
  </si>
  <si>
    <t>Část 11</t>
  </si>
  <si>
    <t>Část 12</t>
  </si>
  <si>
    <t xml:space="preserve"> Specifikace stavebních objektů akce</t>
  </si>
  <si>
    <t xml:space="preserve"> Specifikace provozních souborů  akce</t>
  </si>
  <si>
    <t xml:space="preserve"> Specifikace dopravních prostředků akce</t>
  </si>
  <si>
    <t xml:space="preserve"> Specifikace výpočetní techniky akce</t>
  </si>
  <si>
    <t xml:space="preserve"> Specifikace vojenské techniky a zařízení akce</t>
  </si>
  <si>
    <t xml:space="preserve"> Specifikace zdravotnické techniky a zařízení akce</t>
  </si>
  <si>
    <t xml:space="preserve"> Specifikace ostatních strojů a zařízení akce</t>
  </si>
  <si>
    <t xml:space="preserve"> Specifikace programového vybavení akce</t>
  </si>
  <si>
    <t xml:space="preserve"> Přípravná dokumentace - investiční záměr ( pro registraci akce v informačním systému)  a její změny</t>
  </si>
  <si>
    <t xml:space="preserve"> Dokladová dokumentace akce </t>
  </si>
  <si>
    <t>evidenční číslo :</t>
  </si>
  <si>
    <t xml:space="preserve"> evidenční číslo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</si>
  <si>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</si>
  <si>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</si>
  <si>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</si>
  <si>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</si>
  <si>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</si>
  <si>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</si>
  <si>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</si>
  <si>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</si>
  <si>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</si>
  <si>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</si>
  <si>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</si>
  <si>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</si>
  <si>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</si>
  <si>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</si>
  <si>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</si>
  <si>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</si>
  <si>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</si>
  <si>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</si>
  <si>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</si>
  <si>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</si>
  <si>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</si>
  <si>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</si>
  <si>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</si>
  <si>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</si>
  <si>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</si>
  <si>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</si>
  <si>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</si>
  <si>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</si>
  <si>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</si>
  <si>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</si>
  <si>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</si>
  <si>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Souhlas ministerstva financí s registrací akce v ISPROFIN, vydaný</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</si>
  <si>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</si>
  <si>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</si>
  <si>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</si>
  <si>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</si>
  <si>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xml:space="preserve"> Dokumentace projektu a její změny</t>
  </si>
  <si>
    <t xml:space="preserve"> Expertizní posouzení dokumentace projektu (dokumentace 8640)</t>
  </si>
  <si>
    <t xml:space="preserve"> Rozhodnutí správce programu o účasti státního rozpočtu na financování akce a jeho změny</t>
  </si>
  <si>
    <t xml:space="preserve"> Registrační list akce</t>
  </si>
  <si>
    <t xml:space="preserve"> Souhlas ministerstva financí s registrací akce a se zadáním zakázky na její realizaci *)</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</si>
  <si>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</si>
  <si>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</si>
  <si>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</si>
  <si>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</si>
  <si>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</si>
  <si>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</si>
  <si>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</si>
  <si>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</si>
  <si>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</si>
  <si>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</si>
  <si>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</si>
  <si>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</si>
  <si>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</si>
  <si>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</si>
  <si>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</si>
  <si>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</si>
  <si>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</si>
  <si>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</si>
  <si>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</si>
  <si>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</si>
  <si>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</si>
  <si>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</si>
  <si>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</si>
  <si>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</si>
  <si>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</si>
  <si>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</si>
  <si>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</si>
  <si>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</si>
  <si>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</si>
  <si>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</si>
  <si>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</si>
  <si>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</si>
  <si>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</si>
  <si>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</si>
  <si>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</si>
  <si>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</si>
  <si>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</si>
  <si>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</si>
  <si>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</si>
  <si>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</si>
  <si>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</si>
  <si>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</si>
  <si>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</si>
  <si>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</si>
  <si>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</si>
  <si>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</si>
  <si>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</si>
  <si>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</si>
  <si>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Označení zdravotnické tech. a zař. v projekt. dokumentaci</t>
  </si>
  <si>
    <t>Zdroje fin.nákl.zdravotnické techniky (uvádí se č.ř.form.RA 81) *)</t>
  </si>
  <si>
    <t>81264 B</t>
  </si>
  <si>
    <t>Vysočina, kraj, Žižkova 57, 587 33 Jihlava</t>
  </si>
  <si>
    <t>4200470080/6800</t>
  </si>
  <si>
    <t>RNDr. Ing. M. Černý</t>
  </si>
  <si>
    <t>RNDr. M. Vystrčil</t>
  </si>
  <si>
    <t xml:space="preserve"> Náklady na zdravot.techniku a zaříz.celk. (převod)</t>
  </si>
  <si>
    <t>Převod</t>
  </si>
  <si>
    <t>8124 B</t>
  </si>
  <si>
    <t>8125 B</t>
  </si>
  <si>
    <t>81262 B</t>
  </si>
  <si>
    <t>81263 B</t>
  </si>
  <si>
    <t>81269 B</t>
  </si>
  <si>
    <t>81271 B</t>
  </si>
  <si>
    <t>81261 B</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</si>
  <si>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</si>
  <si>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</si>
  <si>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</si>
  <si>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</si>
  <si>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</si>
  <si>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</si>
  <si>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</si>
  <si>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</si>
  <si>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</si>
  <si>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</si>
  <si>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</si>
  <si>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</si>
  <si>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</si>
  <si>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</si>
  <si>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</si>
  <si>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</si>
  <si>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</si>
  <si>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</si>
  <si>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</si>
  <si>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</si>
  <si>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</si>
  <si>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</si>
  <si>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</si>
  <si>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</si>
  <si>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</si>
  <si>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</si>
  <si>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</si>
  <si>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</si>
  <si>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</si>
  <si>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</si>
  <si>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</si>
  <si>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</si>
  <si>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</si>
  <si>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</si>
  <si>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</si>
  <si>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</si>
  <si>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</si>
  <si>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</si>
  <si>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</si>
  <si>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</si>
  <si>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</si>
  <si>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</si>
  <si>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</si>
  <si>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</si>
  <si>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</si>
  <si>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</si>
  <si>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</si>
  <si>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</si>
  <si>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</si>
  <si>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</si>
  <si>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</si>
  <si>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</si>
  <si>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</si>
  <si>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</si>
  <si>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</si>
  <si>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</si>
  <si>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</si>
  <si>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</si>
  <si>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</si>
  <si>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</si>
  <si>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</si>
  <si>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</si>
  <si>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</si>
  <si>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</si>
  <si>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</si>
  <si>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</si>
  <si>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</si>
  <si>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</si>
  <si>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</si>
  <si>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</si>
  <si>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</si>
  <si>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</si>
  <si>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</si>
  <si>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</si>
  <si>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</si>
  <si>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</si>
  <si>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</si>
  <si>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</si>
  <si>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</si>
  <si>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</si>
  <si>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</si>
  <si>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</si>
  <si>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</si>
  <si>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</si>
  <si>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</si>
  <si>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</si>
  <si>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</si>
  <si>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</si>
  <si>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</si>
  <si>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</si>
  <si>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</si>
  <si>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</si>
  <si>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</si>
  <si>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</si>
  <si>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</si>
  <si>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</si>
  <si>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</si>
  <si>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</si>
  <si>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</si>
  <si>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</si>
  <si>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</si>
  <si>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</si>
  <si>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</si>
  <si>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</si>
  <si>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</si>
  <si>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</si>
  <si>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Projektová a předprojektová dokumentace akce        </t>
  </si>
  <si>
    <t xml:space="preserve">   ISPROFIN                                          Smluvní zabezpečení akce</t>
  </si>
  <si>
    <t xml:space="preserve">   ISPROFIN                              Rozhodnutí a schvalovací protokoly akce </t>
  </si>
  <si>
    <t xml:space="preserve">*) vyžaduje se pouze u akcí financovaných formou individuálně posuzovaných výdajů státního rozpočtu </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</si>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</sst>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54">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6"/>
      <color indexed="8"/>
      <name val="Arial CE"/>
      <family val="2"/>
    </font>
    <font>
      <sz val="14"/>
      <color indexed="8"/>
      <name val="Arial CE"/>
      <family val="2"/>
    </font>
    <font>
      <sz val="14"/>
      <name val="Arial CE"/>
      <family val="0"/>
    </font>
    <font>
      <sz val="12"/>
      <color indexed="8"/>
      <name val="Arial CE"/>
      <family val="2"/>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16"/>
      <name val="Arial CE"/>
      <family val="0"/>
    </font>
    <font>
      <b/>
      <sz val="16"/>
      <name val="Arial CE"/>
      <family val="0"/>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name val="Arial CE"/>
      <family val="2"/>
    </font>
    <font>
      <b/>
      <sz val="9"/>
      <color indexed="8"/>
      <name val="Arial CE"/>
      <family val="2"/>
    </font>
    <font>
      <sz val="9"/>
      <color indexed="8"/>
      <name val="Courier"/>
      <family val="0"/>
    </font>
    <font>
      <b/>
      <sz val="9"/>
      <name val="Arial"/>
      <family val="2"/>
    </font>
    <font>
      <sz val="9"/>
      <name val="Arial"/>
      <family val="2"/>
    </font>
    <font>
      <b/>
      <sz val="9"/>
      <color indexed="8"/>
      <name val="Arial"/>
      <family val="2"/>
    </font>
    <font>
      <b/>
      <sz val="16"/>
      <name val="Arial"/>
      <family val="2"/>
    </font>
    <font>
      <sz val="12"/>
      <name val="Times New Roman CE"/>
      <family val="1"/>
    </font>
    <font>
      <sz val="10"/>
      <name val="Times New Roman CE"/>
      <family val="1"/>
    </font>
    <font>
      <b/>
      <sz val="12"/>
      <name val="Times New Roman CE"/>
      <family val="1"/>
    </font>
    <font>
      <b/>
      <sz val="10"/>
      <color indexed="8"/>
      <name val="Arial"/>
      <family val="2"/>
    </font>
    <font>
      <sz val="9"/>
      <name val="Courier"/>
      <family val="0"/>
    </font>
    <font>
      <sz val="10"/>
      <color indexed="10"/>
      <name val="Courier"/>
      <family val="3"/>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66">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double"/>
      <right style="thin"/>
      <top style="double"/>
      <bottom>
        <color indexed="63"/>
      </bottom>
    </border>
    <border>
      <left style="double"/>
      <right style="thin"/>
      <top>
        <color indexed="63"/>
      </top>
      <bottom style="double"/>
    </border>
    <border>
      <left>
        <color indexed="63"/>
      </left>
      <right style="thin"/>
      <top>
        <color indexed="63"/>
      </top>
      <bottom style="double"/>
    </border>
    <border>
      <left style="medium"/>
      <right style="thin"/>
      <top style="medium"/>
      <bottom style="medium"/>
    </border>
    <border>
      <left>
        <color indexed="63"/>
      </left>
      <right style="double"/>
      <top>
        <color indexed="63"/>
      </top>
      <bottom style="double"/>
    </border>
    <border>
      <left style="thin"/>
      <right style="thin"/>
      <top style="thin"/>
      <bottom style="medium"/>
    </border>
    <border>
      <left>
        <color indexed="63"/>
      </left>
      <right style="medium"/>
      <top style="medium"/>
      <bottom style="medium"/>
    </border>
    <border>
      <left>
        <color indexed="63"/>
      </left>
      <right style="double"/>
      <top style="double"/>
      <bottom style="thin"/>
    </border>
    <border>
      <left style="thin"/>
      <right style="thin"/>
      <top style="hair"/>
      <bottom style="hair"/>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style="thin"/>
      <right style="double"/>
      <top style="thin"/>
      <bottom style="hair"/>
    </border>
    <border>
      <left style="double"/>
      <right>
        <color indexed="63"/>
      </right>
      <top>
        <color indexed="63"/>
      </top>
      <bottom style="thin"/>
    </border>
    <border>
      <left style="thin"/>
      <right style="hair"/>
      <top>
        <color indexed="63"/>
      </top>
      <bottom style="thin"/>
    </border>
    <border>
      <left>
        <color indexed="63"/>
      </left>
      <right style="hair"/>
      <top>
        <color indexed="63"/>
      </top>
      <bottom style="thin"/>
    </border>
    <border>
      <left style="medium"/>
      <right style="hair"/>
      <top style="medium"/>
      <bottom style="thin"/>
    </border>
    <border>
      <left>
        <color indexed="63"/>
      </left>
      <right style="hair"/>
      <top style="medium"/>
      <bottom style="thin"/>
    </border>
    <border>
      <left>
        <color indexed="63"/>
      </left>
      <right style="medium"/>
      <top style="medium"/>
      <bottom style="thin"/>
    </border>
    <border>
      <left style="medium"/>
      <right style="hair"/>
      <top>
        <color indexed="63"/>
      </top>
      <bottom style="thin"/>
    </border>
    <border>
      <left style="medium"/>
      <right style="hair"/>
      <top>
        <color indexed="63"/>
      </top>
      <bottom style="medium"/>
    </border>
    <border>
      <left>
        <color indexed="63"/>
      </left>
      <right style="hair"/>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hair"/>
      <bottom style="hair"/>
    </border>
    <border>
      <left>
        <color indexed="63"/>
      </left>
      <right style="hair"/>
      <top style="thin"/>
      <bottom style="thin"/>
    </border>
    <border>
      <left>
        <color indexed="63"/>
      </left>
      <right style="thin"/>
      <top style="medium"/>
      <bottom style="thin"/>
    </border>
    <border>
      <left>
        <color indexed="63"/>
      </left>
      <right style="thin"/>
      <top>
        <color indexed="63"/>
      </top>
      <bottom style="medium"/>
    </border>
    <border>
      <left>
        <color indexed="63"/>
      </left>
      <right style="double"/>
      <top>
        <color indexed="63"/>
      </top>
      <bottom style="medium"/>
    </border>
    <border>
      <left style="medium"/>
      <right style="medium"/>
      <top style="medium"/>
      <bottom style="double"/>
    </border>
    <border>
      <left style="thin"/>
      <right style="thin"/>
      <top style="hair"/>
      <bottom style="thin"/>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thin"/>
      <right style="thin"/>
      <top style="medium"/>
      <bottom>
        <color indexed="63"/>
      </bottom>
    </border>
    <border>
      <left style="thin"/>
      <right style="thin"/>
      <top style="hair"/>
      <bottom style="double"/>
    </border>
    <border>
      <left style="thin"/>
      <right style="hair"/>
      <top style="thin"/>
      <bottom style="thin"/>
    </border>
    <border>
      <left>
        <color indexed="63"/>
      </left>
      <right>
        <color indexed="63"/>
      </right>
      <top style="hair"/>
      <bottom style="hair"/>
    </border>
    <border>
      <left>
        <color indexed="63"/>
      </left>
      <right style="hair"/>
      <top>
        <color indexed="63"/>
      </top>
      <bottom style="hair"/>
    </border>
    <border>
      <left style="medium"/>
      <right style="medium"/>
      <top style="thin"/>
      <bottom style="hair"/>
    </border>
    <border>
      <left style="medium"/>
      <right style="medium"/>
      <top style="hair"/>
      <bottom style="hair"/>
    </border>
    <border>
      <left style="thin"/>
      <right>
        <color indexed="63"/>
      </right>
      <top style="double"/>
      <bottom style="thin"/>
    </border>
    <border>
      <left style="double"/>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thin"/>
      <bottom style="double"/>
    </border>
    <border>
      <left style="thin"/>
      <right style="double"/>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color indexed="63"/>
      </bottom>
    </border>
    <border>
      <left style="double"/>
      <right>
        <color indexed="63"/>
      </right>
      <top style="double"/>
      <bottom style="medium"/>
    </border>
    <border>
      <left style="thin"/>
      <right>
        <color indexed="63"/>
      </right>
      <top style="double"/>
      <bottom style="medium"/>
    </border>
    <border>
      <left>
        <color indexed="63"/>
      </left>
      <right style="double"/>
      <top style="double"/>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hair"/>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36" fillId="0" borderId="0" applyNumberFormat="0" applyFill="0" applyBorder="0" applyAlignment="0" applyProtection="0"/>
    <xf numFmtId="166"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168" fontId="0" fillId="0" borderId="0">
      <alignment/>
      <protection/>
    </xf>
    <xf numFmtId="168" fontId="7" fillId="0" borderId="0">
      <alignment/>
      <protection/>
    </xf>
    <xf numFmtId="168" fontId="7" fillId="0" borderId="0">
      <alignment/>
      <protection/>
    </xf>
    <xf numFmtId="168" fontId="7" fillId="0" borderId="0">
      <alignment/>
      <protection/>
    </xf>
    <xf numFmtId="168" fontId="0" fillId="0" borderId="0">
      <alignment/>
      <protection/>
    </xf>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7" fillId="0" borderId="0" applyNumberFormat="0" applyFill="0" applyBorder="0" applyAlignment="0" applyProtection="0"/>
    <xf numFmtId="0" fontId="4" fillId="0" borderId="1">
      <alignment/>
      <protection locked="0"/>
    </xf>
  </cellStyleXfs>
  <cellXfs count="1215">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12" fillId="2" borderId="2" xfId="27" applyFont="1" applyFill="1" applyBorder="1" applyAlignment="1" applyProtection="1">
      <alignment/>
      <protection/>
    </xf>
    <xf numFmtId="168" fontId="12" fillId="2" borderId="3" xfId="27" applyFont="1" applyFill="1" applyBorder="1" applyAlignment="1" applyProtection="1">
      <alignment/>
      <protection/>
    </xf>
    <xf numFmtId="168" fontId="12" fillId="2" borderId="4" xfId="27" applyFont="1" applyFill="1" applyBorder="1" applyAlignment="1" applyProtection="1">
      <alignment/>
      <protection/>
    </xf>
    <xf numFmtId="168" fontId="7" fillId="0" borderId="0" xfId="34">
      <alignment/>
      <protection/>
    </xf>
    <xf numFmtId="168" fontId="18" fillId="0" borderId="0" xfId="34" applyFont="1">
      <alignment/>
      <protection/>
    </xf>
    <xf numFmtId="168" fontId="7" fillId="0" borderId="0" xfId="34" applyBorder="1">
      <alignment/>
      <protection/>
    </xf>
    <xf numFmtId="168" fontId="7" fillId="0" borderId="0" xfId="35">
      <alignment/>
      <protection/>
    </xf>
    <xf numFmtId="168" fontId="11" fillId="0" borderId="0" xfId="35" applyFont="1" applyFill="1" applyBorder="1">
      <alignment/>
      <protection/>
    </xf>
    <xf numFmtId="168" fontId="18" fillId="0" borderId="0" xfId="35" applyFont="1">
      <alignment/>
      <protection/>
    </xf>
    <xf numFmtId="168" fontId="7" fillId="0" borderId="0" xfId="36">
      <alignment/>
      <protection/>
    </xf>
    <xf numFmtId="168" fontId="11" fillId="0" borderId="0" xfId="36" applyFont="1" applyFill="1" applyBorder="1">
      <alignment/>
      <protection/>
    </xf>
    <xf numFmtId="168" fontId="18" fillId="0" borderId="0" xfId="36" applyFont="1">
      <alignment/>
      <protection/>
    </xf>
    <xf numFmtId="0" fontId="12" fillId="2" borderId="5" xfId="0" applyFont="1" applyFill="1" applyBorder="1" applyAlignment="1" applyProtection="1">
      <alignment horizontal="centerContinuous"/>
      <protection/>
    </xf>
    <xf numFmtId="0" fontId="13" fillId="2" borderId="6" xfId="0" applyFont="1" applyFill="1" applyBorder="1" applyAlignment="1" applyProtection="1">
      <alignment horizontal="centerContinuous"/>
      <protection/>
    </xf>
    <xf numFmtId="0" fontId="13" fillId="2" borderId="7" xfId="0" applyFont="1" applyFill="1" applyBorder="1" applyAlignment="1" applyProtection="1">
      <alignment horizontal="centerContinuous"/>
      <protection/>
    </xf>
    <xf numFmtId="0" fontId="12" fillId="2" borderId="8" xfId="0"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12" fillId="2" borderId="10" xfId="0" applyFont="1" applyFill="1" applyBorder="1" applyAlignment="1" applyProtection="1">
      <alignment horizontal="center"/>
      <protection/>
    </xf>
    <xf numFmtId="0" fontId="12" fillId="2" borderId="11" xfId="0" applyFont="1" applyFill="1" applyBorder="1" applyAlignment="1" applyProtection="1">
      <alignment horizontal="center"/>
      <protection/>
    </xf>
    <xf numFmtId="0" fontId="12" fillId="2" borderId="12" xfId="0" applyFont="1" applyFill="1" applyBorder="1" applyAlignment="1" applyProtection="1">
      <alignment horizontal="center"/>
      <protection/>
    </xf>
    <xf numFmtId="0" fontId="12" fillId="2" borderId="11" xfId="0" applyFont="1" applyFill="1" applyBorder="1" applyAlignment="1" applyProtection="1">
      <alignment horizontal="centerContinuous"/>
      <protection/>
    </xf>
    <xf numFmtId="0" fontId="12" fillId="2" borderId="13" xfId="0" applyFont="1" applyFill="1" applyBorder="1" applyAlignment="1" applyProtection="1">
      <alignment horizontal="center"/>
      <protection/>
    </xf>
    <xf numFmtId="0" fontId="12" fillId="2" borderId="14"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5" xfId="0"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23" fillId="0" borderId="0" xfId="0" applyFont="1" applyAlignment="1">
      <alignment/>
    </xf>
    <xf numFmtId="0" fontId="23" fillId="0" borderId="0" xfId="0" applyFont="1" applyBorder="1" applyAlignment="1">
      <alignment/>
    </xf>
    <xf numFmtId="0" fontId="12" fillId="3" borderId="9" xfId="0" applyFont="1" applyFill="1" applyBorder="1" applyAlignment="1">
      <alignment wrapText="1"/>
    </xf>
    <xf numFmtId="0" fontId="12" fillId="3" borderId="16" xfId="0" applyFont="1" applyFill="1" applyBorder="1" applyAlignment="1">
      <alignment wrapText="1"/>
    </xf>
    <xf numFmtId="0" fontId="12" fillId="3" borderId="9" xfId="0" applyFont="1" applyFill="1" applyBorder="1" applyAlignment="1">
      <alignment horizontal="left" wrapText="1"/>
    </xf>
    <xf numFmtId="0" fontId="12" fillId="3" borderId="16" xfId="0" applyFont="1" applyFill="1" applyBorder="1" applyAlignment="1">
      <alignment horizontal="left"/>
    </xf>
    <xf numFmtId="0" fontId="12" fillId="3" borderId="9" xfId="0" applyFont="1" applyFill="1" applyBorder="1" applyAlignment="1">
      <alignment/>
    </xf>
    <xf numFmtId="0" fontId="12" fillId="3" borderId="16" xfId="0" applyFont="1" applyFill="1" applyBorder="1" applyAlignment="1">
      <alignment/>
    </xf>
    <xf numFmtId="0" fontId="0" fillId="0" borderId="16" xfId="0" applyFont="1" applyBorder="1" applyAlignment="1">
      <alignment/>
    </xf>
    <xf numFmtId="0" fontId="12" fillId="3" borderId="9" xfId="0" applyFont="1" applyFill="1" applyBorder="1" applyAlignment="1">
      <alignment horizontal="left"/>
    </xf>
    <xf numFmtId="0" fontId="27" fillId="0" borderId="0" xfId="0" applyFont="1" applyAlignment="1">
      <alignment horizontal="centerContinuous"/>
    </xf>
    <xf numFmtId="0" fontId="21" fillId="0" borderId="0" xfId="0" applyFont="1" applyAlignment="1">
      <alignment horizontal="centerContinuous"/>
    </xf>
    <xf numFmtId="0" fontId="23" fillId="0" borderId="0" xfId="0" applyFont="1" applyAlignment="1">
      <alignment horizontal="centerContinuous"/>
    </xf>
    <xf numFmtId="0" fontId="23" fillId="0" borderId="17" xfId="0" applyFont="1" applyBorder="1" applyAlignment="1">
      <alignment horizontal="centerContinuous"/>
    </xf>
    <xf numFmtId="0" fontId="23" fillId="0" borderId="18" xfId="0" applyFont="1" applyBorder="1" applyAlignment="1">
      <alignment horizontal="centerContinuous"/>
    </xf>
    <xf numFmtId="0" fontId="23" fillId="0" borderId="19" xfId="0" applyFont="1" applyBorder="1" applyAlignment="1">
      <alignment horizontal="left"/>
    </xf>
    <xf numFmtId="0" fontId="21" fillId="0" borderId="11" xfId="0" applyFont="1" applyBorder="1" applyAlignment="1">
      <alignment horizontal="centerContinuous"/>
    </xf>
    <xf numFmtId="0" fontId="21" fillId="0" borderId="20" xfId="0" applyFont="1" applyBorder="1" applyAlignment="1">
      <alignment horizontal="centerContinuous"/>
    </xf>
    <xf numFmtId="0" fontId="21" fillId="0" borderId="20" xfId="0" applyFont="1" applyBorder="1" applyAlignment="1">
      <alignment horizontal="left"/>
    </xf>
    <xf numFmtId="0" fontId="23" fillId="0" borderId="10" xfId="0" applyFont="1" applyBorder="1" applyAlignment="1">
      <alignment horizontal="centerContinuous"/>
    </xf>
    <xf numFmtId="0" fontId="23" fillId="0" borderId="21" xfId="0" applyFont="1" applyBorder="1" applyAlignment="1">
      <alignment horizontal="centerContinuous"/>
    </xf>
    <xf numFmtId="0" fontId="23" fillId="0" borderId="22" xfId="0" applyFont="1" applyBorder="1" applyAlignment="1">
      <alignment horizontal="centerContinuous"/>
    </xf>
    <xf numFmtId="0" fontId="23" fillId="0" borderId="23" xfId="0" applyFont="1" applyBorder="1" applyAlignment="1">
      <alignment horizontal="centerContinuous"/>
    </xf>
    <xf numFmtId="0" fontId="23" fillId="0" borderId="0" xfId="0" applyFont="1" applyBorder="1" applyAlignment="1">
      <alignment horizontal="centerContinuous"/>
    </xf>
    <xf numFmtId="0" fontId="21" fillId="0" borderId="20" xfId="0" applyFont="1" applyBorder="1" applyAlignment="1">
      <alignment/>
    </xf>
    <xf numFmtId="0" fontId="21" fillId="0" borderId="10" xfId="0" applyFont="1" applyBorder="1" applyAlignment="1">
      <alignment horizontal="centerContinuous"/>
    </xf>
    <xf numFmtId="3" fontId="23" fillId="0" borderId="0" xfId="0" applyNumberFormat="1" applyFont="1" applyBorder="1" applyAlignment="1">
      <alignment horizontal="left"/>
    </xf>
    <xf numFmtId="0" fontId="23"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12" fillId="3" borderId="0" xfId="0" applyFont="1" applyFill="1" applyBorder="1" applyAlignment="1">
      <alignment horizontal="right"/>
    </xf>
    <xf numFmtId="0" fontId="12" fillId="3" borderId="10" xfId="0" applyFont="1" applyFill="1" applyBorder="1" applyAlignment="1">
      <alignment horizontal="left"/>
    </xf>
    <xf numFmtId="0" fontId="12" fillId="3" borderId="0" xfId="0" applyFont="1" applyFill="1" applyBorder="1" applyAlignment="1">
      <alignment/>
    </xf>
    <xf numFmtId="0" fontId="12" fillId="3" borderId="22" xfId="0" applyFont="1" applyFill="1" applyBorder="1" applyAlignment="1">
      <alignment horizontal="left"/>
    </xf>
    <xf numFmtId="0" fontId="1" fillId="0" borderId="0" xfId="0" applyFont="1" applyAlignment="1">
      <alignment horizontal="center"/>
    </xf>
    <xf numFmtId="0" fontId="31" fillId="2" borderId="24" xfId="0" applyFont="1" applyFill="1" applyBorder="1" applyAlignment="1" applyProtection="1" quotePrefix="1">
      <alignment horizontal="center"/>
      <protection/>
    </xf>
    <xf numFmtId="0" fontId="31" fillId="2" borderId="3" xfId="0" applyFont="1" applyFill="1" applyBorder="1" applyAlignment="1" applyProtection="1" quotePrefix="1">
      <alignment horizontal="centerContinuous"/>
      <protection/>
    </xf>
    <xf numFmtId="0" fontId="31" fillId="2" borderId="24" xfId="0" applyFont="1" applyFill="1" applyBorder="1" applyAlignment="1" applyProtection="1">
      <alignment horizontal="center"/>
      <protection/>
    </xf>
    <xf numFmtId="0" fontId="31" fillId="2" borderId="3" xfId="0" applyFont="1" applyFill="1" applyBorder="1" applyAlignment="1" applyProtection="1" quotePrefix="1">
      <alignment horizontal="center"/>
      <protection/>
    </xf>
    <xf numFmtId="0" fontId="1" fillId="0" borderId="25" xfId="0" applyFont="1" applyBorder="1" applyAlignment="1">
      <alignment/>
    </xf>
    <xf numFmtId="0" fontId="15" fillId="3" borderId="25" xfId="0" applyFont="1" applyFill="1" applyBorder="1" applyAlignment="1">
      <alignment vertical="center"/>
    </xf>
    <xf numFmtId="0" fontId="15" fillId="3" borderId="25" xfId="0" applyFont="1" applyFill="1" applyBorder="1" applyAlignment="1">
      <alignment vertical="center"/>
    </xf>
    <xf numFmtId="0" fontId="15" fillId="2" borderId="25" xfId="0" applyFont="1" applyFill="1" applyBorder="1" applyAlignment="1" applyProtection="1">
      <alignment vertical="center"/>
      <protection/>
    </xf>
    <xf numFmtId="0" fontId="15" fillId="3" borderId="25" xfId="0" applyFont="1" applyFill="1" applyBorder="1" applyAlignment="1">
      <alignment horizontal="left" vertical="center"/>
    </xf>
    <xf numFmtId="0" fontId="1" fillId="0" borderId="25" xfId="0" applyFont="1" applyBorder="1" applyAlignment="1">
      <alignment vertical="center"/>
    </xf>
    <xf numFmtId="0" fontId="31" fillId="3" borderId="25" xfId="0" applyFont="1" applyFill="1" applyBorder="1" applyAlignment="1">
      <alignment vertical="center"/>
    </xf>
    <xf numFmtId="0" fontId="31" fillId="3" borderId="26" xfId="0" applyFont="1" applyFill="1" applyBorder="1" applyAlignment="1">
      <alignment vertical="center"/>
    </xf>
    <xf numFmtId="0" fontId="31" fillId="3" borderId="27" xfId="0" applyFont="1" applyFill="1" applyBorder="1" applyAlignment="1">
      <alignment vertical="center"/>
    </xf>
    <xf numFmtId="0" fontId="31" fillId="3" borderId="25" xfId="0" applyFont="1" applyFill="1" applyBorder="1" applyAlignment="1">
      <alignment/>
    </xf>
    <xf numFmtId="0" fontId="21" fillId="0" borderId="25" xfId="0" applyFont="1" applyBorder="1" applyAlignment="1">
      <alignment vertical="center"/>
    </xf>
    <xf numFmtId="0" fontId="31" fillId="2" borderId="25" xfId="0" applyFont="1" applyFill="1" applyBorder="1" applyAlignment="1" applyProtection="1">
      <alignment vertical="center"/>
      <protection/>
    </xf>
    <xf numFmtId="0" fontId="31" fillId="2" borderId="26" xfId="0" applyFont="1" applyFill="1" applyBorder="1" applyAlignment="1">
      <alignment vertical="center"/>
    </xf>
    <xf numFmtId="0" fontId="31" fillId="3" borderId="25" xfId="0" applyFont="1" applyFill="1" applyBorder="1" applyAlignment="1">
      <alignment horizontal="left" vertical="center"/>
    </xf>
    <xf numFmtId="0" fontId="12" fillId="2" borderId="28" xfId="0" applyFont="1" applyFill="1" applyBorder="1" applyAlignment="1" applyProtection="1">
      <alignment/>
      <protection/>
    </xf>
    <xf numFmtId="0" fontId="1" fillId="0" borderId="25" xfId="0" applyFont="1" applyBorder="1" applyAlignment="1">
      <alignment/>
    </xf>
    <xf numFmtId="0" fontId="21" fillId="0" borderId="25" xfId="0" applyFont="1" applyBorder="1" applyAlignment="1">
      <alignment/>
    </xf>
    <xf numFmtId="0" fontId="12"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5" fillId="3" borderId="25" xfId="0" applyFont="1" applyFill="1" applyBorder="1" applyAlignment="1">
      <alignment horizontal="left"/>
    </xf>
    <xf numFmtId="168" fontId="12" fillId="2" borderId="29" xfId="27" applyFont="1" applyFill="1" applyBorder="1" applyAlignment="1" applyProtection="1">
      <alignment horizontal="centerContinuous"/>
      <protection/>
    </xf>
    <xf numFmtId="0" fontId="25" fillId="0" borderId="30" xfId="0" applyFont="1" applyFill="1" applyBorder="1" applyAlignment="1" applyProtection="1">
      <alignment horizontal="centerContinuous" vertical="center"/>
      <protection/>
    </xf>
    <xf numFmtId="0" fontId="25" fillId="0" borderId="31" xfId="0" applyFont="1" applyFill="1" applyBorder="1" applyAlignment="1" applyProtection="1">
      <alignment horizontal="centerContinuous" vertical="center"/>
      <protection/>
    </xf>
    <xf numFmtId="0" fontId="27" fillId="0" borderId="0" xfId="0" applyFont="1" applyAlignment="1">
      <alignment horizontal="center"/>
    </xf>
    <xf numFmtId="0" fontId="27" fillId="0" borderId="0" xfId="0" applyFont="1" applyAlignment="1">
      <alignment horizontal="centerContinuous" vertical="center"/>
    </xf>
    <xf numFmtId="0" fontId="21"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21" fillId="0" borderId="25" xfId="0" applyFont="1" applyBorder="1" applyAlignment="1">
      <alignment vertical="center"/>
    </xf>
    <xf numFmtId="0" fontId="12" fillId="3" borderId="16" xfId="0" applyFont="1" applyFill="1" applyBorder="1" applyAlignment="1">
      <alignment horizontal="left" wrapText="1"/>
    </xf>
    <xf numFmtId="168" fontId="28"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6" fillId="2" borderId="32" xfId="27" applyNumberFormat="1" applyFont="1" applyFill="1" applyBorder="1" applyAlignment="1" applyProtection="1">
      <alignment horizontal="center"/>
      <protection/>
    </xf>
    <xf numFmtId="168" fontId="28" fillId="3" borderId="0" xfId="27" applyFont="1" applyFill="1" applyBorder="1" applyProtection="1">
      <alignment/>
      <protection/>
    </xf>
    <xf numFmtId="168" fontId="7" fillId="0" borderId="33" xfId="27" applyBorder="1" applyProtection="1">
      <alignment/>
      <protection/>
    </xf>
    <xf numFmtId="0" fontId="12" fillId="2" borderId="7"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12" fillId="3" borderId="11" xfId="0" applyFont="1" applyFill="1" applyBorder="1" applyAlignment="1" applyProtection="1">
      <alignment horizontal="right"/>
      <protection/>
    </xf>
    <xf numFmtId="0" fontId="12" fillId="3" borderId="34" xfId="0" applyFont="1" applyFill="1" applyBorder="1" applyAlignment="1" applyProtection="1">
      <alignment horizontal="center"/>
      <protection/>
    </xf>
    <xf numFmtId="0" fontId="29" fillId="3" borderId="35" xfId="0" applyFont="1" applyFill="1" applyBorder="1" applyAlignment="1" applyProtection="1">
      <alignment/>
      <protection/>
    </xf>
    <xf numFmtId="0" fontId="13" fillId="3" borderId="36"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Alignment="1" applyProtection="1">
      <alignment horizontal="center"/>
      <protection/>
    </xf>
    <xf numFmtId="0" fontId="29" fillId="3" borderId="28" xfId="0" applyFont="1" applyFill="1" applyBorder="1" applyAlignment="1" applyProtection="1">
      <alignment/>
      <protection/>
    </xf>
    <xf numFmtId="0" fontId="13" fillId="3" borderId="37"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22" xfId="0" applyFont="1" applyFill="1" applyBorder="1" applyAlignment="1" applyProtection="1">
      <alignment/>
      <protection/>
    </xf>
    <xf numFmtId="0" fontId="15" fillId="3" borderId="38" xfId="0" applyFont="1" applyFill="1" applyBorder="1" applyAlignment="1" applyProtection="1">
      <alignment horizontal="center"/>
      <protection/>
    </xf>
    <xf numFmtId="0" fontId="30" fillId="3" borderId="39" xfId="0" applyFont="1" applyFill="1" applyBorder="1" applyAlignment="1" applyProtection="1">
      <alignment/>
      <protection/>
    </xf>
    <xf numFmtId="0" fontId="12" fillId="3" borderId="30" xfId="0" applyFont="1" applyFill="1" applyBorder="1" applyAlignment="1" applyProtection="1">
      <alignment/>
      <protection/>
    </xf>
    <xf numFmtId="0" fontId="15" fillId="3" borderId="11" xfId="0" applyFont="1" applyFill="1" applyBorder="1" applyAlignment="1" applyProtection="1">
      <alignment/>
      <protection/>
    </xf>
    <xf numFmtId="0" fontId="30" fillId="3" borderId="11" xfId="0" applyFont="1" applyFill="1" applyBorder="1" applyAlignment="1" applyProtection="1">
      <alignment/>
      <protection/>
    </xf>
    <xf numFmtId="0" fontId="12" fillId="3" borderId="20" xfId="0" applyFont="1" applyFill="1" applyBorder="1" applyAlignment="1" applyProtection="1">
      <alignment/>
      <protection/>
    </xf>
    <xf numFmtId="0" fontId="12" fillId="3" borderId="11" xfId="0" applyFont="1" applyFill="1" applyBorder="1" applyAlignment="1" applyProtection="1">
      <alignment/>
      <protection/>
    </xf>
    <xf numFmtId="0" fontId="13" fillId="3" borderId="36" xfId="0" applyFont="1" applyFill="1" applyBorder="1" applyAlignment="1" applyProtection="1">
      <alignment/>
      <protection/>
    </xf>
    <xf numFmtId="0" fontId="13" fillId="3" borderId="37" xfId="0" applyFont="1" applyFill="1" applyBorder="1" applyAlignment="1" applyProtection="1">
      <alignment/>
      <protection/>
    </xf>
    <xf numFmtId="0" fontId="12" fillId="3" borderId="37" xfId="0" applyFont="1" applyFill="1" applyBorder="1" applyAlignment="1" applyProtection="1">
      <alignment/>
      <protection/>
    </xf>
    <xf numFmtId="0" fontId="29" fillId="3" borderId="22" xfId="0" applyFont="1" applyFill="1" applyBorder="1" applyAlignment="1" applyProtection="1">
      <alignment/>
      <protection/>
    </xf>
    <xf numFmtId="0" fontId="12" fillId="3" borderId="23" xfId="0" applyFont="1" applyFill="1" applyBorder="1" applyAlignment="1" applyProtection="1">
      <alignment/>
      <protection/>
    </xf>
    <xf numFmtId="0" fontId="30" fillId="3" borderId="22" xfId="0" applyFont="1" applyFill="1" applyBorder="1" applyAlignment="1" applyProtection="1">
      <alignment/>
      <protection/>
    </xf>
    <xf numFmtId="0" fontId="29" fillId="3" borderId="40" xfId="0" applyFont="1" applyFill="1" applyBorder="1" applyAlignment="1" applyProtection="1">
      <alignment/>
      <protection/>
    </xf>
    <xf numFmtId="0" fontId="13" fillId="3" borderId="23" xfId="0" applyFont="1" applyFill="1" applyBorder="1" applyAlignment="1" applyProtection="1">
      <alignment/>
      <protection/>
    </xf>
    <xf numFmtId="0" fontId="15" fillId="3" borderId="17" xfId="0" applyFont="1" applyFill="1" applyBorder="1" applyAlignment="1" applyProtection="1">
      <alignment/>
      <protection/>
    </xf>
    <xf numFmtId="0" fontId="12" fillId="3" borderId="41" xfId="0" applyFont="1" applyFill="1" applyBorder="1" applyAlignment="1" applyProtection="1">
      <alignment horizontal="center"/>
      <protection/>
    </xf>
    <xf numFmtId="0" fontId="30" fillId="3" borderId="42" xfId="0" applyFont="1" applyFill="1" applyBorder="1" applyAlignment="1" applyProtection="1">
      <alignment/>
      <protection/>
    </xf>
    <xf numFmtId="0" fontId="12" fillId="3" borderId="18" xfId="0" applyFont="1" applyFill="1" applyBorder="1" applyAlignment="1" applyProtection="1">
      <alignment/>
      <protection/>
    </xf>
    <xf numFmtId="0" fontId="15" fillId="3" borderId="43" xfId="0" applyFont="1" applyFill="1" applyBorder="1" applyAlignment="1" applyProtection="1">
      <alignment horizontal="right"/>
      <protection/>
    </xf>
    <xf numFmtId="0" fontId="15" fillId="3" borderId="44" xfId="0" applyFont="1" applyFill="1" applyBorder="1" applyAlignment="1" applyProtection="1">
      <alignment horizontal="center"/>
      <protection/>
    </xf>
    <xf numFmtId="0" fontId="30" fillId="3" borderId="45" xfId="0" applyFont="1" applyFill="1" applyBorder="1" applyAlignment="1" applyProtection="1">
      <alignment/>
      <protection/>
    </xf>
    <xf numFmtId="0" fontId="12" fillId="3" borderId="46" xfId="0" applyFont="1" applyFill="1" applyBorder="1" applyAlignment="1" applyProtection="1">
      <alignment/>
      <protection/>
    </xf>
    <xf numFmtId="0" fontId="15" fillId="3" borderId="10" xfId="0" applyFont="1" applyFill="1" applyBorder="1" applyAlignment="1" applyProtection="1">
      <alignment/>
      <protection/>
    </xf>
    <xf numFmtId="0" fontId="15" fillId="3" borderId="0" xfId="0" applyFont="1" applyFill="1" applyBorder="1" applyAlignment="1" applyProtection="1">
      <alignment horizontal="center"/>
      <protection/>
    </xf>
    <xf numFmtId="0" fontId="30" fillId="3" borderId="10" xfId="0" applyFont="1" applyFill="1" applyBorder="1" applyAlignment="1" applyProtection="1">
      <alignment/>
      <protection/>
    </xf>
    <xf numFmtId="0" fontId="12" fillId="3" borderId="21" xfId="0" applyFont="1" applyFill="1" applyBorder="1" applyAlignment="1" applyProtection="1">
      <alignment/>
      <protection/>
    </xf>
    <xf numFmtId="0" fontId="15" fillId="3" borderId="34" xfId="0" applyFont="1" applyFill="1" applyBorder="1" applyAlignment="1" applyProtection="1">
      <alignment horizontal="center"/>
      <protection/>
    </xf>
    <xf numFmtId="0" fontId="15" fillId="3" borderId="0" xfId="0" applyFont="1" applyFill="1" applyAlignment="1" applyProtection="1">
      <alignment horizontal="center"/>
      <protection/>
    </xf>
    <xf numFmtId="0" fontId="31" fillId="3" borderId="45" xfId="0" applyFont="1" applyFill="1" applyBorder="1" applyAlignment="1" applyProtection="1">
      <alignment/>
      <protection/>
    </xf>
    <xf numFmtId="0" fontId="15" fillId="3" borderId="46" xfId="0" applyFont="1" applyFill="1" applyBorder="1" applyAlignment="1" applyProtection="1">
      <alignment/>
      <protection/>
    </xf>
    <xf numFmtId="168" fontId="28" fillId="3" borderId="0" xfId="27" applyFont="1" applyFill="1" applyAlignment="1" applyProtection="1">
      <alignment horizontal="center"/>
      <protection/>
    </xf>
    <xf numFmtId="168" fontId="28" fillId="3" borderId="38" xfId="27" applyFont="1" applyFill="1" applyBorder="1" applyProtection="1">
      <alignment/>
      <protection/>
    </xf>
    <xf numFmtId="0" fontId="15" fillId="3" borderId="39" xfId="0" applyFont="1" applyFill="1" applyBorder="1" applyAlignment="1" applyProtection="1">
      <alignment/>
      <protection/>
    </xf>
    <xf numFmtId="0" fontId="12" fillId="3" borderId="31" xfId="0" applyFont="1" applyFill="1" applyBorder="1" applyAlignment="1" applyProtection="1">
      <alignment horizontal="center"/>
      <protection/>
    </xf>
    <xf numFmtId="0" fontId="29" fillId="3" borderId="28" xfId="0" applyFont="1" applyFill="1" applyBorder="1" applyAlignment="1" applyProtection="1">
      <alignment horizontal="left"/>
      <protection/>
    </xf>
    <xf numFmtId="0" fontId="29" fillId="3" borderId="22" xfId="0" applyFont="1" applyFill="1" applyBorder="1" applyAlignment="1" applyProtection="1">
      <alignment horizontal="left"/>
      <protection/>
    </xf>
    <xf numFmtId="0" fontId="15" fillId="3" borderId="30" xfId="0" applyFont="1" applyFill="1" applyBorder="1" applyAlignment="1" applyProtection="1">
      <alignment/>
      <protection/>
    </xf>
    <xf numFmtId="0" fontId="15" fillId="3" borderId="37" xfId="0" applyFont="1" applyFill="1" applyBorder="1" applyAlignment="1" applyProtection="1">
      <alignment/>
      <protection/>
    </xf>
    <xf numFmtId="0" fontId="15" fillId="3" borderId="20" xfId="0" applyFont="1" applyFill="1" applyBorder="1" applyAlignment="1" applyProtection="1">
      <alignment/>
      <protection/>
    </xf>
    <xf numFmtId="0" fontId="15" fillId="3" borderId="36" xfId="0" applyFont="1" applyFill="1" applyBorder="1" applyAlignment="1" applyProtection="1">
      <alignment/>
      <protection/>
    </xf>
    <xf numFmtId="0" fontId="15" fillId="3" borderId="23"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38" xfId="0" applyFont="1" applyFill="1" applyBorder="1" applyAlignment="1" applyProtection="1">
      <alignment horizontal="center"/>
      <protection/>
    </xf>
    <xf numFmtId="0" fontId="29" fillId="3" borderId="28" xfId="0" applyFont="1" applyFill="1" applyBorder="1" applyAlignment="1" applyProtection="1">
      <alignment/>
      <protection/>
    </xf>
    <xf numFmtId="0" fontId="15" fillId="3" borderId="21" xfId="0" applyFont="1" applyFill="1" applyBorder="1" applyAlignment="1" applyProtection="1">
      <alignment/>
      <protection/>
    </xf>
    <xf numFmtId="0" fontId="29" fillId="3" borderId="10" xfId="0" applyFont="1" applyFill="1" applyBorder="1" applyAlignment="1" applyProtection="1">
      <alignment/>
      <protection/>
    </xf>
    <xf numFmtId="0" fontId="12" fillId="4" borderId="5" xfId="0" applyFont="1" applyFill="1" applyBorder="1" applyAlignment="1" applyProtection="1">
      <alignment horizontal="center" shrinkToFit="1"/>
      <protection/>
    </xf>
    <xf numFmtId="0" fontId="12" fillId="4" borderId="10" xfId="0" applyFont="1" applyFill="1" applyBorder="1" applyAlignment="1" applyProtection="1">
      <alignment horizontal="center"/>
      <protection/>
    </xf>
    <xf numFmtId="0" fontId="31" fillId="4" borderId="3" xfId="0" applyFont="1" applyFill="1" applyBorder="1" applyAlignment="1" applyProtection="1">
      <alignment horizontal="center"/>
      <protection/>
    </xf>
    <xf numFmtId="0" fontId="12" fillId="4" borderId="0" xfId="0" applyFont="1" applyFill="1" applyBorder="1" applyAlignment="1" applyProtection="1">
      <alignment horizontal="center"/>
      <protection/>
    </xf>
    <xf numFmtId="168" fontId="38" fillId="3" borderId="0" xfId="27" applyFont="1" applyFill="1" applyAlignment="1" applyProtection="1">
      <alignment horizontal="center" wrapText="1"/>
      <protection/>
    </xf>
    <xf numFmtId="0" fontId="18" fillId="0" borderId="31" xfId="0" applyFont="1" applyBorder="1" applyAlignment="1" applyProtection="1">
      <alignment horizontal="centerContinuous" vertical="center"/>
      <protection hidden="1"/>
    </xf>
    <xf numFmtId="0" fontId="27" fillId="0" borderId="31" xfId="0" applyFont="1" applyBorder="1" applyAlignment="1" applyProtection="1">
      <alignment horizontal="centerContinuous" vertical="center"/>
      <protection hidden="1"/>
    </xf>
    <xf numFmtId="0" fontId="18"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13" fillId="2" borderId="47" xfId="26" applyFont="1" applyFill="1" applyBorder="1" applyAlignment="1" applyProtection="1">
      <alignment/>
      <protection hidden="1"/>
    </xf>
    <xf numFmtId="168" fontId="12" fillId="2" borderId="6" xfId="26" applyFont="1" applyFill="1" applyBorder="1" applyProtection="1">
      <alignment/>
      <protection hidden="1"/>
    </xf>
    <xf numFmtId="168" fontId="12" fillId="2" borderId="6" xfId="26" applyFont="1" applyFill="1" applyBorder="1" applyAlignment="1" applyProtection="1">
      <alignment/>
      <protection hidden="1"/>
    </xf>
    <xf numFmtId="168" fontId="15"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13" fillId="2" borderId="49" xfId="26" applyFont="1" applyFill="1" applyBorder="1" applyAlignment="1" applyProtection="1">
      <alignment/>
      <protection hidden="1"/>
    </xf>
    <xf numFmtId="168" fontId="12" fillId="2" borderId="0" xfId="26" applyFont="1" applyFill="1" applyBorder="1" applyProtection="1">
      <alignment/>
      <protection hidden="1"/>
    </xf>
    <xf numFmtId="168" fontId="12" fillId="2" borderId="0" xfId="26" applyFont="1" applyFill="1" applyBorder="1" applyAlignment="1" applyProtection="1">
      <alignment/>
      <protection hidden="1"/>
    </xf>
    <xf numFmtId="168" fontId="16" fillId="0" borderId="0" xfId="26" applyFont="1" applyAlignment="1" applyProtection="1">
      <alignment horizontal="centerContinuous"/>
      <protection hidden="1"/>
    </xf>
    <xf numFmtId="168" fontId="7" fillId="0" borderId="50" xfId="26" applyBorder="1" applyProtection="1">
      <alignment/>
      <protection hidden="1"/>
    </xf>
    <xf numFmtId="168" fontId="12" fillId="2" borderId="0" xfId="26" applyFont="1" applyFill="1" applyBorder="1" applyProtection="1">
      <alignment/>
      <protection hidden="1"/>
    </xf>
    <xf numFmtId="168" fontId="15" fillId="2" borderId="51" xfId="26" applyFont="1" applyFill="1" applyBorder="1" applyProtection="1">
      <alignment/>
      <protection hidden="1"/>
    </xf>
    <xf numFmtId="168" fontId="15" fillId="2" borderId="52" xfId="26" applyFont="1" applyFill="1" applyBorder="1" applyAlignment="1" applyProtection="1">
      <alignment horizontal="center" vertical="center"/>
      <protection hidden="1"/>
    </xf>
    <xf numFmtId="168" fontId="15" fillId="2" borderId="0" xfId="26" applyFont="1" applyFill="1" applyBorder="1" applyProtection="1">
      <alignment/>
      <protection hidden="1"/>
    </xf>
    <xf numFmtId="168" fontId="15" fillId="2" borderId="50" xfId="26" applyFont="1" applyFill="1" applyBorder="1" applyProtection="1">
      <alignment/>
      <protection hidden="1"/>
    </xf>
    <xf numFmtId="168" fontId="13" fillId="2" borderId="53" xfId="26" applyFont="1" applyFill="1" applyBorder="1" applyAlignment="1" applyProtection="1">
      <alignment/>
      <protection hidden="1"/>
    </xf>
    <xf numFmtId="168" fontId="13" fillId="2" borderId="53" xfId="26" applyFont="1" applyFill="1" applyBorder="1" applyAlignment="1" applyProtection="1">
      <alignment horizontal="fill"/>
      <protection hidden="1"/>
    </xf>
    <xf numFmtId="168" fontId="15"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12" fillId="0" borderId="34" xfId="26" applyFont="1" applyFill="1" applyBorder="1" applyProtection="1">
      <alignment/>
      <protection hidden="1"/>
    </xf>
    <xf numFmtId="168" fontId="12" fillId="0" borderId="38" xfId="26" applyFont="1" applyFill="1" applyBorder="1" applyProtection="1">
      <alignment/>
      <protection hidden="1"/>
    </xf>
    <xf numFmtId="168" fontId="12" fillId="0" borderId="0" xfId="26" applyFont="1" applyFill="1" applyBorder="1" applyProtection="1">
      <alignment/>
      <protection hidden="1"/>
    </xf>
    <xf numFmtId="168" fontId="12" fillId="0" borderId="1" xfId="26" applyFont="1" applyFill="1" applyBorder="1" applyProtection="1">
      <alignment/>
      <protection hidden="1"/>
    </xf>
    <xf numFmtId="168" fontId="12" fillId="0" borderId="1" xfId="26" applyFont="1" applyFill="1" applyBorder="1" applyAlignment="1" applyProtection="1">
      <alignment/>
      <protection hidden="1"/>
    </xf>
    <xf numFmtId="168" fontId="12" fillId="0" borderId="10" xfId="26" applyFont="1" applyFill="1" applyBorder="1" applyAlignment="1" applyProtection="1">
      <alignment/>
      <protection hidden="1"/>
    </xf>
    <xf numFmtId="168" fontId="0" fillId="0" borderId="38" xfId="26" applyFont="1" applyBorder="1" applyProtection="1">
      <alignment/>
      <protection hidden="1"/>
    </xf>
    <xf numFmtId="168" fontId="12" fillId="0" borderId="53" xfId="26" applyFont="1" applyFill="1" applyBorder="1" applyAlignment="1" applyProtection="1">
      <alignment/>
      <protection hidden="1"/>
    </xf>
    <xf numFmtId="168" fontId="26" fillId="0" borderId="38" xfId="26" applyFont="1" applyBorder="1" applyProtection="1">
      <alignment/>
      <protection hidden="1"/>
    </xf>
    <xf numFmtId="168" fontId="13" fillId="0" borderId="11" xfId="26" applyFont="1" applyFill="1" applyBorder="1" applyAlignment="1" applyProtection="1">
      <alignment horizontal="centerContinuous"/>
      <protection hidden="1"/>
    </xf>
    <xf numFmtId="168" fontId="13" fillId="0" borderId="34" xfId="26" applyFont="1" applyFill="1" applyBorder="1" applyAlignment="1" applyProtection="1">
      <alignment horizontal="centerContinuous"/>
      <protection hidden="1"/>
    </xf>
    <xf numFmtId="168" fontId="13" fillId="0" borderId="20" xfId="26" applyFont="1" applyFill="1" applyBorder="1" applyAlignment="1" applyProtection="1">
      <alignment horizontal="centerContinuous"/>
      <protection hidden="1"/>
    </xf>
    <xf numFmtId="168" fontId="15" fillId="0" borderId="28" xfId="26" applyFont="1" applyFill="1" applyBorder="1" applyProtection="1">
      <alignment/>
      <protection hidden="1"/>
    </xf>
    <xf numFmtId="168" fontId="13" fillId="0" borderId="28" xfId="26" applyFont="1" applyFill="1" applyBorder="1" applyAlignment="1" applyProtection="1">
      <alignment/>
      <protection hidden="1"/>
    </xf>
    <xf numFmtId="168" fontId="13" fillId="0" borderId="54" xfId="26" applyFont="1" applyFill="1" applyBorder="1" applyAlignment="1" applyProtection="1">
      <alignment/>
      <protection hidden="1"/>
    </xf>
    <xf numFmtId="168" fontId="12" fillId="0" borderId="54" xfId="26" applyFont="1" applyFill="1" applyBorder="1" applyProtection="1">
      <alignment/>
      <protection hidden="1"/>
    </xf>
    <xf numFmtId="168" fontId="15" fillId="2" borderId="28" xfId="26" applyFont="1" applyFill="1" applyBorder="1" applyProtection="1">
      <alignment/>
      <protection hidden="1"/>
    </xf>
    <xf numFmtId="168" fontId="13" fillId="2" borderId="28" xfId="26" applyFont="1" applyFill="1" applyBorder="1" applyAlignment="1" applyProtection="1">
      <alignment/>
      <protection hidden="1"/>
    </xf>
    <xf numFmtId="168" fontId="13" fillId="2" borderId="54" xfId="26" applyFont="1" applyFill="1" applyBorder="1" applyAlignment="1" applyProtection="1">
      <alignment/>
      <protection hidden="1"/>
    </xf>
    <xf numFmtId="168" fontId="12" fillId="2" borderId="54" xfId="26" applyFont="1" applyFill="1" applyBorder="1" applyProtection="1">
      <alignment/>
      <protection hidden="1"/>
    </xf>
    <xf numFmtId="168" fontId="15" fillId="0" borderId="22" xfId="26" applyFont="1" applyFill="1" applyBorder="1" applyProtection="1">
      <alignment/>
      <protection hidden="1"/>
    </xf>
    <xf numFmtId="168" fontId="13" fillId="0" borderId="22" xfId="26" applyFont="1" applyFill="1" applyBorder="1" applyAlignment="1" applyProtection="1">
      <alignment/>
      <protection hidden="1"/>
    </xf>
    <xf numFmtId="168" fontId="13" fillId="0" borderId="38" xfId="26" applyFont="1" applyFill="1" applyBorder="1" applyAlignment="1" applyProtection="1">
      <alignment/>
      <protection hidden="1"/>
    </xf>
    <xf numFmtId="168" fontId="12" fillId="0" borderId="12" xfId="26" applyFont="1" applyFill="1" applyBorder="1" applyAlignment="1" applyProtection="1">
      <alignment/>
      <protection hidden="1"/>
    </xf>
    <xf numFmtId="168" fontId="26" fillId="0" borderId="34" xfId="26" applyFont="1" applyBorder="1" applyProtection="1">
      <alignment/>
      <protection hidden="1"/>
    </xf>
    <xf numFmtId="168" fontId="0" fillId="0" borderId="34" xfId="26" applyFont="1" applyBorder="1" applyProtection="1">
      <alignment/>
      <protection hidden="1"/>
    </xf>
    <xf numFmtId="168" fontId="16" fillId="0" borderId="34" xfId="26" applyFont="1" applyBorder="1" applyProtection="1">
      <alignment/>
      <protection hidden="1"/>
    </xf>
    <xf numFmtId="168" fontId="16" fillId="0" borderId="34" xfId="26" applyFont="1" applyBorder="1" applyAlignment="1" applyProtection="1">
      <alignment horizontal="centerContinuous"/>
      <protection hidden="1"/>
    </xf>
    <xf numFmtId="168" fontId="14" fillId="0" borderId="34" xfId="26" applyFont="1" applyBorder="1" applyAlignment="1" applyProtection="1">
      <alignment horizontal="centerContinuous"/>
      <protection hidden="1"/>
    </xf>
    <xf numFmtId="168" fontId="12" fillId="0" borderId="6" xfId="26" applyFont="1" applyFill="1" applyBorder="1" applyProtection="1">
      <alignment/>
      <protection hidden="1"/>
    </xf>
    <xf numFmtId="168" fontId="13" fillId="0" borderId="11" xfId="26" applyFont="1" applyFill="1" applyBorder="1" applyProtection="1">
      <alignment/>
      <protection hidden="1"/>
    </xf>
    <xf numFmtId="168" fontId="13" fillId="0" borderId="34" xfId="26" applyFont="1" applyFill="1" applyBorder="1" applyProtection="1">
      <alignment/>
      <protection hidden="1"/>
    </xf>
    <xf numFmtId="168" fontId="17" fillId="0" borderId="34" xfId="26" applyFont="1" applyBorder="1" applyProtection="1">
      <alignment/>
      <protection hidden="1"/>
    </xf>
    <xf numFmtId="168" fontId="17" fillId="0" borderId="20" xfId="26" applyFont="1" applyBorder="1" applyProtection="1">
      <alignment/>
      <protection hidden="1"/>
    </xf>
    <xf numFmtId="168" fontId="13" fillId="0" borderId="10" xfId="26" applyFont="1" applyFill="1" applyBorder="1" applyProtection="1">
      <alignment/>
      <protection hidden="1"/>
    </xf>
    <xf numFmtId="168" fontId="13" fillId="0" borderId="0" xfId="26" applyFont="1" applyFill="1" applyBorder="1" applyProtection="1">
      <alignment/>
      <protection hidden="1"/>
    </xf>
    <xf numFmtId="168" fontId="17" fillId="0" borderId="0" xfId="26" applyFont="1" applyBorder="1" applyProtection="1">
      <alignment/>
      <protection hidden="1"/>
    </xf>
    <xf numFmtId="168" fontId="17" fillId="0" borderId="21" xfId="26" applyFont="1" applyBorder="1" applyProtection="1">
      <alignment/>
      <protection hidden="1"/>
    </xf>
    <xf numFmtId="168" fontId="17" fillId="0" borderId="0" xfId="26" applyFont="1" applyProtection="1">
      <alignment/>
      <protection hidden="1"/>
    </xf>
    <xf numFmtId="168" fontId="13" fillId="0" borderId="0" xfId="26" applyFont="1" applyFill="1" applyBorder="1" applyAlignment="1" applyProtection="1">
      <alignment/>
      <protection hidden="1"/>
    </xf>
    <xf numFmtId="168" fontId="18" fillId="0" borderId="0" xfId="26" applyFont="1" applyProtection="1">
      <alignment/>
      <protection hidden="1"/>
    </xf>
    <xf numFmtId="0" fontId="39" fillId="0" borderId="0" xfId="38" applyFont="1">
      <alignment/>
      <protection/>
    </xf>
    <xf numFmtId="0" fontId="0" fillId="0" borderId="0" xfId="38">
      <alignment/>
      <protection/>
    </xf>
    <xf numFmtId="0" fontId="0" fillId="0" borderId="0" xfId="38" applyAlignment="1">
      <alignment horizontal="center"/>
      <protection/>
    </xf>
    <xf numFmtId="0" fontId="0" fillId="0" borderId="55" xfId="38" applyBorder="1" applyAlignment="1">
      <alignment horizontal="center" vertical="center" wrapText="1"/>
      <protection/>
    </xf>
    <xf numFmtId="0" fontId="0" fillId="0" borderId="56" xfId="38" applyBorder="1" applyAlignment="1">
      <alignment horizontal="center" vertical="center" wrapText="1"/>
      <protection/>
    </xf>
    <xf numFmtId="0" fontId="0" fillId="0" borderId="16" xfId="38" applyBorder="1">
      <alignment/>
      <protection/>
    </xf>
    <xf numFmtId="0" fontId="0" fillId="0" borderId="16" xfId="38" applyBorder="1" applyAlignment="1">
      <alignment horizontal="center"/>
      <protection/>
    </xf>
    <xf numFmtId="0" fontId="0" fillId="0" borderId="15" xfId="38" applyBorder="1">
      <alignment/>
      <protection/>
    </xf>
    <xf numFmtId="0" fontId="0" fillId="0" borderId="53" xfId="38" applyBorder="1">
      <alignment/>
      <protection/>
    </xf>
    <xf numFmtId="0" fontId="0" fillId="0" borderId="53" xfId="38" applyBorder="1" applyAlignment="1">
      <alignment horizontal="center"/>
      <protection/>
    </xf>
    <xf numFmtId="0" fontId="0" fillId="0" borderId="9" xfId="38" applyBorder="1">
      <alignment/>
      <protection/>
    </xf>
    <xf numFmtId="0" fontId="0" fillId="0" borderId="0" xfId="38" applyFont="1">
      <alignment/>
      <protection/>
    </xf>
    <xf numFmtId="0" fontId="0" fillId="0" borderId="53" xfId="38" applyFont="1" applyBorder="1">
      <alignment/>
      <protection/>
    </xf>
    <xf numFmtId="0" fontId="0" fillId="0" borderId="0" xfId="38"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13" fillId="2" borderId="0" xfId="26" applyFont="1" applyFill="1" applyBorder="1" applyAlignment="1" applyProtection="1">
      <alignment/>
      <protection hidden="1"/>
    </xf>
    <xf numFmtId="168" fontId="13" fillId="2" borderId="0" xfId="26" applyFont="1" applyFill="1" applyBorder="1" applyAlignment="1" applyProtection="1">
      <alignment horizontal="fill"/>
      <protection hidden="1"/>
    </xf>
    <xf numFmtId="168" fontId="15"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12" fillId="0" borderId="4" xfId="26" applyFont="1" applyFill="1" applyBorder="1" applyAlignment="1" applyProtection="1">
      <alignment/>
      <protection hidden="1"/>
    </xf>
    <xf numFmtId="168" fontId="7" fillId="0" borderId="1" xfId="26" applyBorder="1" applyProtection="1">
      <alignment/>
      <protection hidden="1"/>
    </xf>
    <xf numFmtId="168" fontId="16" fillId="0" borderId="0" xfId="26" applyFont="1" applyBorder="1" applyAlignment="1" applyProtection="1">
      <alignment horizontal="centerContinuous"/>
      <protection hidden="1"/>
    </xf>
    <xf numFmtId="168" fontId="13" fillId="2" borderId="57" xfId="26" applyFont="1" applyFill="1" applyBorder="1" applyAlignment="1" applyProtection="1">
      <alignment/>
      <protection hidden="1"/>
    </xf>
    <xf numFmtId="168" fontId="7" fillId="0" borderId="58" xfId="26" applyBorder="1" applyProtection="1">
      <alignment/>
      <protection hidden="1"/>
    </xf>
    <xf numFmtId="168" fontId="13" fillId="0" borderId="49" xfId="26" applyFont="1" applyFill="1" applyBorder="1" applyAlignment="1" applyProtection="1">
      <alignment/>
      <protection hidden="1"/>
    </xf>
    <xf numFmtId="168" fontId="15" fillId="2" borderId="6" xfId="26" applyFont="1" applyFill="1" applyBorder="1" applyAlignment="1" applyProtection="1">
      <alignment horizontal="centerContinuous"/>
      <protection hidden="1"/>
    </xf>
    <xf numFmtId="168" fontId="13" fillId="0" borderId="59" xfId="26" applyFont="1" applyFill="1" applyBorder="1" applyAlignment="1" applyProtection="1">
      <alignment vertical="center"/>
      <protection hidden="1"/>
    </xf>
    <xf numFmtId="168" fontId="12" fillId="0" borderId="60" xfId="26" applyFont="1" applyFill="1" applyBorder="1" applyAlignment="1" applyProtection="1">
      <alignment vertical="center"/>
      <protection hidden="1"/>
    </xf>
    <xf numFmtId="168" fontId="13" fillId="0" borderId="6" xfId="26" applyFont="1" applyFill="1" applyBorder="1" applyAlignment="1" applyProtection="1">
      <alignment vertical="center"/>
      <protection hidden="1"/>
    </xf>
    <xf numFmtId="168" fontId="12" fillId="0" borderId="6" xfId="26" applyFont="1" applyFill="1" applyBorder="1" applyAlignment="1" applyProtection="1">
      <alignment vertical="center"/>
      <protection hidden="1"/>
    </xf>
    <xf numFmtId="168" fontId="12" fillId="0" borderId="48" xfId="26" applyFont="1" applyFill="1" applyBorder="1" applyAlignment="1" applyProtection="1">
      <alignment vertical="center"/>
      <protection hidden="1"/>
    </xf>
    <xf numFmtId="168" fontId="13" fillId="0" borderId="61" xfId="26" applyFont="1" applyFill="1" applyBorder="1" applyAlignment="1" applyProtection="1">
      <alignment vertical="center"/>
      <protection hidden="1"/>
    </xf>
    <xf numFmtId="168" fontId="12" fillId="0" borderId="54" xfId="26" applyFont="1" applyFill="1" applyBorder="1" applyAlignment="1" applyProtection="1">
      <alignment vertical="center"/>
      <protection hidden="1"/>
    </xf>
    <xf numFmtId="168" fontId="13" fillId="0" borderId="62" xfId="26" applyFont="1" applyFill="1" applyBorder="1" applyAlignment="1" applyProtection="1">
      <alignment vertical="center"/>
      <protection hidden="1"/>
    </xf>
    <xf numFmtId="168" fontId="12"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12" fillId="2" borderId="63" xfId="26" applyFont="1" applyFill="1" applyBorder="1" applyAlignment="1" applyProtection="1">
      <alignment horizontal="center" vertical="center" wrapText="1"/>
      <protection hidden="1"/>
    </xf>
    <xf numFmtId="174" fontId="16" fillId="0" borderId="25" xfId="30" applyNumberFormat="1" applyFont="1" applyBorder="1" applyAlignment="1" applyProtection="1">
      <alignment horizontal="center"/>
      <protection hidden="1"/>
    </xf>
    <xf numFmtId="168" fontId="0" fillId="0" borderId="0" xfId="29" applyProtection="1">
      <alignment/>
      <protection hidden="1"/>
    </xf>
    <xf numFmtId="168" fontId="11" fillId="0" borderId="10" xfId="29" applyFont="1" applyFill="1" applyBorder="1" applyProtection="1">
      <alignment/>
      <protection hidden="1"/>
    </xf>
    <xf numFmtId="168" fontId="11" fillId="0" borderId="0" xfId="29" applyFont="1" applyFill="1" applyBorder="1" applyProtection="1">
      <alignment/>
      <protection hidden="1"/>
    </xf>
    <xf numFmtId="168" fontId="11" fillId="0" borderId="21" xfId="29" applyFont="1" applyFill="1" applyBorder="1" applyProtection="1">
      <alignment/>
      <protection hidden="1"/>
    </xf>
    <xf numFmtId="168" fontId="16" fillId="0" borderId="64" xfId="29" applyFont="1" applyBorder="1" applyAlignment="1" applyProtection="1">
      <alignment horizontal="center"/>
      <protection hidden="1"/>
    </xf>
    <xf numFmtId="168" fontId="16" fillId="0" borderId="58" xfId="29" applyFont="1" applyBorder="1" applyProtection="1">
      <alignment/>
      <protection hidden="1"/>
    </xf>
    <xf numFmtId="168" fontId="16" fillId="0" borderId="65" xfId="29" applyFont="1" applyBorder="1" applyAlignment="1" applyProtection="1">
      <alignment horizontal="center"/>
      <protection hidden="1"/>
    </xf>
    <xf numFmtId="168" fontId="16" fillId="0" borderId="66" xfId="29" applyFont="1" applyBorder="1" applyProtection="1">
      <alignment/>
      <protection hidden="1"/>
    </xf>
    <xf numFmtId="168" fontId="16" fillId="0" borderId="66" xfId="29" applyFont="1" applyBorder="1" applyAlignment="1" applyProtection="1">
      <alignment horizontal="center"/>
      <protection hidden="1"/>
    </xf>
    <xf numFmtId="168" fontId="16" fillId="0" borderId="0" xfId="29" applyFont="1" applyBorder="1" applyAlignment="1" applyProtection="1">
      <alignment horizontal="center"/>
      <protection hidden="1"/>
    </xf>
    <xf numFmtId="168" fontId="16" fillId="0" borderId="0" xfId="29" applyFont="1" applyBorder="1" applyProtection="1">
      <alignment/>
      <protection hidden="1"/>
    </xf>
    <xf numFmtId="168" fontId="16" fillId="0" borderId="60" xfId="29" applyFont="1" applyBorder="1" applyAlignment="1" applyProtection="1">
      <alignment horizontal="center"/>
      <protection hidden="1"/>
    </xf>
    <xf numFmtId="168" fontId="1" fillId="0" borderId="67" xfId="29" applyFont="1" applyBorder="1" applyAlignment="1" applyProtection="1">
      <alignment horizontal="center"/>
      <protection hidden="1"/>
    </xf>
    <xf numFmtId="168" fontId="1" fillId="0" borderId="46" xfId="29" applyFont="1" applyBorder="1" applyProtection="1">
      <alignment/>
      <protection hidden="1"/>
    </xf>
    <xf numFmtId="168" fontId="0" fillId="0" borderId="0" xfId="29" applyFont="1" applyProtection="1">
      <alignment/>
      <protection hidden="1"/>
    </xf>
    <xf numFmtId="168" fontId="0" fillId="0" borderId="0" xfId="29" applyFont="1" applyProtection="1">
      <alignment/>
      <protection hidden="1"/>
    </xf>
    <xf numFmtId="168" fontId="40" fillId="0" borderId="0" xfId="26" applyFont="1" applyAlignment="1" applyProtection="1">
      <alignment vertical="center"/>
      <protection hidden="1"/>
    </xf>
    <xf numFmtId="174" fontId="16" fillId="0" borderId="40" xfId="30" applyNumberFormat="1" applyFont="1" applyBorder="1" applyAlignment="1" applyProtection="1">
      <alignment horizontal="center"/>
      <protection hidden="1"/>
    </xf>
    <xf numFmtId="0" fontId="0" fillId="0" borderId="0" xfId="0" applyAlignment="1" applyProtection="1">
      <alignment/>
      <protection locked="0"/>
    </xf>
    <xf numFmtId="168" fontId="16" fillId="0" borderId="68" xfId="29" applyFont="1" applyBorder="1" applyAlignment="1" applyProtection="1">
      <alignment horizontal="center"/>
      <protection hidden="1"/>
    </xf>
    <xf numFmtId="168" fontId="16" fillId="0" borderId="48" xfId="31" applyFont="1" applyBorder="1" applyAlignment="1" applyProtection="1">
      <alignment horizontal="center"/>
      <protection hidden="1"/>
    </xf>
    <xf numFmtId="168" fontId="16" fillId="0" borderId="68" xfId="31" applyFont="1" applyBorder="1" applyAlignment="1" applyProtection="1">
      <alignment horizontal="center"/>
      <protection hidden="1"/>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9" xfId="27" applyNumberFormat="1" applyFont="1" applyFill="1" applyBorder="1" applyAlignment="1" applyProtection="1">
      <alignment horizontal="center"/>
      <protection/>
    </xf>
    <xf numFmtId="168" fontId="22" fillId="0" borderId="45" xfId="31" applyFont="1" applyBorder="1" applyAlignment="1" applyProtection="1">
      <alignment horizontal="centerContinuous" vertical="center"/>
      <protection hidden="1"/>
    </xf>
    <xf numFmtId="168" fontId="25" fillId="0" borderId="70" xfId="29" applyFont="1" applyFill="1" applyBorder="1" applyAlignment="1" applyProtection="1">
      <alignment horizontal="centerContinuous" vertical="center"/>
      <protection hidden="1"/>
    </xf>
    <xf numFmtId="168" fontId="16" fillId="0" borderId="5" xfId="31" applyFont="1" applyBorder="1" applyProtection="1">
      <alignment/>
      <protection hidden="1"/>
    </xf>
    <xf numFmtId="168" fontId="16" fillId="0" borderId="59" xfId="31" applyFont="1" applyBorder="1" applyAlignment="1" applyProtection="1">
      <alignment horizontal="centerContinuous" vertical="center"/>
      <protection hidden="1"/>
    </xf>
    <xf numFmtId="168" fontId="16" fillId="0" borderId="60" xfId="29" applyFont="1" applyBorder="1" applyAlignment="1" applyProtection="1">
      <alignment horizontal="centerContinuous" vertical="center"/>
      <protection hidden="1"/>
    </xf>
    <xf numFmtId="168" fontId="16" fillId="0" borderId="71" xfId="29" applyFont="1" applyBorder="1" applyAlignment="1" applyProtection="1">
      <alignment horizontal="centerContinuous" vertical="center"/>
      <protection hidden="1"/>
    </xf>
    <xf numFmtId="174" fontId="16" fillId="0" borderId="72" xfId="30" applyNumberFormat="1" applyFont="1" applyBorder="1" applyAlignment="1" applyProtection="1">
      <alignment horizontal="center"/>
      <protection hidden="1"/>
    </xf>
    <xf numFmtId="168" fontId="41" fillId="0" borderId="44" xfId="29" applyFont="1" applyBorder="1" applyProtection="1">
      <alignment/>
      <protection hidden="1"/>
    </xf>
    <xf numFmtId="0" fontId="0" fillId="0" borderId="0" xfId="0"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0" fontId="0" fillId="0" borderId="9" xfId="0" applyFont="1" applyBorder="1" applyAlignment="1">
      <alignment/>
    </xf>
    <xf numFmtId="0" fontId="0" fillId="0" borderId="0" xfId="0" applyFont="1" applyAlignment="1">
      <alignment/>
    </xf>
    <xf numFmtId="0" fontId="0" fillId="0" borderId="73" xfId="0" applyFont="1" applyBorder="1" applyAlignment="1">
      <alignment/>
    </xf>
    <xf numFmtId="0" fontId="0" fillId="0" borderId="74"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6" fillId="0" borderId="10" xfId="0" applyFont="1" applyBorder="1" applyAlignment="1">
      <alignment horizontal="centerContinuous"/>
    </xf>
    <xf numFmtId="0" fontId="26" fillId="0" borderId="21" xfId="0" applyFont="1" applyBorder="1" applyAlignment="1">
      <alignment horizontal="centerContinuous"/>
    </xf>
    <xf numFmtId="0" fontId="26" fillId="0" borderId="21" xfId="0" applyFont="1" applyBorder="1" applyAlignment="1">
      <alignment/>
    </xf>
    <xf numFmtId="0" fontId="26" fillId="0" borderId="0" xfId="0" applyFont="1" applyAlignment="1">
      <alignment/>
    </xf>
    <xf numFmtId="0" fontId="26" fillId="0" borderId="22" xfId="0" applyFont="1" applyBorder="1" applyAlignment="1">
      <alignment horizontal="centerContinuous"/>
    </xf>
    <xf numFmtId="0" fontId="26" fillId="0" borderId="23" xfId="0" applyFont="1" applyBorder="1" applyAlignment="1">
      <alignment horizontal="centerContinuous"/>
    </xf>
    <xf numFmtId="0" fontId="26"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5" fillId="2" borderId="75" xfId="26" applyFont="1" applyFill="1" applyBorder="1" applyAlignment="1" applyProtection="1">
      <alignment horizontal="center" vertical="center"/>
      <protection hidden="1"/>
    </xf>
    <xf numFmtId="168" fontId="15" fillId="0" borderId="47" xfId="26" applyFont="1" applyFill="1" applyBorder="1" applyAlignment="1" applyProtection="1">
      <alignment vertical="center"/>
      <protection hidden="1"/>
    </xf>
    <xf numFmtId="168" fontId="15" fillId="0" borderId="76" xfId="26" applyFont="1" applyFill="1" applyBorder="1" applyAlignment="1" applyProtection="1">
      <alignment vertical="center"/>
      <protection hidden="1"/>
    </xf>
    <xf numFmtId="168" fontId="15" fillId="0" borderId="77" xfId="26" applyFont="1" applyFill="1" applyBorder="1" applyAlignment="1" applyProtection="1">
      <alignment vertical="center"/>
      <protection hidden="1"/>
    </xf>
    <xf numFmtId="173" fontId="29" fillId="3" borderId="78" xfId="0" applyNumberFormat="1" applyFont="1" applyFill="1" applyBorder="1" applyAlignment="1" applyProtection="1">
      <alignment shrinkToFit="1"/>
      <protection locked="0"/>
    </xf>
    <xf numFmtId="173" fontId="29" fillId="3" borderId="25" xfId="0" applyNumberFormat="1" applyFont="1" applyFill="1" applyBorder="1" applyAlignment="1" applyProtection="1">
      <alignment shrinkToFit="1"/>
      <protection locked="0"/>
    </xf>
    <xf numFmtId="173" fontId="29" fillId="3" borderId="36" xfId="0" applyNumberFormat="1" applyFont="1" applyFill="1" applyBorder="1" applyAlignment="1" applyProtection="1">
      <alignment shrinkToFit="1"/>
      <protection locked="0"/>
    </xf>
    <xf numFmtId="173" fontId="29" fillId="4" borderId="36" xfId="0" applyNumberFormat="1" applyFont="1" applyFill="1" applyBorder="1" applyAlignment="1" applyProtection="1">
      <alignment shrinkToFit="1"/>
      <protection locked="0"/>
    </xf>
    <xf numFmtId="173" fontId="29" fillId="3" borderId="78" xfId="0" applyNumberFormat="1" applyFont="1" applyFill="1" applyBorder="1" applyAlignment="1" applyProtection="1">
      <alignment shrinkToFit="1"/>
      <protection locked="0"/>
    </xf>
    <xf numFmtId="173" fontId="29" fillId="3" borderId="79" xfId="0" applyNumberFormat="1" applyFont="1" applyFill="1" applyBorder="1" applyAlignment="1" applyProtection="1">
      <alignment shrinkToFit="1"/>
      <protection locked="0"/>
    </xf>
    <xf numFmtId="173" fontId="29" fillId="3" borderId="80" xfId="0" applyNumberFormat="1" applyFont="1" applyFill="1" applyBorder="1" applyAlignment="1" applyProtection="1">
      <alignment shrinkToFit="1"/>
      <protection locked="0"/>
    </xf>
    <xf numFmtId="173" fontId="29" fillId="3" borderId="40" xfId="0" applyNumberFormat="1" applyFont="1" applyFill="1" applyBorder="1" applyAlignment="1" applyProtection="1">
      <alignment shrinkToFit="1"/>
      <protection locked="0"/>
    </xf>
    <xf numFmtId="173" fontId="29" fillId="3" borderId="37" xfId="0" applyNumberFormat="1" applyFont="1" applyFill="1" applyBorder="1" applyAlignment="1" applyProtection="1">
      <alignment shrinkToFit="1"/>
      <protection locked="0"/>
    </xf>
    <xf numFmtId="173" fontId="29" fillId="4" borderId="37" xfId="0" applyNumberFormat="1" applyFont="1" applyFill="1" applyBorder="1" applyAlignment="1" applyProtection="1">
      <alignment shrinkToFit="1"/>
      <protection locked="0"/>
    </xf>
    <xf numFmtId="173" fontId="29" fillId="3" borderId="80" xfId="0" applyNumberFormat="1" applyFont="1" applyFill="1" applyBorder="1" applyAlignment="1" applyProtection="1">
      <alignment shrinkToFit="1"/>
      <protection locked="0"/>
    </xf>
    <xf numFmtId="173" fontId="29" fillId="3" borderId="81" xfId="0" applyNumberFormat="1" applyFont="1" applyFill="1" applyBorder="1" applyAlignment="1" applyProtection="1">
      <alignment shrinkToFit="1"/>
      <protection locked="0"/>
    </xf>
    <xf numFmtId="173" fontId="29" fillId="3" borderId="16" xfId="0" applyNumberFormat="1" applyFont="1" applyFill="1" applyBorder="1" applyAlignment="1" applyProtection="1">
      <alignment shrinkToFit="1"/>
      <protection locked="0"/>
    </xf>
    <xf numFmtId="173" fontId="29" fillId="3" borderId="23" xfId="0" applyNumberFormat="1" applyFont="1" applyFill="1" applyBorder="1" applyAlignment="1" applyProtection="1">
      <alignment shrinkToFit="1"/>
      <protection locked="0"/>
    </xf>
    <xf numFmtId="173" fontId="29" fillId="4" borderId="23" xfId="0" applyNumberFormat="1" applyFont="1" applyFill="1" applyBorder="1" applyAlignment="1" applyProtection="1">
      <alignment shrinkToFit="1"/>
      <protection locked="0"/>
    </xf>
    <xf numFmtId="173" fontId="29" fillId="3" borderId="82" xfId="0" applyNumberFormat="1" applyFont="1" applyFill="1" applyBorder="1" applyAlignment="1" applyProtection="1">
      <alignment shrinkToFit="1"/>
      <protection locked="0"/>
    </xf>
    <xf numFmtId="173" fontId="29" fillId="3" borderId="83" xfId="0" applyNumberFormat="1" applyFont="1" applyFill="1" applyBorder="1" applyAlignment="1" applyProtection="1">
      <alignment shrinkToFit="1"/>
      <protection locked="0"/>
    </xf>
    <xf numFmtId="173" fontId="29" fillId="3" borderId="84" xfId="0" applyNumberFormat="1" applyFont="1" applyFill="1" applyBorder="1" applyAlignment="1" applyProtection="1">
      <alignment shrinkToFit="1"/>
      <protection/>
    </xf>
    <xf numFmtId="173" fontId="29" fillId="3" borderId="16" xfId="0" applyNumberFormat="1" applyFont="1" applyFill="1" applyBorder="1" applyAlignment="1" applyProtection="1">
      <alignment shrinkToFit="1"/>
      <protection/>
    </xf>
    <xf numFmtId="173" fontId="29" fillId="3" borderId="16" xfId="0" applyNumberFormat="1" applyFont="1" applyFill="1" applyBorder="1" applyAlignment="1" applyProtection="1">
      <alignment shrinkToFit="1"/>
      <protection/>
    </xf>
    <xf numFmtId="173" fontId="29" fillId="4" borderId="16" xfId="0" applyNumberFormat="1" applyFont="1" applyFill="1" applyBorder="1" applyAlignment="1" applyProtection="1">
      <alignment shrinkToFit="1"/>
      <protection/>
    </xf>
    <xf numFmtId="173" fontId="29" fillId="3" borderId="85" xfId="0" applyNumberFormat="1" applyFont="1" applyFill="1" applyBorder="1" applyAlignment="1" applyProtection="1">
      <alignment shrinkToFit="1"/>
      <protection/>
    </xf>
    <xf numFmtId="173" fontId="29" fillId="3" borderId="86" xfId="0" applyNumberFormat="1" applyFont="1" applyFill="1" applyBorder="1" applyAlignment="1" applyProtection="1">
      <alignment shrinkToFit="1"/>
      <protection/>
    </xf>
    <xf numFmtId="173" fontId="42" fillId="3" borderId="87" xfId="0" applyNumberFormat="1" applyFont="1" applyFill="1" applyBorder="1" applyAlignment="1" applyProtection="1">
      <alignment shrinkToFit="1"/>
      <protection/>
    </xf>
    <xf numFmtId="173" fontId="29" fillId="3" borderId="88" xfId="0" applyNumberFormat="1" applyFont="1" applyFill="1" applyBorder="1" applyAlignment="1" applyProtection="1">
      <alignment shrinkToFit="1"/>
      <protection locked="0"/>
    </xf>
    <xf numFmtId="173" fontId="29" fillId="3" borderId="53" xfId="0" applyNumberFormat="1" applyFont="1" applyFill="1" applyBorder="1" applyAlignment="1" applyProtection="1">
      <alignment shrinkToFit="1"/>
      <protection/>
    </xf>
    <xf numFmtId="173" fontId="29" fillId="3" borderId="30" xfId="0" applyNumberFormat="1" applyFont="1" applyFill="1" applyBorder="1" applyAlignment="1" applyProtection="1">
      <alignment shrinkToFit="1"/>
      <protection/>
    </xf>
    <xf numFmtId="173" fontId="42" fillId="4" borderId="30" xfId="0" applyNumberFormat="1" applyFont="1" applyFill="1" applyBorder="1" applyAlignment="1" applyProtection="1">
      <alignment shrinkToFit="1"/>
      <protection/>
    </xf>
    <xf numFmtId="173" fontId="29" fillId="3" borderId="84" xfId="0" applyNumberFormat="1" applyFont="1" applyFill="1" applyBorder="1" applyAlignment="1" applyProtection="1">
      <alignment shrinkToFit="1"/>
      <protection/>
    </xf>
    <xf numFmtId="173" fontId="29" fillId="3" borderId="89" xfId="0" applyNumberFormat="1" applyFont="1" applyFill="1" applyBorder="1" applyAlignment="1" applyProtection="1">
      <alignment shrinkToFit="1"/>
      <protection/>
    </xf>
    <xf numFmtId="173" fontId="29" fillId="3" borderId="90" xfId="0" applyNumberFormat="1" applyFont="1" applyFill="1" applyBorder="1" applyAlignment="1" applyProtection="1">
      <alignment shrinkToFit="1"/>
      <protection/>
    </xf>
    <xf numFmtId="173" fontId="29" fillId="3" borderId="82" xfId="0" applyNumberFormat="1" applyFont="1" applyFill="1" applyBorder="1" applyAlignment="1" applyProtection="1">
      <alignment shrinkToFit="1"/>
      <protection locked="0"/>
    </xf>
    <xf numFmtId="173" fontId="29" fillId="3" borderId="82" xfId="0" applyNumberFormat="1" applyFont="1" applyFill="1" applyBorder="1" applyAlignment="1" applyProtection="1">
      <alignment shrinkToFit="1"/>
      <protection/>
    </xf>
    <xf numFmtId="173" fontId="29" fillId="3" borderId="23" xfId="0" applyNumberFormat="1" applyFont="1" applyFill="1" applyBorder="1" applyAlignment="1" applyProtection="1">
      <alignment shrinkToFit="1"/>
      <protection/>
    </xf>
    <xf numFmtId="173" fontId="29" fillId="3" borderId="82" xfId="0" applyNumberFormat="1" applyFont="1" applyFill="1" applyBorder="1" applyAlignment="1" applyProtection="1">
      <alignment shrinkToFit="1"/>
      <protection/>
    </xf>
    <xf numFmtId="173" fontId="29" fillId="3" borderId="83" xfId="0" applyNumberFormat="1" applyFont="1" applyFill="1" applyBorder="1" applyAlignment="1" applyProtection="1">
      <alignment shrinkToFit="1"/>
      <protection/>
    </xf>
    <xf numFmtId="173" fontId="29" fillId="3" borderId="87" xfId="0" applyNumberFormat="1" applyFont="1" applyFill="1" applyBorder="1" applyAlignment="1" applyProtection="1">
      <alignment shrinkToFit="1"/>
      <protection/>
    </xf>
    <xf numFmtId="173" fontId="43" fillId="3" borderId="80" xfId="27" applyNumberFormat="1" applyFont="1" applyFill="1" applyBorder="1" applyAlignment="1" applyProtection="1">
      <alignment shrinkToFit="1"/>
      <protection locked="0"/>
    </xf>
    <xf numFmtId="173" fontId="29" fillId="3" borderId="19" xfId="0" applyNumberFormat="1" applyFont="1" applyFill="1" applyBorder="1" applyAlignment="1" applyProtection="1">
      <alignment shrinkToFit="1"/>
      <protection locked="0"/>
    </xf>
    <xf numFmtId="173" fontId="29" fillId="3" borderId="56" xfId="0" applyNumberFormat="1" applyFont="1" applyFill="1" applyBorder="1" applyAlignment="1" applyProtection="1">
      <alignment shrinkToFit="1"/>
      <protection locked="0"/>
    </xf>
    <xf numFmtId="173" fontId="29" fillId="3" borderId="18" xfId="0" applyNumberFormat="1" applyFont="1" applyFill="1" applyBorder="1" applyAlignment="1" applyProtection="1">
      <alignment shrinkToFit="1"/>
      <protection locked="0"/>
    </xf>
    <xf numFmtId="173" fontId="29" fillId="4" borderId="18" xfId="0" applyNumberFormat="1" applyFont="1" applyFill="1" applyBorder="1" applyAlignment="1" applyProtection="1">
      <alignment shrinkToFit="1"/>
      <protection locked="0"/>
    </xf>
    <xf numFmtId="173" fontId="29" fillId="3" borderId="19" xfId="0" applyNumberFormat="1" applyFont="1" applyFill="1" applyBorder="1" applyAlignment="1" applyProtection="1">
      <alignment shrinkToFit="1"/>
      <protection locked="0"/>
    </xf>
    <xf numFmtId="173" fontId="29" fillId="3" borderId="91" xfId="0" applyNumberFormat="1" applyFont="1" applyFill="1" applyBorder="1" applyAlignment="1" applyProtection="1">
      <alignment shrinkToFit="1"/>
      <protection locked="0"/>
    </xf>
    <xf numFmtId="173" fontId="29" fillId="3" borderId="92" xfId="0" applyNumberFormat="1" applyFont="1" applyFill="1" applyBorder="1" applyAlignment="1" applyProtection="1">
      <alignment shrinkToFit="1"/>
      <protection/>
    </xf>
    <xf numFmtId="173" fontId="29" fillId="3" borderId="93" xfId="0" applyNumberFormat="1" applyFont="1" applyFill="1" applyBorder="1" applyAlignment="1" applyProtection="1">
      <alignment shrinkToFit="1"/>
      <protection/>
    </xf>
    <xf numFmtId="173" fontId="29" fillId="3" borderId="94" xfId="0" applyNumberFormat="1" applyFont="1" applyFill="1" applyBorder="1" applyAlignment="1" applyProtection="1">
      <alignment shrinkToFit="1"/>
      <protection/>
    </xf>
    <xf numFmtId="173" fontId="29" fillId="4" borderId="94" xfId="0" applyNumberFormat="1" applyFont="1" applyFill="1" applyBorder="1" applyAlignment="1" applyProtection="1">
      <alignment shrinkToFit="1"/>
      <protection/>
    </xf>
    <xf numFmtId="173" fontId="29" fillId="3" borderId="95" xfId="0" applyNumberFormat="1" applyFont="1" applyFill="1" applyBorder="1" applyAlignment="1" applyProtection="1">
      <alignment shrinkToFit="1"/>
      <protection/>
    </xf>
    <xf numFmtId="173" fontId="29" fillId="3" borderId="96" xfId="0" applyNumberFormat="1" applyFont="1" applyFill="1" applyBorder="1" applyAlignment="1" applyProtection="1">
      <alignment shrinkToFit="1"/>
      <protection/>
    </xf>
    <xf numFmtId="173" fontId="29" fillId="3" borderId="97" xfId="0" applyNumberFormat="1" applyFont="1" applyFill="1" applyBorder="1" applyAlignment="1" applyProtection="1">
      <alignment shrinkToFit="1"/>
      <protection/>
    </xf>
    <xf numFmtId="173" fontId="29" fillId="3" borderId="50" xfId="0" applyNumberFormat="1" applyFont="1" applyFill="1" applyBorder="1" applyAlignment="1" applyProtection="1">
      <alignment shrinkToFit="1"/>
      <protection locked="0"/>
    </xf>
    <xf numFmtId="173" fontId="29" fillId="3" borderId="30" xfId="0" applyNumberFormat="1" applyFont="1" applyFill="1" applyBorder="1" applyAlignment="1" applyProtection="1">
      <alignment shrinkToFit="1"/>
      <protection locked="0"/>
    </xf>
    <xf numFmtId="173" fontId="29" fillId="4" borderId="30" xfId="0" applyNumberFormat="1" applyFont="1" applyFill="1" applyBorder="1" applyAlignment="1" applyProtection="1">
      <alignment shrinkToFit="1"/>
      <protection locked="0"/>
    </xf>
    <xf numFmtId="173" fontId="29" fillId="3" borderId="84" xfId="0" applyNumberFormat="1" applyFont="1" applyFill="1" applyBorder="1" applyAlignment="1" applyProtection="1">
      <alignment shrinkToFit="1"/>
      <protection locked="0"/>
    </xf>
    <xf numFmtId="173" fontId="29" fillId="3" borderId="89" xfId="0" applyNumberFormat="1" applyFont="1" applyFill="1" applyBorder="1" applyAlignment="1" applyProtection="1">
      <alignment shrinkToFit="1"/>
      <protection locked="0"/>
    </xf>
    <xf numFmtId="173" fontId="29" fillId="3" borderId="50" xfId="0" applyNumberFormat="1" applyFont="1" applyFill="1" applyBorder="1" applyAlignment="1" applyProtection="1">
      <alignment shrinkToFit="1"/>
      <protection/>
    </xf>
    <xf numFmtId="173" fontId="29" fillId="4" borderId="69" xfId="0" applyNumberFormat="1" applyFont="1" applyFill="1" applyBorder="1" applyAlignment="1" applyProtection="1">
      <alignment shrinkToFit="1"/>
      <protection/>
    </xf>
    <xf numFmtId="173" fontId="42" fillId="3" borderId="92" xfId="0" applyNumberFormat="1" applyFont="1" applyFill="1" applyBorder="1" applyAlignment="1" applyProtection="1">
      <alignment shrinkToFit="1"/>
      <protection/>
    </xf>
    <xf numFmtId="173" fontId="42" fillId="3" borderId="98" xfId="0" applyNumberFormat="1" applyFont="1" applyFill="1" applyBorder="1" applyAlignment="1" applyProtection="1">
      <alignment shrinkToFit="1"/>
      <protection/>
    </xf>
    <xf numFmtId="173" fontId="42" fillId="4" borderId="98" xfId="0" applyNumberFormat="1" applyFont="1" applyFill="1" applyBorder="1" applyAlignment="1" applyProtection="1">
      <alignment shrinkToFit="1"/>
      <protection/>
    </xf>
    <xf numFmtId="173" fontId="42" fillId="3" borderId="46" xfId="0" applyNumberFormat="1" applyFont="1" applyFill="1" applyBorder="1" applyAlignment="1" applyProtection="1">
      <alignment shrinkToFit="1"/>
      <protection/>
    </xf>
    <xf numFmtId="173" fontId="42" fillId="3" borderId="99" xfId="0" applyNumberFormat="1" applyFont="1" applyFill="1" applyBorder="1" applyAlignment="1" applyProtection="1">
      <alignment shrinkToFit="1"/>
      <protection/>
    </xf>
    <xf numFmtId="173" fontId="42" fillId="3" borderId="96" xfId="0" applyNumberFormat="1" applyFont="1" applyFill="1" applyBorder="1" applyAlignment="1" applyProtection="1">
      <alignment shrinkToFit="1"/>
      <protection/>
    </xf>
    <xf numFmtId="173" fontId="42" fillId="3" borderId="97" xfId="0" applyNumberFormat="1" applyFont="1" applyFill="1" applyBorder="1" applyAlignment="1" applyProtection="1">
      <alignment shrinkToFit="1"/>
      <protection/>
    </xf>
    <xf numFmtId="173" fontId="43" fillId="3" borderId="38" xfId="27" applyNumberFormat="1" applyFont="1" applyFill="1" applyBorder="1" applyAlignment="1" applyProtection="1">
      <alignment shrinkToFit="1"/>
      <protection locked="0"/>
    </xf>
    <xf numFmtId="173" fontId="43" fillId="3" borderId="0" xfId="27" applyNumberFormat="1" applyFont="1" applyFill="1" applyAlignment="1" applyProtection="1">
      <alignment shrinkToFit="1"/>
      <protection locked="0"/>
    </xf>
    <xf numFmtId="173" fontId="43" fillId="4" borderId="0" xfId="27" applyNumberFormat="1" applyFont="1" applyFill="1" applyAlignment="1" applyProtection="1">
      <alignment shrinkToFit="1"/>
      <protection locked="0"/>
    </xf>
    <xf numFmtId="173" fontId="29" fillId="3" borderId="85" xfId="0" applyNumberFormat="1" applyFont="1" applyFill="1" applyBorder="1" applyAlignment="1" applyProtection="1">
      <alignment shrinkToFit="1"/>
      <protection locked="0"/>
    </xf>
    <xf numFmtId="173" fontId="29" fillId="3" borderId="100" xfId="0" applyNumberFormat="1" applyFont="1" applyFill="1" applyBorder="1" applyAlignment="1" applyProtection="1">
      <alignment shrinkToFit="1"/>
      <protection locked="0"/>
    </xf>
    <xf numFmtId="173" fontId="29" fillId="3" borderId="101" xfId="0" applyNumberFormat="1" applyFont="1" applyFill="1" applyBorder="1" applyAlignment="1" applyProtection="1">
      <alignment shrinkToFit="1"/>
      <protection locked="0"/>
    </xf>
    <xf numFmtId="173" fontId="29" fillId="3" borderId="86" xfId="0" applyNumberFormat="1" applyFont="1" applyFill="1" applyBorder="1" applyAlignment="1" applyProtection="1">
      <alignment shrinkToFit="1"/>
      <protection locked="0"/>
    </xf>
    <xf numFmtId="173" fontId="42" fillId="3" borderId="85" xfId="0" applyNumberFormat="1" applyFont="1" applyFill="1" applyBorder="1" applyAlignment="1" applyProtection="1">
      <alignment shrinkToFit="1"/>
      <protection/>
    </xf>
    <xf numFmtId="173" fontId="42" fillId="3" borderId="16" xfId="0" applyNumberFormat="1" applyFont="1" applyFill="1" applyBorder="1" applyAlignment="1" applyProtection="1">
      <alignment shrinkToFit="1"/>
      <protection/>
    </xf>
    <xf numFmtId="173" fontId="42" fillId="3" borderId="86" xfId="0" applyNumberFormat="1" applyFont="1" applyFill="1" applyBorder="1" applyAlignment="1" applyProtection="1">
      <alignment shrinkToFit="1"/>
      <protection/>
    </xf>
    <xf numFmtId="173" fontId="42" fillId="3" borderId="87" xfId="0" applyNumberFormat="1" applyFont="1" applyFill="1" applyBorder="1" applyAlignment="1" applyProtection="1">
      <alignment shrinkToFit="1"/>
      <protection/>
    </xf>
    <xf numFmtId="173" fontId="42" fillId="3" borderId="101" xfId="0" applyNumberFormat="1" applyFont="1" applyFill="1" applyBorder="1" applyAlignment="1" applyProtection="1">
      <alignment shrinkToFit="1"/>
      <protection locked="0"/>
    </xf>
    <xf numFmtId="173" fontId="42" fillId="3" borderId="37" xfId="0" applyNumberFormat="1" applyFont="1" applyFill="1" applyBorder="1" applyAlignment="1" applyProtection="1">
      <alignment shrinkToFit="1"/>
      <protection locked="0"/>
    </xf>
    <xf numFmtId="173" fontId="42" fillId="4" borderId="37" xfId="0" applyNumberFormat="1" applyFont="1" applyFill="1" applyBorder="1" applyAlignment="1" applyProtection="1">
      <alignment shrinkToFit="1"/>
      <protection locked="0"/>
    </xf>
    <xf numFmtId="173" fontId="42" fillId="3" borderId="80" xfId="0" applyNumberFormat="1" applyFont="1" applyFill="1" applyBorder="1" applyAlignment="1" applyProtection="1">
      <alignment shrinkToFit="1"/>
      <protection locked="0"/>
    </xf>
    <xf numFmtId="173" fontId="42" fillId="3" borderId="102" xfId="0" applyNumberFormat="1" applyFont="1" applyFill="1" applyBorder="1" applyAlignment="1" applyProtection="1">
      <alignment shrinkToFit="1"/>
      <protection locked="0"/>
    </xf>
    <xf numFmtId="173" fontId="42" fillId="3" borderId="103" xfId="0" applyNumberFormat="1" applyFont="1" applyFill="1" applyBorder="1" applyAlignment="1" applyProtection="1">
      <alignment shrinkToFit="1"/>
      <protection/>
    </xf>
    <xf numFmtId="173" fontId="42" fillId="3" borderId="30" xfId="0" applyNumberFormat="1" applyFont="1" applyFill="1" applyBorder="1" applyAlignment="1" applyProtection="1">
      <alignment shrinkToFit="1"/>
      <protection/>
    </xf>
    <xf numFmtId="173" fontId="42" fillId="3" borderId="84"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xf>
    <xf numFmtId="173" fontId="42" fillId="3" borderId="90" xfId="0" applyNumberFormat="1" applyFont="1" applyFill="1" applyBorder="1" applyAlignment="1" applyProtection="1">
      <alignment shrinkToFit="1"/>
      <protection/>
    </xf>
    <xf numFmtId="173" fontId="42" fillId="3" borderId="100" xfId="0" applyNumberFormat="1" applyFont="1" applyFill="1" applyBorder="1" applyAlignment="1" applyProtection="1">
      <alignment shrinkToFit="1"/>
      <protection/>
    </xf>
    <xf numFmtId="173" fontId="42" fillId="3" borderId="100" xfId="0" applyNumberFormat="1" applyFont="1" applyFill="1" applyBorder="1" applyAlignment="1" applyProtection="1">
      <alignment shrinkToFit="1"/>
      <protection locked="0"/>
    </xf>
    <xf numFmtId="173" fontId="42" fillId="3" borderId="85"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locked="0"/>
    </xf>
    <xf numFmtId="173" fontId="42" fillId="4" borderId="23" xfId="0" applyNumberFormat="1" applyFont="1" applyFill="1" applyBorder="1" applyAlignment="1" applyProtection="1">
      <alignment shrinkToFit="1"/>
      <protection locked="0"/>
    </xf>
    <xf numFmtId="173" fontId="42" fillId="3" borderId="82" xfId="0" applyNumberFormat="1" applyFont="1" applyFill="1" applyBorder="1" applyAlignment="1" applyProtection="1">
      <alignment shrinkToFit="1"/>
      <protection locked="0"/>
    </xf>
    <xf numFmtId="173" fontId="42" fillId="3" borderId="86"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xf>
    <xf numFmtId="173" fontId="42" fillId="3" borderId="82" xfId="0" applyNumberFormat="1" applyFont="1" applyFill="1" applyBorder="1" applyAlignment="1" applyProtection="1">
      <alignment shrinkToFit="1"/>
      <protection/>
    </xf>
    <xf numFmtId="173" fontId="29" fillId="3" borderId="103" xfId="0" applyNumberFormat="1" applyFont="1" applyFill="1" applyBorder="1" applyAlignment="1" applyProtection="1">
      <alignment shrinkToFit="1"/>
      <protection/>
    </xf>
    <xf numFmtId="173" fontId="29" fillId="3" borderId="104" xfId="0" applyNumberFormat="1" applyFont="1" applyFill="1" applyBorder="1" applyAlignment="1" applyProtection="1">
      <alignment shrinkToFit="1"/>
      <protection/>
    </xf>
    <xf numFmtId="173" fontId="42" fillId="3" borderId="90" xfId="0" applyNumberFormat="1" applyFont="1" applyFill="1" applyBorder="1" applyAlignment="1" applyProtection="1">
      <alignment shrinkToFit="1"/>
      <protection/>
    </xf>
    <xf numFmtId="173" fontId="29" fillId="3" borderId="102" xfId="0" applyNumberFormat="1" applyFont="1" applyFill="1" applyBorder="1" applyAlignment="1" applyProtection="1">
      <alignment shrinkToFit="1"/>
      <protection locked="0"/>
    </xf>
    <xf numFmtId="173" fontId="42" fillId="3" borderId="13" xfId="0" applyNumberFormat="1" applyFont="1" applyFill="1" applyBorder="1" applyAlignment="1" applyProtection="1">
      <alignment shrinkToFit="1"/>
      <protection locked="0"/>
    </xf>
    <xf numFmtId="173" fontId="42" fillId="3" borderId="21" xfId="0" applyNumberFormat="1" applyFont="1" applyFill="1" applyBorder="1" applyAlignment="1" applyProtection="1">
      <alignment shrinkToFit="1"/>
      <protection locked="0"/>
    </xf>
    <xf numFmtId="173" fontId="42" fillId="4" borderId="21" xfId="0" applyNumberFormat="1" applyFont="1" applyFill="1" applyBorder="1" applyAlignment="1" applyProtection="1">
      <alignment shrinkToFit="1"/>
      <protection locked="0"/>
    </xf>
    <xf numFmtId="173" fontId="42" fillId="3" borderId="50" xfId="0" applyNumberFormat="1" applyFont="1" applyFill="1" applyBorder="1" applyAlignment="1" applyProtection="1">
      <alignment shrinkToFit="1"/>
      <protection locked="0"/>
    </xf>
    <xf numFmtId="173" fontId="42" fillId="3" borderId="105" xfId="0" applyNumberFormat="1" applyFont="1" applyFill="1" applyBorder="1" applyAlignment="1" applyProtection="1">
      <alignment shrinkToFit="1"/>
      <protection locked="0"/>
    </xf>
    <xf numFmtId="173" fontId="42" fillId="3" borderId="104" xfId="0" applyNumberFormat="1" applyFont="1" applyFill="1" applyBorder="1" applyAlignment="1" applyProtection="1">
      <alignment shrinkToFit="1"/>
      <protection locked="0"/>
    </xf>
    <xf numFmtId="173" fontId="42" fillId="3" borderId="106" xfId="0" applyNumberFormat="1" applyFont="1" applyFill="1" applyBorder="1" applyAlignment="1" applyProtection="1">
      <alignment shrinkToFit="1"/>
      <protection/>
    </xf>
    <xf numFmtId="173" fontId="42" fillId="3" borderId="107" xfId="0" applyNumberFormat="1" applyFont="1" applyFill="1" applyBorder="1" applyAlignment="1" applyProtection="1">
      <alignment shrinkToFit="1"/>
      <protection/>
    </xf>
    <xf numFmtId="173" fontId="41" fillId="0" borderId="92" xfId="29" applyNumberFormat="1" applyFont="1" applyBorder="1" applyAlignment="1" applyProtection="1">
      <alignment shrinkToFit="1"/>
      <protection hidden="1"/>
    </xf>
    <xf numFmtId="173" fontId="41" fillId="0" borderId="46" xfId="29" applyNumberFormat="1" applyFont="1" applyBorder="1" applyAlignment="1" applyProtection="1">
      <alignment shrinkToFit="1"/>
      <protection hidden="1"/>
    </xf>
    <xf numFmtId="173" fontId="41" fillId="0" borderId="70" xfId="29" applyNumberFormat="1" applyFont="1" applyBorder="1" applyAlignment="1" applyProtection="1">
      <alignment shrinkToFit="1"/>
      <protection hidden="1"/>
    </xf>
    <xf numFmtId="168" fontId="26" fillId="0" borderId="36" xfId="29" applyFont="1" applyBorder="1" applyAlignment="1" applyProtection="1">
      <alignment shrinkToFit="1"/>
      <protection locked="0"/>
    </xf>
    <xf numFmtId="170" fontId="26" fillId="0" borderId="36" xfId="29" applyNumberFormat="1" applyFont="1" applyBorder="1" applyAlignment="1" applyProtection="1">
      <alignment shrinkToFit="1"/>
      <protection locked="0"/>
    </xf>
    <xf numFmtId="173" fontId="26" fillId="0" borderId="78" xfId="29" applyNumberFormat="1" applyFont="1" applyBorder="1" applyAlignment="1" applyProtection="1">
      <alignment shrinkToFit="1"/>
      <protection locked="0"/>
    </xf>
    <xf numFmtId="173" fontId="26" fillId="0" borderId="36" xfId="29" applyNumberFormat="1" applyFont="1" applyBorder="1" applyAlignment="1" applyProtection="1">
      <alignment shrinkToFit="1"/>
      <protection locked="0"/>
    </xf>
    <xf numFmtId="173" fontId="26" fillId="0" borderId="108" xfId="29" applyNumberFormat="1" applyFont="1" applyBorder="1" applyAlignment="1" applyProtection="1">
      <alignment shrinkToFit="1"/>
      <protection locked="0"/>
    </xf>
    <xf numFmtId="168" fontId="26" fillId="0" borderId="37" xfId="29" applyFont="1" applyBorder="1" applyAlignment="1" applyProtection="1">
      <alignment shrinkToFit="1"/>
      <protection locked="0"/>
    </xf>
    <xf numFmtId="170" fontId="26" fillId="0" borderId="37" xfId="29" applyNumberFormat="1" applyFont="1" applyBorder="1" applyAlignment="1" applyProtection="1">
      <alignment shrinkToFit="1"/>
      <protection locked="0"/>
    </xf>
    <xf numFmtId="173" fontId="26" fillId="0" borderId="80" xfId="29" applyNumberFormat="1" applyFont="1" applyBorder="1" applyAlignment="1" applyProtection="1">
      <alignment shrinkToFit="1"/>
      <protection locked="0"/>
    </xf>
    <xf numFmtId="173" fontId="26" fillId="0" borderId="37" xfId="29" applyNumberFormat="1" applyFont="1" applyBorder="1" applyAlignment="1" applyProtection="1">
      <alignment shrinkToFit="1"/>
      <protection locked="0"/>
    </xf>
    <xf numFmtId="168" fontId="7" fillId="0" borderId="0" xfId="32" applyProtection="1">
      <alignment/>
      <protection locked="0"/>
    </xf>
    <xf numFmtId="168" fontId="7" fillId="0" borderId="0" xfId="32" applyBorder="1" applyProtection="1">
      <alignment/>
      <protection locked="0"/>
    </xf>
    <xf numFmtId="168" fontId="18" fillId="0" borderId="0" xfId="32" applyFont="1" applyProtection="1">
      <alignment/>
      <protection locked="0"/>
    </xf>
    <xf numFmtId="0" fontId="8" fillId="0" borderId="0" xfId="0" applyFont="1" applyFill="1" applyBorder="1" applyAlignment="1" applyProtection="1">
      <alignment horizontal="centerContinuous"/>
      <protection hidden="1"/>
    </xf>
    <xf numFmtId="0" fontId="21" fillId="0" borderId="0" xfId="0" applyFont="1" applyBorder="1" applyAlignment="1" applyProtection="1">
      <alignment horizontal="centerContinuous" vertical="justify"/>
      <protection hidden="1"/>
    </xf>
    <xf numFmtId="0" fontId="8" fillId="0" borderId="38" xfId="0" applyFont="1" applyFill="1" applyBorder="1" applyAlignment="1" applyProtection="1">
      <alignment horizontal="centerContinuous"/>
      <protection hidden="1"/>
    </xf>
    <xf numFmtId="0" fontId="9" fillId="0" borderId="38" xfId="0" applyFont="1" applyFill="1" applyBorder="1" applyAlignment="1" applyProtection="1">
      <alignment horizontal="centerContinuous"/>
      <protection hidden="1"/>
    </xf>
    <xf numFmtId="0" fontId="10" fillId="0" borderId="82" xfId="0" applyFont="1" applyBorder="1" applyAlignment="1" applyProtection="1">
      <alignment horizontal="centerContinuous"/>
      <protection hidden="1"/>
    </xf>
    <xf numFmtId="168" fontId="18" fillId="0" borderId="38" xfId="32" applyFont="1" applyBorder="1" applyProtection="1">
      <alignment/>
      <protection hidden="1"/>
    </xf>
    <xf numFmtId="168" fontId="18" fillId="0" borderId="76" xfId="32" applyFont="1" applyBorder="1" applyProtection="1">
      <alignment/>
      <protection hidden="1"/>
    </xf>
    <xf numFmtId="168" fontId="18" fillId="0" borderId="34" xfId="32" applyFont="1" applyBorder="1" applyProtection="1">
      <alignment/>
      <protection hidden="1"/>
    </xf>
    <xf numFmtId="168" fontId="18" fillId="0" borderId="88" xfId="32" applyFont="1" applyBorder="1" applyProtection="1">
      <alignment/>
      <protection hidden="1"/>
    </xf>
    <xf numFmtId="168" fontId="1" fillId="0" borderId="63" xfId="32" applyFont="1" applyBorder="1" applyAlignment="1" applyProtection="1">
      <alignment horizontal="center"/>
      <protection hidden="1"/>
    </xf>
    <xf numFmtId="168" fontId="20" fillId="0" borderId="39" xfId="32" applyFont="1" applyBorder="1" applyProtection="1">
      <alignment/>
      <protection hidden="1"/>
    </xf>
    <xf numFmtId="168" fontId="0" fillId="0" borderId="31" xfId="32" applyFont="1" applyBorder="1" applyProtection="1">
      <alignment/>
      <protection hidden="1"/>
    </xf>
    <xf numFmtId="168" fontId="0" fillId="0" borderId="84" xfId="32" applyFont="1" applyBorder="1" applyProtection="1">
      <alignment/>
      <protection hidden="1"/>
    </xf>
    <xf numFmtId="168" fontId="16" fillId="0" borderId="61" xfId="32" applyFont="1" applyBorder="1" applyProtection="1">
      <alignment/>
      <protection hidden="1"/>
    </xf>
    <xf numFmtId="168" fontId="16" fillId="0" borderId="54" xfId="32" applyFont="1" applyBorder="1" applyAlignment="1" applyProtection="1">
      <alignment horizontal="center"/>
      <protection hidden="1"/>
    </xf>
    <xf numFmtId="168" fontId="16" fillId="0" borderId="54" xfId="32" applyFont="1" applyBorder="1" applyProtection="1">
      <alignment/>
      <protection hidden="1"/>
    </xf>
    <xf numFmtId="168" fontId="16" fillId="0" borderId="109" xfId="32" applyFont="1" applyBorder="1" applyProtection="1">
      <alignment/>
      <protection hidden="1"/>
    </xf>
    <xf numFmtId="168" fontId="16" fillId="0" borderId="38" xfId="32" applyFont="1" applyBorder="1" applyAlignment="1" applyProtection="1">
      <alignment horizontal="center"/>
      <protection hidden="1"/>
    </xf>
    <xf numFmtId="168" fontId="16" fillId="0" borderId="38" xfId="32" applyFont="1" applyBorder="1" applyProtection="1">
      <alignment/>
      <protection hidden="1"/>
    </xf>
    <xf numFmtId="168" fontId="0" fillId="0" borderId="49" xfId="32" applyFont="1" applyBorder="1" applyProtection="1">
      <alignment/>
      <protection hidden="1"/>
    </xf>
    <xf numFmtId="168" fontId="0" fillId="0" borderId="0" xfId="32" applyFont="1" applyBorder="1" applyProtection="1">
      <alignment/>
      <protection hidden="1"/>
    </xf>
    <xf numFmtId="168" fontId="0" fillId="0" borderId="50" xfId="32" applyFont="1" applyBorder="1" applyProtection="1">
      <alignment/>
      <protection hidden="1"/>
    </xf>
    <xf numFmtId="168" fontId="7" fillId="0" borderId="0" xfId="32" applyBorder="1" applyProtection="1">
      <alignment/>
      <protection hidden="1"/>
    </xf>
    <xf numFmtId="168" fontId="7" fillId="0" borderId="50" xfId="32" applyBorder="1" applyProtection="1">
      <alignment/>
      <protection hidden="1"/>
    </xf>
    <xf numFmtId="168" fontId="16" fillId="0" borderId="49" xfId="32" applyFont="1" applyBorder="1" applyProtection="1">
      <alignment/>
      <protection hidden="1"/>
    </xf>
    <xf numFmtId="168" fontId="18" fillId="0" borderId="0" xfId="32" applyFont="1" applyBorder="1" applyProtection="1">
      <alignment/>
      <protection hidden="1"/>
    </xf>
    <xf numFmtId="168" fontId="16" fillId="0" borderId="0" xfId="32" applyFont="1" applyBorder="1" applyProtection="1">
      <alignment/>
      <protection hidden="1"/>
    </xf>
    <xf numFmtId="168" fontId="18" fillId="0" borderId="31" xfId="32" applyFont="1" applyBorder="1" applyProtection="1">
      <alignment/>
      <protection hidden="1"/>
    </xf>
    <xf numFmtId="168" fontId="7" fillId="0" borderId="49" xfId="32" applyBorder="1" applyProtection="1">
      <alignment/>
      <protection hidden="1"/>
    </xf>
    <xf numFmtId="168" fontId="26" fillId="0" borderId="49" xfId="32" applyFont="1" applyBorder="1" applyProtection="1">
      <alignment/>
      <protection hidden="1"/>
    </xf>
    <xf numFmtId="168" fontId="16" fillId="0" borderId="11" xfId="32" applyFont="1" applyBorder="1" applyProtection="1">
      <alignment/>
      <protection hidden="1"/>
    </xf>
    <xf numFmtId="168" fontId="12" fillId="0" borderId="34" xfId="32" applyFont="1" applyFill="1" applyBorder="1" applyProtection="1">
      <alignment/>
      <protection hidden="1"/>
    </xf>
    <xf numFmtId="168" fontId="13" fillId="0" borderId="88" xfId="32" applyFont="1" applyFill="1" applyBorder="1" applyAlignment="1" applyProtection="1">
      <alignment/>
      <protection hidden="1"/>
    </xf>
    <xf numFmtId="168" fontId="13" fillId="0" borderId="61" xfId="32" applyFont="1" applyFill="1" applyBorder="1" applyAlignment="1" applyProtection="1">
      <alignment/>
      <protection hidden="1"/>
    </xf>
    <xf numFmtId="168" fontId="13" fillId="0" borderId="54" xfId="32" applyFont="1" applyFill="1" applyBorder="1" applyProtection="1">
      <alignment/>
      <protection hidden="1"/>
    </xf>
    <xf numFmtId="168" fontId="13" fillId="0" borderId="2" xfId="32" applyFont="1" applyFill="1" applyBorder="1" applyAlignment="1" applyProtection="1">
      <alignment/>
      <protection hidden="1"/>
    </xf>
    <xf numFmtId="168" fontId="13" fillId="0" borderId="4" xfId="32" applyFont="1" applyFill="1" applyBorder="1" applyProtection="1">
      <alignment/>
      <protection hidden="1"/>
    </xf>
    <xf numFmtId="168" fontId="16" fillId="0" borderId="63" xfId="32" applyFont="1" applyBorder="1" applyAlignment="1" applyProtection="1">
      <alignment vertical="center" wrapText="1"/>
      <protection hidden="1"/>
    </xf>
    <xf numFmtId="168" fontId="18" fillId="0" borderId="38" xfId="34" applyFont="1" applyBorder="1" applyProtection="1">
      <alignment/>
      <protection hidden="1"/>
    </xf>
    <xf numFmtId="168" fontId="18" fillId="0" borderId="34" xfId="34" applyFont="1" applyBorder="1" applyProtection="1">
      <alignment/>
      <protection hidden="1"/>
    </xf>
    <xf numFmtId="168" fontId="1" fillId="0" borderId="39" xfId="34" applyFont="1" applyBorder="1" applyAlignment="1" applyProtection="1">
      <alignment horizontal="center"/>
      <protection hidden="1"/>
    </xf>
    <xf numFmtId="168" fontId="20" fillId="0" borderId="53" xfId="33" applyFont="1" applyBorder="1" applyAlignment="1" applyProtection="1">
      <alignment horizontal="left" vertical="center"/>
      <protection hidden="1"/>
    </xf>
    <xf numFmtId="168" fontId="0" fillId="0" borderId="31" xfId="34" applyFont="1" applyBorder="1" applyProtection="1">
      <alignment/>
      <protection hidden="1"/>
    </xf>
    <xf numFmtId="168" fontId="0" fillId="0" borderId="30" xfId="34" applyFont="1" applyBorder="1" applyProtection="1">
      <alignment/>
      <protection hidden="1"/>
    </xf>
    <xf numFmtId="168" fontId="16" fillId="0" borderId="28" xfId="34" applyFont="1" applyBorder="1" applyProtection="1">
      <alignment/>
      <protection hidden="1"/>
    </xf>
    <xf numFmtId="168" fontId="16" fillId="0" borderId="54" xfId="34" applyFont="1" applyBorder="1" applyAlignment="1" applyProtection="1">
      <alignment horizontal="right"/>
      <protection hidden="1"/>
    </xf>
    <xf numFmtId="168" fontId="16" fillId="0" borderId="54" xfId="34" applyFont="1" applyBorder="1" applyProtection="1">
      <alignment/>
      <protection hidden="1"/>
    </xf>
    <xf numFmtId="168" fontId="16" fillId="0" borderId="54" xfId="34" applyFont="1" applyBorder="1" applyAlignment="1" applyProtection="1">
      <alignment horizontal="left"/>
      <protection hidden="1"/>
    </xf>
    <xf numFmtId="168" fontId="0" fillId="0" borderId="110" xfId="34" applyFont="1" applyBorder="1" applyProtection="1">
      <alignment/>
      <protection hidden="1"/>
    </xf>
    <xf numFmtId="168" fontId="0" fillId="0" borderId="111" xfId="34" applyFont="1" applyBorder="1" applyProtection="1">
      <alignment/>
      <protection hidden="1"/>
    </xf>
    <xf numFmtId="168" fontId="0" fillId="0" borderId="23" xfId="34" applyFont="1" applyBorder="1" applyProtection="1">
      <alignment/>
      <protection hidden="1"/>
    </xf>
    <xf numFmtId="168" fontId="16" fillId="0" borderId="22" xfId="34" applyFont="1" applyBorder="1" applyProtection="1">
      <alignment/>
      <protection hidden="1"/>
    </xf>
    <xf numFmtId="168" fontId="16" fillId="0" borderId="38" xfId="34" applyFont="1" applyBorder="1" applyAlignment="1" applyProtection="1">
      <alignment horizontal="right"/>
      <protection hidden="1"/>
    </xf>
    <xf numFmtId="168" fontId="16" fillId="0" borderId="38" xfId="34" applyFont="1" applyBorder="1" applyProtection="1">
      <alignment/>
      <protection hidden="1"/>
    </xf>
    <xf numFmtId="168" fontId="16" fillId="0" borderId="38" xfId="34" applyFont="1" applyBorder="1" applyAlignment="1" applyProtection="1">
      <alignment horizontal="left"/>
      <protection hidden="1"/>
    </xf>
    <xf numFmtId="168" fontId="0" fillId="0" borderId="0" xfId="34" applyFont="1" applyBorder="1" applyProtection="1">
      <alignment/>
      <protection hidden="1"/>
    </xf>
    <xf numFmtId="168" fontId="20" fillId="0" borderId="39" xfId="34" applyFont="1" applyBorder="1" applyProtection="1">
      <alignment/>
      <protection hidden="1"/>
    </xf>
    <xf numFmtId="168" fontId="16" fillId="0" borderId="38" xfId="34" applyFont="1" applyBorder="1" applyAlignment="1" applyProtection="1">
      <alignment horizontal="center"/>
      <protection hidden="1"/>
    </xf>
    <xf numFmtId="168" fontId="7" fillId="0" borderId="0" xfId="34" applyProtection="1">
      <alignment/>
      <protection hidden="1"/>
    </xf>
    <xf numFmtId="168" fontId="18" fillId="0" borderId="54" xfId="34" applyFont="1" applyBorder="1" applyProtection="1">
      <alignment/>
      <protection hidden="1"/>
    </xf>
    <xf numFmtId="168" fontId="16" fillId="0" borderId="0" xfId="34" applyFont="1" applyBorder="1" applyProtection="1">
      <alignment/>
      <protection hidden="1"/>
    </xf>
    <xf numFmtId="168" fontId="18" fillId="0" borderId="0" xfId="34" applyFont="1" applyBorder="1" applyProtection="1">
      <alignment/>
      <protection hidden="1"/>
    </xf>
    <xf numFmtId="168" fontId="18" fillId="0" borderId="20" xfId="34" applyFont="1" applyBorder="1" applyProtection="1">
      <alignment/>
      <protection hidden="1"/>
    </xf>
    <xf numFmtId="168" fontId="7" fillId="0" borderId="0" xfId="34" applyBorder="1" applyProtection="1">
      <alignment/>
      <protection hidden="1"/>
    </xf>
    <xf numFmtId="168" fontId="18" fillId="0" borderId="31" xfId="34" applyFont="1" applyBorder="1" applyProtection="1">
      <alignment/>
      <protection hidden="1"/>
    </xf>
    <xf numFmtId="168" fontId="16" fillId="0" borderId="54" xfId="34" applyFont="1" applyBorder="1" applyAlignment="1" applyProtection="1">
      <alignment horizontal="center"/>
      <protection hidden="1"/>
    </xf>
    <xf numFmtId="168" fontId="0" fillId="0" borderId="112" xfId="34" applyFont="1" applyBorder="1" applyProtection="1">
      <alignment/>
      <protection hidden="1"/>
    </xf>
    <xf numFmtId="168" fontId="0" fillId="0" borderId="113" xfId="34" applyFont="1" applyBorder="1" applyProtection="1">
      <alignment/>
      <protection hidden="1"/>
    </xf>
    <xf numFmtId="168" fontId="0" fillId="0" borderId="114" xfId="34" applyFont="1" applyBorder="1" applyProtection="1">
      <alignment/>
      <protection hidden="1"/>
    </xf>
    <xf numFmtId="168" fontId="0" fillId="0" borderId="115" xfId="34" applyFont="1" applyBorder="1" applyProtection="1">
      <alignment/>
      <protection hidden="1"/>
    </xf>
    <xf numFmtId="168" fontId="0" fillId="0" borderId="83" xfId="34" applyFont="1" applyBorder="1" applyProtection="1">
      <alignment/>
      <protection hidden="1"/>
    </xf>
    <xf numFmtId="168" fontId="0" fillId="0" borderId="116" xfId="34" applyFont="1" applyBorder="1" applyProtection="1">
      <alignment/>
      <protection hidden="1"/>
    </xf>
    <xf numFmtId="168" fontId="0" fillId="0" borderId="117" xfId="34" applyFont="1" applyBorder="1" applyProtection="1">
      <alignment/>
      <protection hidden="1"/>
    </xf>
    <xf numFmtId="168" fontId="0" fillId="0" borderId="118" xfId="34" applyFont="1" applyBorder="1" applyProtection="1">
      <alignment/>
      <protection hidden="1"/>
    </xf>
    <xf numFmtId="168" fontId="16" fillId="0" borderId="119" xfId="34" applyFont="1" applyBorder="1" applyProtection="1">
      <alignment/>
      <protection hidden="1"/>
    </xf>
    <xf numFmtId="168" fontId="16" fillId="0" borderId="120" xfId="34" applyFont="1" applyBorder="1" applyProtection="1">
      <alignment/>
      <protection hidden="1"/>
    </xf>
    <xf numFmtId="168" fontId="16" fillId="0" borderId="10" xfId="34" applyFont="1" applyBorder="1" applyProtection="1">
      <alignment/>
      <protection hidden="1"/>
    </xf>
    <xf numFmtId="168" fontId="26" fillId="0" borderId="0" xfId="32" applyFont="1" applyProtection="1">
      <alignment/>
      <protection hidden="1"/>
    </xf>
    <xf numFmtId="168" fontId="16" fillId="0" borderId="63" xfId="34" applyFont="1" applyBorder="1" applyAlignment="1" applyProtection="1">
      <alignment vertical="center" wrapText="1"/>
      <protection hidden="1"/>
    </xf>
    <xf numFmtId="168" fontId="16" fillId="0" borderId="11" xfId="34" applyFont="1" applyBorder="1" applyProtection="1">
      <alignment/>
      <protection hidden="1"/>
    </xf>
    <xf numFmtId="168" fontId="12" fillId="0" borderId="34" xfId="34" applyFont="1" applyFill="1" applyBorder="1" applyProtection="1">
      <alignment/>
      <protection hidden="1"/>
    </xf>
    <xf numFmtId="168" fontId="13" fillId="0" borderId="88" xfId="34" applyFont="1" applyFill="1" applyBorder="1" applyAlignment="1" applyProtection="1">
      <alignment/>
      <protection hidden="1"/>
    </xf>
    <xf numFmtId="168" fontId="13" fillId="0" borderId="61" xfId="34" applyFont="1" applyFill="1" applyBorder="1" applyAlignment="1" applyProtection="1">
      <alignment/>
      <protection hidden="1"/>
    </xf>
    <xf numFmtId="168" fontId="13" fillId="0" borderId="54" xfId="34" applyFont="1" applyFill="1" applyBorder="1" applyProtection="1">
      <alignment/>
      <protection hidden="1"/>
    </xf>
    <xf numFmtId="168" fontId="13" fillId="0" borderId="77" xfId="34" applyFont="1" applyFill="1" applyBorder="1" applyAlignment="1" applyProtection="1">
      <alignment/>
      <protection hidden="1"/>
    </xf>
    <xf numFmtId="168" fontId="13" fillId="0" borderId="1" xfId="34" applyFont="1" applyFill="1" applyBorder="1" applyProtection="1">
      <alignment/>
      <protection hidden="1"/>
    </xf>
    <xf numFmtId="0" fontId="32" fillId="0" borderId="44" xfId="0" applyFont="1" applyBorder="1" applyAlignment="1" applyProtection="1">
      <alignment horizontal="centerContinuous"/>
      <protection hidden="1"/>
    </xf>
    <xf numFmtId="0" fontId="32" fillId="0" borderId="70" xfId="0" applyFont="1" applyBorder="1" applyAlignment="1" applyProtection="1">
      <alignment horizontal="centerContinuous"/>
      <protection hidden="1"/>
    </xf>
    <xf numFmtId="168" fontId="18" fillId="0" borderId="34" xfId="35" applyFont="1" applyBorder="1" applyProtection="1">
      <alignment/>
      <protection hidden="1"/>
    </xf>
    <xf numFmtId="168" fontId="1" fillId="0" borderId="39" xfId="35" applyFont="1" applyBorder="1" applyAlignment="1" applyProtection="1">
      <alignment horizontal="center"/>
      <protection hidden="1"/>
    </xf>
    <xf numFmtId="168" fontId="20" fillId="0" borderId="39" xfId="35" applyFont="1" applyBorder="1" applyProtection="1">
      <alignment/>
      <protection hidden="1"/>
    </xf>
    <xf numFmtId="168" fontId="18" fillId="0" borderId="31" xfId="35" applyFont="1" applyBorder="1" applyProtection="1">
      <alignment/>
      <protection hidden="1"/>
    </xf>
    <xf numFmtId="168" fontId="18" fillId="0" borderId="20" xfId="35" applyFont="1" applyBorder="1" applyProtection="1">
      <alignment/>
      <protection hidden="1"/>
    </xf>
    <xf numFmtId="168" fontId="16" fillId="0" borderId="28" xfId="35" applyFont="1" applyBorder="1" applyProtection="1">
      <alignment/>
      <protection hidden="1"/>
    </xf>
    <xf numFmtId="168" fontId="16" fillId="0" borderId="54" xfId="35" applyFont="1" applyBorder="1" applyProtection="1">
      <alignment/>
      <protection hidden="1"/>
    </xf>
    <xf numFmtId="168" fontId="0" fillId="0" borderId="30" xfId="35" applyFont="1" applyBorder="1" applyProtection="1">
      <alignment/>
      <protection hidden="1"/>
    </xf>
    <xf numFmtId="168" fontId="16" fillId="0" borderId="22" xfId="35" applyFont="1" applyBorder="1" applyProtection="1">
      <alignment/>
      <protection hidden="1"/>
    </xf>
    <xf numFmtId="168" fontId="16" fillId="0" borderId="38" xfId="35" applyFont="1" applyBorder="1" applyProtection="1">
      <alignment/>
      <protection hidden="1"/>
    </xf>
    <xf numFmtId="168" fontId="16" fillId="0" borderId="43" xfId="35" applyFont="1" applyBorder="1" applyProtection="1">
      <alignment/>
      <protection hidden="1"/>
    </xf>
    <xf numFmtId="168" fontId="0" fillId="0" borderId="44" xfId="35" applyFont="1" applyBorder="1" applyProtection="1">
      <alignment/>
      <protection hidden="1"/>
    </xf>
    <xf numFmtId="168" fontId="0" fillId="0" borderId="70" xfId="35" applyFont="1" applyBorder="1" applyProtection="1">
      <alignment/>
      <protection hidden="1"/>
    </xf>
    <xf numFmtId="168" fontId="0" fillId="0" borderId="121" xfId="35" applyFont="1" applyBorder="1" applyProtection="1">
      <alignment/>
      <protection hidden="1"/>
    </xf>
    <xf numFmtId="168" fontId="0" fillId="0" borderId="38" xfId="35" applyFont="1" applyBorder="1" applyProtection="1">
      <alignment/>
      <protection hidden="1"/>
    </xf>
    <xf numFmtId="168" fontId="0" fillId="0" borderId="23" xfId="35" applyFont="1" applyBorder="1" applyProtection="1">
      <alignment/>
      <protection hidden="1"/>
    </xf>
    <xf numFmtId="168" fontId="0" fillId="0" borderId="31" xfId="35" applyFont="1" applyBorder="1" applyProtection="1">
      <alignment/>
      <protection hidden="1"/>
    </xf>
    <xf numFmtId="168" fontId="0" fillId="0" borderId="34" xfId="35" applyFont="1" applyBorder="1" applyProtection="1">
      <alignment/>
      <protection hidden="1"/>
    </xf>
    <xf numFmtId="168" fontId="0" fillId="0" borderId="20" xfId="35" applyFont="1" applyBorder="1" applyProtection="1">
      <alignment/>
      <protection hidden="1"/>
    </xf>
    <xf numFmtId="168" fontId="0" fillId="0" borderId="0" xfId="35" applyFont="1" applyBorder="1" applyProtection="1">
      <alignment/>
      <protection hidden="1"/>
    </xf>
    <xf numFmtId="168" fontId="16" fillId="0" borderId="0" xfId="35" applyFont="1" applyBorder="1" applyProtection="1">
      <alignment/>
      <protection hidden="1"/>
    </xf>
    <xf numFmtId="168" fontId="0" fillId="0" borderId="122" xfId="35" applyFont="1" applyBorder="1" applyProtection="1">
      <alignment/>
      <protection hidden="1"/>
    </xf>
    <xf numFmtId="168" fontId="0" fillId="0" borderId="113" xfId="35" applyFont="1" applyBorder="1" applyProtection="1">
      <alignment/>
      <protection hidden="1"/>
    </xf>
    <xf numFmtId="168" fontId="0" fillId="0" borderId="114" xfId="35" applyFont="1" applyBorder="1" applyProtection="1">
      <alignment/>
      <protection hidden="1"/>
    </xf>
    <xf numFmtId="168" fontId="0" fillId="0" borderId="111" xfId="35" applyFont="1" applyBorder="1" applyProtection="1">
      <alignment/>
      <protection hidden="1"/>
    </xf>
    <xf numFmtId="168" fontId="0" fillId="0" borderId="83" xfId="35" applyFont="1" applyBorder="1" applyProtection="1">
      <alignment/>
      <protection hidden="1"/>
    </xf>
    <xf numFmtId="168" fontId="0" fillId="0" borderId="123" xfId="35" applyFont="1" applyBorder="1" applyProtection="1">
      <alignment/>
      <protection hidden="1"/>
    </xf>
    <xf numFmtId="168" fontId="0" fillId="0" borderId="117" xfId="35" applyFont="1" applyBorder="1" applyProtection="1">
      <alignment/>
      <protection hidden="1"/>
    </xf>
    <xf numFmtId="168" fontId="0" fillId="0" borderId="118" xfId="35" applyFont="1" applyBorder="1" applyProtection="1">
      <alignment/>
      <protection hidden="1"/>
    </xf>
    <xf numFmtId="168" fontId="16" fillId="0" borderId="11" xfId="35" applyFont="1" applyBorder="1" applyAlignment="1" applyProtection="1">
      <alignment vertical="top"/>
      <protection hidden="1"/>
    </xf>
    <xf numFmtId="168" fontId="12" fillId="0" borderId="34" xfId="35" applyFont="1" applyFill="1" applyBorder="1" applyProtection="1">
      <alignment/>
      <protection hidden="1"/>
    </xf>
    <xf numFmtId="168" fontId="12" fillId="0" borderId="88" xfId="35" applyFont="1" applyFill="1" applyBorder="1" applyProtection="1">
      <alignment/>
      <protection hidden="1"/>
    </xf>
    <xf numFmtId="168" fontId="13" fillId="0" borderId="61" xfId="35" applyFont="1" applyFill="1" applyBorder="1" applyAlignment="1" applyProtection="1">
      <alignment/>
      <protection hidden="1"/>
    </xf>
    <xf numFmtId="168" fontId="13" fillId="0" borderId="54" xfId="35" applyFont="1" applyFill="1" applyBorder="1" applyProtection="1">
      <alignment/>
      <protection hidden="1"/>
    </xf>
    <xf numFmtId="168" fontId="13" fillId="0" borderId="2" xfId="35" applyFont="1" applyFill="1" applyBorder="1" applyAlignment="1" applyProtection="1">
      <alignment/>
      <protection hidden="1"/>
    </xf>
    <xf numFmtId="168" fontId="13" fillId="0" borderId="4" xfId="35" applyFont="1" applyFill="1" applyBorder="1" applyProtection="1">
      <alignment/>
      <protection hidden="1"/>
    </xf>
    <xf numFmtId="168" fontId="18" fillId="0" borderId="38" xfId="36" applyFont="1" applyBorder="1" applyProtection="1">
      <alignment/>
      <protection hidden="1"/>
    </xf>
    <xf numFmtId="168" fontId="18" fillId="0" borderId="34" xfId="36" applyFont="1" applyBorder="1" applyProtection="1">
      <alignment/>
      <protection hidden="1"/>
    </xf>
    <xf numFmtId="168" fontId="1" fillId="0" borderId="39" xfId="36" applyFont="1" applyBorder="1" applyAlignment="1" applyProtection="1">
      <alignment horizontal="center"/>
      <protection hidden="1"/>
    </xf>
    <xf numFmtId="168" fontId="20" fillId="0" borderId="39" xfId="36" applyFont="1" applyBorder="1" applyProtection="1">
      <alignment/>
      <protection hidden="1"/>
    </xf>
    <xf numFmtId="168" fontId="18" fillId="0" borderId="31" xfId="36" applyFont="1" applyBorder="1" applyProtection="1">
      <alignment/>
      <protection hidden="1"/>
    </xf>
    <xf numFmtId="168" fontId="18" fillId="0" borderId="20" xfId="36" applyFont="1" applyBorder="1" applyProtection="1">
      <alignment/>
      <protection hidden="1"/>
    </xf>
    <xf numFmtId="168" fontId="16" fillId="0" borderId="28" xfId="36" applyFont="1" applyBorder="1" applyProtection="1">
      <alignment/>
      <protection hidden="1"/>
    </xf>
    <xf numFmtId="168" fontId="16" fillId="0" borderId="54" xfId="36" applyFont="1" applyBorder="1" applyProtection="1">
      <alignment/>
      <protection hidden="1"/>
    </xf>
    <xf numFmtId="168" fontId="16" fillId="0" borderId="54" xfId="36" applyFont="1" applyBorder="1" applyAlignment="1" applyProtection="1">
      <alignment horizontal="center"/>
      <protection hidden="1"/>
    </xf>
    <xf numFmtId="168" fontId="18" fillId="0" borderId="54" xfId="36" applyFont="1" applyBorder="1" applyProtection="1">
      <alignment/>
      <protection hidden="1"/>
    </xf>
    <xf numFmtId="168" fontId="0" fillId="0" borderId="111" xfId="36" applyFont="1" applyBorder="1" applyProtection="1">
      <alignment/>
      <protection hidden="1"/>
    </xf>
    <xf numFmtId="168" fontId="16" fillId="0" borderId="38" xfId="36" applyFont="1" applyBorder="1" applyProtection="1">
      <alignment/>
      <protection hidden="1"/>
    </xf>
    <xf numFmtId="168" fontId="0" fillId="0" borderId="31" xfId="36" applyFont="1" applyBorder="1" applyProtection="1">
      <alignment/>
      <protection hidden="1"/>
    </xf>
    <xf numFmtId="168" fontId="0" fillId="0" borderId="34" xfId="36" applyFont="1" applyBorder="1" applyProtection="1">
      <alignment/>
      <protection hidden="1"/>
    </xf>
    <xf numFmtId="168" fontId="0" fillId="0" borderId="20" xfId="36" applyFont="1" applyBorder="1" applyProtection="1">
      <alignment/>
      <protection hidden="1"/>
    </xf>
    <xf numFmtId="168" fontId="0" fillId="0" borderId="112" xfId="36" applyFont="1" applyBorder="1" applyProtection="1">
      <alignment/>
      <protection hidden="1"/>
    </xf>
    <xf numFmtId="168" fontId="0" fillId="0" borderId="113" xfId="36" applyFont="1" applyBorder="1" applyProtection="1">
      <alignment/>
      <protection hidden="1"/>
    </xf>
    <xf numFmtId="168" fontId="0" fillId="0" borderId="114" xfId="36" applyFont="1" applyBorder="1" applyProtection="1">
      <alignment/>
      <protection hidden="1"/>
    </xf>
    <xf numFmtId="168" fontId="0" fillId="0" borderId="115" xfId="36" applyFont="1" applyBorder="1" applyProtection="1">
      <alignment/>
      <protection hidden="1"/>
    </xf>
    <xf numFmtId="168" fontId="0" fillId="0" borderId="83" xfId="36" applyFont="1" applyBorder="1" applyProtection="1">
      <alignment/>
      <protection hidden="1"/>
    </xf>
    <xf numFmtId="168" fontId="16" fillId="0" borderId="22" xfId="36" applyFont="1" applyBorder="1" applyProtection="1">
      <alignment/>
      <protection hidden="1"/>
    </xf>
    <xf numFmtId="168" fontId="16" fillId="0" borderId="38" xfId="36" applyFont="1" applyBorder="1" applyAlignment="1" applyProtection="1">
      <alignment horizontal="center"/>
      <protection hidden="1"/>
    </xf>
    <xf numFmtId="168" fontId="0" fillId="0" borderId="0" xfId="36" applyFont="1" applyBorder="1" applyProtection="1">
      <alignment/>
      <protection hidden="1"/>
    </xf>
    <xf numFmtId="168" fontId="16" fillId="0" borderId="0" xfId="36" applyFont="1" applyBorder="1" applyProtection="1">
      <alignment/>
      <protection hidden="1"/>
    </xf>
    <xf numFmtId="168" fontId="0" fillId="0" borderId="116" xfId="36" applyFont="1" applyBorder="1" applyProtection="1">
      <alignment/>
      <protection hidden="1"/>
    </xf>
    <xf numFmtId="168" fontId="0" fillId="0" borderId="117" xfId="36" applyFont="1" applyBorder="1" applyProtection="1">
      <alignment/>
      <protection hidden="1"/>
    </xf>
    <xf numFmtId="168" fontId="0" fillId="0" borderId="118" xfId="36" applyFont="1" applyBorder="1" applyProtection="1">
      <alignment/>
      <protection hidden="1"/>
    </xf>
    <xf numFmtId="168" fontId="16" fillId="0" borderId="39" xfId="36" applyFont="1" applyBorder="1" applyProtection="1">
      <alignment/>
      <protection hidden="1"/>
    </xf>
    <xf numFmtId="168" fontId="16" fillId="0" borderId="31" xfId="36" applyFont="1" applyBorder="1" applyAlignment="1" applyProtection="1">
      <alignment horizontal="center"/>
      <protection hidden="1"/>
    </xf>
    <xf numFmtId="168" fontId="16" fillId="0" borderId="30" xfId="36" applyFont="1" applyBorder="1" applyProtection="1">
      <alignment/>
      <protection hidden="1"/>
    </xf>
    <xf numFmtId="168" fontId="18" fillId="0" borderId="0" xfId="36" applyFont="1" applyBorder="1" applyProtection="1">
      <alignment/>
      <protection hidden="1"/>
    </xf>
    <xf numFmtId="168" fontId="16" fillId="0" borderId="0" xfId="36" applyFont="1" applyBorder="1" applyAlignment="1" applyProtection="1">
      <alignment horizontal="center"/>
      <protection hidden="1"/>
    </xf>
    <xf numFmtId="168" fontId="16" fillId="0" borderId="63" xfId="36" applyFont="1" applyBorder="1" applyAlignment="1" applyProtection="1">
      <alignment vertical="center" wrapText="1"/>
      <protection hidden="1"/>
    </xf>
    <xf numFmtId="168" fontId="16" fillId="0" borderId="11" xfId="36" applyFont="1" applyBorder="1" applyProtection="1">
      <alignment/>
      <protection hidden="1"/>
    </xf>
    <xf numFmtId="168" fontId="16" fillId="0" borderId="34" xfId="36" applyFont="1" applyBorder="1" applyProtection="1">
      <alignment/>
      <protection hidden="1"/>
    </xf>
    <xf numFmtId="168" fontId="12" fillId="0" borderId="34" xfId="36" applyFont="1" applyFill="1" applyBorder="1" applyProtection="1">
      <alignment/>
      <protection hidden="1"/>
    </xf>
    <xf numFmtId="168" fontId="12" fillId="0" borderId="88" xfId="36" applyFont="1" applyFill="1" applyBorder="1" applyProtection="1">
      <alignment/>
      <protection hidden="1"/>
    </xf>
    <xf numFmtId="168" fontId="13" fillId="0" borderId="54" xfId="36" applyFont="1" applyFill="1" applyBorder="1" applyProtection="1">
      <alignment/>
      <protection hidden="1"/>
    </xf>
    <xf numFmtId="168" fontId="13" fillId="0" borderId="2" xfId="36" applyFont="1" applyFill="1" applyBorder="1" applyAlignment="1" applyProtection="1">
      <alignment/>
      <protection hidden="1"/>
    </xf>
    <xf numFmtId="168" fontId="13" fillId="0" borderId="4" xfId="36" applyFont="1" applyFill="1" applyBorder="1" applyProtection="1">
      <alignment/>
      <protection hidden="1"/>
    </xf>
    <xf numFmtId="0" fontId="32" fillId="0" borderId="97" xfId="0" applyFont="1" applyBorder="1" applyAlignment="1" applyProtection="1">
      <alignment horizontal="centerContinuous"/>
      <protection hidden="1"/>
    </xf>
    <xf numFmtId="0" fontId="0" fillId="0" borderId="53" xfId="0" applyBorder="1" applyAlignment="1" applyProtection="1">
      <alignment/>
      <protection/>
    </xf>
    <xf numFmtId="168" fontId="15" fillId="2" borderId="124" xfId="26" applyFont="1" applyFill="1" applyBorder="1" applyProtection="1">
      <alignment/>
      <protection hidden="1"/>
    </xf>
    <xf numFmtId="0" fontId="0" fillId="0" borderId="0" xfId="37" applyFont="1" applyProtection="1">
      <alignment/>
      <protection/>
    </xf>
    <xf numFmtId="0" fontId="0" fillId="0" borderId="0" xfId="37" applyProtection="1">
      <alignment/>
      <protection locked="0"/>
    </xf>
    <xf numFmtId="175" fontId="0" fillId="0" borderId="0" xfId="37" applyNumberFormat="1" applyProtection="1">
      <alignment/>
      <protection locked="0"/>
    </xf>
    <xf numFmtId="0" fontId="0" fillId="0" borderId="0" xfId="37" applyProtection="1">
      <alignment/>
      <protection/>
    </xf>
    <xf numFmtId="1" fontId="0" fillId="0" borderId="0" xfId="37" applyNumberFormat="1" applyProtection="1">
      <alignment/>
      <protection locked="0"/>
    </xf>
    <xf numFmtId="0" fontId="0" fillId="5" borderId="0" xfId="37" applyFill="1" applyProtection="1">
      <alignment/>
      <protection locked="0"/>
    </xf>
    <xf numFmtId="3" fontId="0" fillId="0" borderId="0" xfId="37" applyNumberFormat="1" applyProtection="1">
      <alignment/>
      <protection locked="0"/>
    </xf>
    <xf numFmtId="0" fontId="0" fillId="5" borderId="0" xfId="37" applyFill="1" applyProtection="1">
      <alignment/>
      <protection/>
    </xf>
    <xf numFmtId="0" fontId="1" fillId="0" borderId="0" xfId="37" applyFont="1" applyProtection="1">
      <alignment/>
      <protection/>
    </xf>
    <xf numFmtId="175" fontId="0" fillId="0" borderId="0" xfId="37" applyNumberFormat="1" applyProtection="1">
      <alignment/>
      <protection/>
    </xf>
    <xf numFmtId="3" fontId="1" fillId="0" borderId="0" xfId="37" applyNumberFormat="1" applyFont="1" applyProtection="1">
      <alignment/>
      <protection/>
    </xf>
    <xf numFmtId="0" fontId="1" fillId="0" borderId="0" xfId="37" applyFont="1" applyProtection="1">
      <alignment/>
      <protection locked="0"/>
    </xf>
    <xf numFmtId="0" fontId="38" fillId="3" borderId="0" xfId="37" applyFont="1" applyFill="1" applyProtection="1">
      <alignment/>
      <protection hidden="1"/>
    </xf>
    <xf numFmtId="168" fontId="0" fillId="0" borderId="0" xfId="29" applyProtection="1">
      <alignment/>
      <protection hidden="1" locked="0"/>
    </xf>
    <xf numFmtId="49" fontId="15" fillId="0" borderId="125" xfId="26" applyNumberFormat="1" applyFont="1" applyFill="1" applyBorder="1" applyAlignment="1" applyProtection="1">
      <alignment horizontal="center" vertical="center"/>
      <protection locked="0"/>
    </xf>
    <xf numFmtId="168" fontId="12" fillId="0" borderId="25" xfId="26" applyFont="1" applyFill="1" applyBorder="1" applyAlignment="1" applyProtection="1">
      <alignment horizontal="center" vertical="center"/>
      <protection locked="0"/>
    </xf>
    <xf numFmtId="168" fontId="12" fillId="0" borderId="72" xfId="26" applyFont="1" applyFill="1" applyBorder="1" applyAlignment="1" applyProtection="1">
      <alignment horizontal="center" vertical="center"/>
      <protection locked="0"/>
    </xf>
    <xf numFmtId="168" fontId="12" fillId="0" borderId="126" xfId="26" applyFont="1" applyFill="1" applyBorder="1" applyAlignment="1" applyProtection="1">
      <alignment horizontal="center" vertical="center"/>
      <protection locked="0"/>
    </xf>
    <xf numFmtId="0" fontId="1" fillId="0" borderId="97" xfId="0" applyFont="1" applyBorder="1" applyAlignment="1" applyProtection="1">
      <alignment horizontal="center" vertical="center" wrapText="1"/>
      <protection locked="0"/>
    </xf>
    <xf numFmtId="173" fontId="0" fillId="0" borderId="53" xfId="29" applyNumberFormat="1" applyBorder="1" applyProtection="1">
      <alignment/>
      <protection/>
    </xf>
    <xf numFmtId="168" fontId="45" fillId="0" borderId="0" xfId="32" applyFont="1" applyBorder="1" applyProtection="1">
      <alignment/>
      <protection locked="0"/>
    </xf>
    <xf numFmtId="168" fontId="7" fillId="0" borderId="50" xfId="32" applyBorder="1" applyProtection="1">
      <alignment/>
      <protection locked="0"/>
    </xf>
    <xf numFmtId="168" fontId="0" fillId="0" borderId="121" xfId="36" applyFont="1" applyBorder="1" applyProtection="1">
      <alignment/>
      <protection locked="0"/>
    </xf>
    <xf numFmtId="168" fontId="0" fillId="0" borderId="30" xfId="36" applyFont="1" applyBorder="1" applyProtection="1">
      <alignment/>
      <protection locked="0"/>
    </xf>
    <xf numFmtId="168" fontId="0" fillId="0" borderId="111" xfId="36" applyFont="1" applyBorder="1" applyProtection="1">
      <alignment/>
      <protection locked="0"/>
    </xf>
    <xf numFmtId="168" fontId="0" fillId="0" borderId="23" xfId="36" applyFont="1" applyBorder="1" applyProtection="1">
      <alignment/>
      <protection locked="0"/>
    </xf>
    <xf numFmtId="0" fontId="24" fillId="0" borderId="0" xfId="0" applyFont="1" applyAlignment="1">
      <alignment horizontal="centerContinuous"/>
    </xf>
    <xf numFmtId="0" fontId="0" fillId="0" borderId="0" xfId="0" applyFont="1" applyAlignment="1">
      <alignment horizontal="centerContinuous"/>
    </xf>
    <xf numFmtId="0" fontId="18" fillId="0" borderId="0" xfId="0" applyFont="1" applyAlignment="1">
      <alignment horizontal="centerContinuous"/>
    </xf>
    <xf numFmtId="0" fontId="23" fillId="0" borderId="0" xfId="0" applyFont="1" applyAlignment="1">
      <alignment horizontal="centerContinuous" vertical="center" wrapText="1"/>
    </xf>
    <xf numFmtId="0" fontId="27" fillId="0" borderId="0" xfId="0" applyFont="1" applyAlignment="1">
      <alignment horizontal="centerContinuous" vertical="center" wrapText="1"/>
    </xf>
    <xf numFmtId="0" fontId="18" fillId="0" borderId="0" xfId="0" applyFont="1" applyAlignment="1">
      <alignment/>
    </xf>
    <xf numFmtId="168" fontId="7" fillId="0" borderId="0" xfId="26" applyAlignment="1" applyProtection="1">
      <alignment horizontal="centerContinuous"/>
      <protection hidden="1"/>
    </xf>
    <xf numFmtId="168" fontId="18" fillId="0" borderId="0" xfId="31" applyFont="1" applyBorder="1" applyAlignment="1" applyProtection="1">
      <alignment horizontal="center" vertical="center"/>
      <protection hidden="1"/>
    </xf>
    <xf numFmtId="168" fontId="18" fillId="0" borderId="38" xfId="36" applyFont="1" applyBorder="1" applyAlignment="1" applyProtection="1">
      <alignment horizontal="right"/>
      <protection hidden="1"/>
    </xf>
    <xf numFmtId="168" fontId="27" fillId="0" borderId="0" xfId="31" applyFont="1" applyBorder="1" applyAlignment="1" applyProtection="1">
      <alignment horizontal="center" vertical="center"/>
      <protection hidden="1"/>
    </xf>
    <xf numFmtId="168" fontId="27" fillId="0" borderId="32" xfId="31" applyFont="1" applyBorder="1" applyAlignment="1" applyProtection="1">
      <alignment horizontal="center" vertical="center"/>
      <protection hidden="1"/>
    </xf>
    <xf numFmtId="0" fontId="48" fillId="0" borderId="0" xfId="39" applyFont="1" applyAlignment="1">
      <alignment horizontal="center"/>
      <protection/>
    </xf>
    <xf numFmtId="0" fontId="49" fillId="0" borderId="0" xfId="39" applyFont="1">
      <alignment/>
      <protection/>
    </xf>
    <xf numFmtId="0" fontId="50" fillId="0" borderId="0" xfId="39" applyFont="1" applyAlignment="1">
      <alignment horizontal="center"/>
      <protection/>
    </xf>
    <xf numFmtId="0" fontId="1" fillId="0" borderId="0" xfId="0" applyFont="1" applyAlignment="1">
      <alignment/>
    </xf>
    <xf numFmtId="0" fontId="18" fillId="0" borderId="0" xfId="0" applyFont="1" applyAlignment="1">
      <alignment horizontal="center" vertical="center"/>
    </xf>
    <xf numFmtId="0" fontId="0" fillId="0" borderId="118" xfId="0" applyBorder="1" applyAlignment="1">
      <alignment vertical="center"/>
    </xf>
    <xf numFmtId="168" fontId="12" fillId="3" borderId="11" xfId="28" applyFont="1" applyFill="1" applyBorder="1" applyAlignment="1" applyProtection="1">
      <alignment horizontal="right"/>
      <protection/>
    </xf>
    <xf numFmtId="168" fontId="12" fillId="3" borderId="34" xfId="28" applyFont="1" applyFill="1" applyBorder="1" applyProtection="1">
      <alignment/>
      <protection/>
    </xf>
    <xf numFmtId="168" fontId="29" fillId="3" borderId="35" xfId="28" applyFont="1" applyFill="1" applyBorder="1" applyProtection="1">
      <alignment/>
      <protection/>
    </xf>
    <xf numFmtId="168" fontId="13" fillId="3" borderId="36" xfId="28" applyFont="1" applyFill="1" applyBorder="1" applyProtection="1">
      <alignment/>
      <protection/>
    </xf>
    <xf numFmtId="173" fontId="29" fillId="3" borderId="78" xfId="28" applyNumberFormat="1" applyFont="1" applyFill="1" applyBorder="1" applyAlignment="1" applyProtection="1">
      <alignment shrinkToFit="1"/>
      <protection locked="0"/>
    </xf>
    <xf numFmtId="173" fontId="29" fillId="3" borderId="25" xfId="28" applyNumberFormat="1" applyFont="1" applyFill="1" applyBorder="1" applyAlignment="1" applyProtection="1">
      <alignment shrinkToFit="1"/>
      <protection locked="0"/>
    </xf>
    <xf numFmtId="173" fontId="29" fillId="5" borderId="25" xfId="28" applyNumberFormat="1" applyFont="1" applyFill="1" applyBorder="1" applyAlignment="1" applyProtection="1">
      <alignment shrinkToFit="1"/>
      <protection locked="0"/>
    </xf>
    <xf numFmtId="173" fontId="29" fillId="3" borderId="108" xfId="28" applyNumberFormat="1" applyFont="1" applyFill="1" applyBorder="1" applyAlignment="1" applyProtection="1">
      <alignment shrinkToFit="1"/>
      <protection locked="0"/>
    </xf>
    <xf numFmtId="173" fontId="29" fillId="3" borderId="100" xfId="28" applyNumberFormat="1" applyFont="1" applyFill="1" applyBorder="1" applyAlignment="1" applyProtection="1">
      <alignment shrinkToFit="1"/>
      <protection locked="0"/>
    </xf>
    <xf numFmtId="173" fontId="42" fillId="3" borderId="27" xfId="28" applyNumberFormat="1" applyFont="1" applyFill="1" applyBorder="1" applyAlignment="1" applyProtection="1">
      <alignment shrinkToFit="1"/>
      <protection/>
    </xf>
    <xf numFmtId="168" fontId="12" fillId="3" borderId="10" xfId="28" applyFont="1" applyFill="1" applyBorder="1" applyProtection="1">
      <alignment/>
      <protection/>
    </xf>
    <xf numFmtId="168" fontId="12" fillId="3" borderId="0" xfId="28" applyFont="1" applyFill="1" applyProtection="1">
      <alignment/>
      <protection/>
    </xf>
    <xf numFmtId="168" fontId="29" fillId="3" borderId="28" xfId="28" applyFont="1" applyFill="1" applyBorder="1" applyProtection="1">
      <alignment/>
      <protection/>
    </xf>
    <xf numFmtId="168" fontId="13" fillId="3" borderId="37" xfId="28" applyFont="1" applyFill="1" applyBorder="1" applyProtection="1">
      <alignment/>
      <protection/>
    </xf>
    <xf numFmtId="173" fontId="29" fillId="3" borderId="80" xfId="28" applyNumberFormat="1" applyFont="1" applyFill="1" applyBorder="1" applyAlignment="1" applyProtection="1">
      <alignment shrinkToFit="1"/>
      <protection locked="0"/>
    </xf>
    <xf numFmtId="173" fontId="29" fillId="3" borderId="40" xfId="28" applyNumberFormat="1" applyFont="1" applyFill="1" applyBorder="1" applyAlignment="1" applyProtection="1">
      <alignment shrinkToFit="1"/>
      <protection locked="0"/>
    </xf>
    <xf numFmtId="173" fontId="29" fillId="5" borderId="40" xfId="28" applyNumberFormat="1" applyFont="1" applyFill="1" applyBorder="1" applyAlignment="1" applyProtection="1">
      <alignment shrinkToFit="1"/>
      <protection locked="0"/>
    </xf>
    <xf numFmtId="173" fontId="29" fillId="3" borderId="101" xfId="28" applyNumberFormat="1" applyFont="1" applyFill="1" applyBorder="1" applyAlignment="1" applyProtection="1">
      <alignment shrinkToFit="1"/>
      <protection locked="0"/>
    </xf>
    <xf numFmtId="173" fontId="29" fillId="3" borderId="102" xfId="28" applyNumberFormat="1" applyFont="1" applyFill="1" applyBorder="1" applyAlignment="1" applyProtection="1">
      <alignment shrinkToFit="1"/>
      <protection locked="0"/>
    </xf>
    <xf numFmtId="173" fontId="42" fillId="3" borderId="127" xfId="28" applyNumberFormat="1" applyFont="1" applyFill="1" applyBorder="1" applyAlignment="1" applyProtection="1">
      <alignment shrinkToFit="1"/>
      <protection/>
    </xf>
    <xf numFmtId="168" fontId="15" fillId="3" borderId="22" xfId="28" applyFont="1" applyFill="1" applyBorder="1" applyProtection="1">
      <alignment/>
      <protection/>
    </xf>
    <xf numFmtId="168" fontId="12" fillId="3" borderId="38" xfId="28" applyFont="1" applyFill="1" applyBorder="1" applyAlignment="1" applyProtection="1">
      <alignment horizontal="center"/>
      <protection/>
    </xf>
    <xf numFmtId="168" fontId="30" fillId="3" borderId="39" xfId="28" applyFont="1" applyFill="1" applyBorder="1" applyProtection="1">
      <alignment/>
      <protection/>
    </xf>
    <xf numFmtId="168" fontId="12" fillId="3" borderId="30" xfId="28" applyFont="1" applyFill="1" applyBorder="1" applyProtection="1">
      <alignment/>
      <protection/>
    </xf>
    <xf numFmtId="173" fontId="29" fillId="3" borderId="84" xfId="28" applyNumberFormat="1" applyFont="1" applyFill="1" applyBorder="1" applyAlignment="1" applyProtection="1">
      <alignment shrinkToFit="1"/>
      <protection/>
    </xf>
    <xf numFmtId="173" fontId="29" fillId="3" borderId="53" xfId="28" applyNumberFormat="1" applyFont="1" applyFill="1" applyBorder="1" applyAlignment="1" applyProtection="1">
      <alignment shrinkToFit="1"/>
      <protection/>
    </xf>
    <xf numFmtId="173" fontId="29" fillId="5" borderId="53" xfId="28" applyNumberFormat="1" applyFont="1" applyFill="1" applyBorder="1" applyAlignment="1" applyProtection="1">
      <alignment shrinkToFit="1"/>
      <protection/>
    </xf>
    <xf numFmtId="173" fontId="29" fillId="3" borderId="103" xfId="28" applyNumberFormat="1" applyFont="1" applyFill="1" applyBorder="1" applyAlignment="1" applyProtection="1">
      <alignment shrinkToFit="1"/>
      <protection/>
    </xf>
    <xf numFmtId="173" fontId="29" fillId="3" borderId="104" xfId="28" applyNumberFormat="1" applyFont="1" applyFill="1" applyBorder="1" applyAlignment="1" applyProtection="1">
      <alignment shrinkToFit="1"/>
      <protection/>
    </xf>
    <xf numFmtId="173" fontId="42" fillId="3" borderId="90" xfId="28" applyNumberFormat="1" applyFont="1" applyFill="1" applyBorder="1" applyAlignment="1" applyProtection="1">
      <alignment shrinkToFit="1"/>
      <protection/>
    </xf>
    <xf numFmtId="173" fontId="29" fillId="3" borderId="40" xfId="0" applyNumberFormat="1" applyFont="1" applyFill="1" applyBorder="1" applyAlignment="1" applyProtection="1">
      <alignment shrinkToFit="1"/>
      <protection locked="0"/>
    </xf>
    <xf numFmtId="173" fontId="29" fillId="5" borderId="37" xfId="0" applyNumberFormat="1" applyFont="1" applyFill="1" applyBorder="1" applyAlignment="1" applyProtection="1">
      <alignment shrinkToFit="1"/>
      <protection locked="0"/>
    </xf>
    <xf numFmtId="168" fontId="15" fillId="3" borderId="10" xfId="28" applyFont="1" applyFill="1" applyBorder="1" applyProtection="1">
      <alignment/>
      <protection/>
    </xf>
    <xf numFmtId="168" fontId="15" fillId="2" borderId="22" xfId="28" applyFont="1" applyFill="1" applyBorder="1" applyAlignment="1" applyProtection="1">
      <alignment horizontal="right"/>
      <protection/>
    </xf>
    <xf numFmtId="0" fontId="15" fillId="2" borderId="38" xfId="0" applyFont="1" applyFill="1" applyBorder="1" applyAlignment="1" applyProtection="1">
      <alignment horizontal="center"/>
      <protection/>
    </xf>
    <xf numFmtId="0" fontId="30" fillId="2" borderId="39" xfId="0" applyFont="1" applyFill="1" applyBorder="1" applyAlignment="1" applyProtection="1">
      <alignment/>
      <protection/>
    </xf>
    <xf numFmtId="0" fontId="12" fillId="2" borderId="30" xfId="0" applyFont="1" applyFill="1" applyBorder="1" applyAlignment="1" applyProtection="1">
      <alignment/>
      <protection/>
    </xf>
    <xf numFmtId="173" fontId="26" fillId="2" borderId="84" xfId="0" applyNumberFormat="1" applyFont="1" applyFill="1" applyBorder="1" applyAlignment="1" applyProtection="1">
      <alignment shrinkToFit="1"/>
      <protection/>
    </xf>
    <xf numFmtId="173" fontId="29" fillId="3" borderId="53" xfId="0" applyNumberFormat="1" applyFont="1" applyFill="1" applyBorder="1" applyAlignment="1" applyProtection="1">
      <alignment shrinkToFit="1"/>
      <protection/>
    </xf>
    <xf numFmtId="173" fontId="29" fillId="5" borderId="30" xfId="0" applyNumberFormat="1" applyFont="1" applyFill="1" applyBorder="1" applyAlignment="1" applyProtection="1">
      <alignment shrinkToFit="1"/>
      <protection/>
    </xf>
    <xf numFmtId="168" fontId="12" fillId="2" borderId="10" xfId="28" applyFont="1" applyFill="1" applyBorder="1" applyAlignment="1" applyProtection="1">
      <alignment horizontal="right"/>
      <protection/>
    </xf>
    <xf numFmtId="0" fontId="29" fillId="2" borderId="28" xfId="0" applyFont="1" applyFill="1" applyBorder="1" applyAlignment="1" applyProtection="1">
      <alignment/>
      <protection/>
    </xf>
    <xf numFmtId="0" fontId="12" fillId="2" borderId="37" xfId="0" applyFont="1" applyFill="1" applyBorder="1" applyAlignment="1" applyProtection="1">
      <alignment/>
      <protection/>
    </xf>
    <xf numFmtId="173" fontId="26" fillId="2" borderId="80" xfId="0" applyNumberFormat="1" applyFont="1" applyFill="1" applyBorder="1" applyAlignment="1" applyProtection="1">
      <alignment shrinkToFit="1"/>
      <protection locked="0"/>
    </xf>
    <xf numFmtId="168" fontId="15" fillId="2" borderId="10" xfId="28" applyFont="1" applyFill="1" applyBorder="1" applyAlignment="1" applyProtection="1">
      <alignment horizontal="right"/>
      <protection/>
    </xf>
    <xf numFmtId="0" fontId="29" fillId="2" borderId="22" xfId="0" applyFont="1" applyFill="1" applyBorder="1" applyAlignment="1" applyProtection="1">
      <alignment/>
      <protection/>
    </xf>
    <xf numFmtId="0" fontId="12" fillId="2" borderId="23" xfId="0" applyFont="1" applyFill="1" applyBorder="1" applyAlignment="1" applyProtection="1">
      <alignment/>
      <protection/>
    </xf>
    <xf numFmtId="173" fontId="26" fillId="2" borderId="82" xfId="0" applyNumberFormat="1" applyFont="1" applyFill="1" applyBorder="1" applyAlignment="1" applyProtection="1">
      <alignment shrinkToFit="1"/>
      <protection locked="0"/>
    </xf>
    <xf numFmtId="173" fontId="29" fillId="3" borderId="16" xfId="0" applyNumberFormat="1" applyFont="1" applyFill="1" applyBorder="1" applyAlignment="1" applyProtection="1">
      <alignment shrinkToFit="1"/>
      <protection locked="0"/>
    </xf>
    <xf numFmtId="173" fontId="29" fillId="5" borderId="23" xfId="0" applyNumberFormat="1" applyFont="1" applyFill="1" applyBorder="1" applyAlignment="1" applyProtection="1">
      <alignment shrinkToFit="1"/>
      <protection locked="0"/>
    </xf>
    <xf numFmtId="0" fontId="30" fillId="2" borderId="22" xfId="0" applyFont="1" applyFill="1" applyBorder="1" applyAlignment="1" applyProtection="1">
      <alignment/>
      <protection/>
    </xf>
    <xf numFmtId="173" fontId="26" fillId="2" borderId="82" xfId="0" applyNumberFormat="1" applyFont="1" applyFill="1" applyBorder="1" applyAlignment="1" applyProtection="1">
      <alignment shrinkToFit="1"/>
      <protection/>
    </xf>
    <xf numFmtId="173" fontId="29" fillId="5" borderId="23" xfId="0" applyNumberFormat="1" applyFont="1" applyFill="1" applyBorder="1" applyAlignment="1" applyProtection="1">
      <alignment shrinkToFit="1"/>
      <protection/>
    </xf>
    <xf numFmtId="168" fontId="12" fillId="2" borderId="38" xfId="28" applyFont="1" applyFill="1" applyBorder="1" applyProtection="1">
      <alignment/>
      <protection/>
    </xf>
    <xf numFmtId="168" fontId="30" fillId="2" borderId="22" xfId="28" applyFont="1" applyFill="1" applyBorder="1" applyAlignment="1" applyProtection="1">
      <alignment/>
      <protection/>
    </xf>
    <xf numFmtId="168" fontId="12" fillId="2" borderId="23" xfId="28" applyFont="1" applyFill="1" applyBorder="1" applyAlignment="1" applyProtection="1">
      <alignment/>
      <protection/>
    </xf>
    <xf numFmtId="173" fontId="26" fillId="2" borderId="82" xfId="28" applyNumberFormat="1" applyFont="1" applyFill="1" applyBorder="1" applyAlignment="1" applyProtection="1">
      <alignment shrinkToFit="1"/>
      <protection locked="0"/>
    </xf>
    <xf numFmtId="173" fontId="29" fillId="3" borderId="16" xfId="28" applyNumberFormat="1" applyFont="1" applyFill="1" applyBorder="1" applyAlignment="1" applyProtection="1">
      <alignment shrinkToFit="1"/>
      <protection locked="0"/>
    </xf>
    <xf numFmtId="173" fontId="29" fillId="2" borderId="23" xfId="28" applyNumberFormat="1" applyFont="1" applyFill="1" applyBorder="1" applyAlignment="1" applyProtection="1">
      <alignment shrinkToFit="1"/>
      <protection locked="0"/>
    </xf>
    <xf numFmtId="173" fontId="29" fillId="5" borderId="23" xfId="28" applyNumberFormat="1" applyFont="1" applyFill="1" applyBorder="1" applyAlignment="1" applyProtection="1">
      <alignment shrinkToFit="1"/>
      <protection locked="0"/>
    </xf>
    <xf numFmtId="173" fontId="29" fillId="2" borderId="82" xfId="28" applyNumberFormat="1" applyFont="1" applyFill="1" applyBorder="1" applyAlignment="1" applyProtection="1">
      <alignment shrinkToFit="1"/>
      <protection locked="0"/>
    </xf>
    <xf numFmtId="173" fontId="29" fillId="2" borderId="83" xfId="28" applyNumberFormat="1" applyFont="1" applyFill="1" applyBorder="1" applyAlignment="1" applyProtection="1">
      <alignment shrinkToFit="1"/>
      <protection locked="0"/>
    </xf>
    <xf numFmtId="173" fontId="42" fillId="3" borderId="87" xfId="28" applyNumberFormat="1" applyFont="1" applyFill="1" applyBorder="1" applyAlignment="1" applyProtection="1">
      <alignment shrinkToFit="1"/>
      <protection/>
    </xf>
    <xf numFmtId="168" fontId="15" fillId="2" borderId="22" xfId="28" applyFont="1" applyFill="1" applyBorder="1" applyAlignment="1" applyProtection="1">
      <alignment/>
      <protection/>
    </xf>
    <xf numFmtId="168" fontId="12" fillId="2" borderId="10" xfId="28" applyFont="1" applyFill="1" applyBorder="1" applyAlignment="1" applyProtection="1">
      <alignment/>
      <protection/>
    </xf>
    <xf numFmtId="168" fontId="12" fillId="2" borderId="0" xfId="28" applyFont="1" applyFill="1" applyBorder="1" applyAlignment="1" applyProtection="1">
      <alignment horizontal="center"/>
      <protection/>
    </xf>
    <xf numFmtId="168" fontId="12" fillId="2" borderId="37" xfId="28" applyFont="1" applyFill="1" applyBorder="1" applyAlignment="1" applyProtection="1">
      <alignment/>
      <protection/>
    </xf>
    <xf numFmtId="173" fontId="26" fillId="2" borderId="80" xfId="28" applyNumberFormat="1" applyFont="1" applyFill="1" applyBorder="1" applyAlignment="1" applyProtection="1">
      <alignment shrinkToFit="1"/>
      <protection locked="0"/>
    </xf>
    <xf numFmtId="173" fontId="29" fillId="2" borderId="37" xfId="28" applyNumberFormat="1" applyFont="1" applyFill="1" applyBorder="1" applyAlignment="1" applyProtection="1">
      <alignment shrinkToFit="1"/>
      <protection locked="0"/>
    </xf>
    <xf numFmtId="173" fontId="29" fillId="5" borderId="37" xfId="28" applyNumberFormat="1" applyFont="1" applyFill="1" applyBorder="1" applyAlignment="1" applyProtection="1">
      <alignment shrinkToFit="1"/>
      <protection locked="0"/>
    </xf>
    <xf numFmtId="173" fontId="29" fillId="2" borderId="80" xfId="28" applyNumberFormat="1" applyFont="1" applyFill="1" applyBorder="1" applyAlignment="1" applyProtection="1">
      <alignment shrinkToFit="1"/>
      <protection locked="0"/>
    </xf>
    <xf numFmtId="173" fontId="29" fillId="2" borderId="81" xfId="28" applyNumberFormat="1" applyFont="1" applyFill="1" applyBorder="1" applyAlignment="1" applyProtection="1">
      <alignment shrinkToFit="1"/>
      <protection locked="0"/>
    </xf>
    <xf numFmtId="168" fontId="15" fillId="2" borderId="10" xfId="28" applyFont="1" applyFill="1" applyBorder="1" applyAlignment="1" applyProtection="1">
      <alignment/>
      <protection/>
    </xf>
    <xf numFmtId="168" fontId="15" fillId="2" borderId="38" xfId="28" applyFont="1" applyFill="1" applyBorder="1" applyAlignment="1" applyProtection="1">
      <alignment horizontal="center"/>
      <protection/>
    </xf>
    <xf numFmtId="0" fontId="30" fillId="2" borderId="22" xfId="0" applyFont="1" applyFill="1" applyBorder="1" applyAlignment="1" applyProtection="1">
      <alignment/>
      <protection/>
    </xf>
    <xf numFmtId="168" fontId="12" fillId="2" borderId="23" xfId="28" applyFont="1" applyFill="1" applyBorder="1" applyProtection="1">
      <alignment/>
      <protection/>
    </xf>
    <xf numFmtId="173" fontId="26" fillId="2" borderId="82" xfId="28" applyNumberFormat="1" applyFont="1" applyFill="1" applyBorder="1" applyAlignment="1" applyProtection="1">
      <alignment shrinkToFit="1"/>
      <protection/>
    </xf>
    <xf numFmtId="173" fontId="29" fillId="3" borderId="16" xfId="28" applyNumberFormat="1" applyFont="1" applyFill="1" applyBorder="1" applyAlignment="1" applyProtection="1">
      <alignment shrinkToFit="1"/>
      <protection/>
    </xf>
    <xf numFmtId="173" fontId="29" fillId="2" borderId="23" xfId="28" applyNumberFormat="1" applyFont="1" applyFill="1" applyBorder="1" applyAlignment="1" applyProtection="1">
      <alignment shrinkToFit="1"/>
      <protection/>
    </xf>
    <xf numFmtId="173" fontId="29" fillId="5" borderId="23" xfId="28" applyNumberFormat="1" applyFont="1" applyFill="1" applyBorder="1" applyAlignment="1" applyProtection="1">
      <alignment shrinkToFit="1"/>
      <protection/>
    </xf>
    <xf numFmtId="173" fontId="29" fillId="2" borderId="82" xfId="28" applyNumberFormat="1" applyFont="1" applyFill="1" applyBorder="1" applyAlignment="1" applyProtection="1">
      <alignment shrinkToFit="1"/>
      <protection/>
    </xf>
    <xf numFmtId="173" fontId="29" fillId="2" borderId="83" xfId="28" applyNumberFormat="1" applyFont="1" applyFill="1" applyBorder="1" applyAlignment="1" applyProtection="1">
      <alignment shrinkToFit="1"/>
      <protection/>
    </xf>
    <xf numFmtId="168" fontId="12" fillId="2" borderId="10" xfId="28" applyFont="1" applyFill="1" applyBorder="1" applyAlignment="1" applyProtection="1">
      <alignment horizontal="right"/>
      <protection/>
    </xf>
    <xf numFmtId="168" fontId="12" fillId="2" borderId="37" xfId="28" applyFont="1" applyFill="1" applyBorder="1" applyProtection="1">
      <alignment/>
      <protection/>
    </xf>
    <xf numFmtId="168" fontId="12" fillId="2" borderId="30" xfId="28" applyFont="1" applyFill="1" applyBorder="1" applyProtection="1">
      <alignment/>
      <protection/>
    </xf>
    <xf numFmtId="173" fontId="26" fillId="2" borderId="84" xfId="28" applyNumberFormat="1" applyFont="1" applyFill="1" applyBorder="1" applyAlignment="1" applyProtection="1">
      <alignment shrinkToFit="1"/>
      <protection/>
    </xf>
    <xf numFmtId="173" fontId="29" fillId="2" borderId="30" xfId="28" applyNumberFormat="1" applyFont="1" applyFill="1" applyBorder="1" applyAlignment="1" applyProtection="1">
      <alignment shrinkToFit="1"/>
      <protection/>
    </xf>
    <xf numFmtId="173" fontId="29" fillId="5" borderId="30" xfId="28" applyNumberFormat="1" applyFont="1" applyFill="1" applyBorder="1" applyAlignment="1" applyProtection="1">
      <alignment shrinkToFit="1"/>
      <protection/>
    </xf>
    <xf numFmtId="173" fontId="29" fillId="2" borderId="84" xfId="28" applyNumberFormat="1" applyFont="1" applyFill="1" applyBorder="1" applyAlignment="1" applyProtection="1">
      <alignment shrinkToFit="1"/>
      <protection/>
    </xf>
    <xf numFmtId="173" fontId="29" fillId="2" borderId="89" xfId="28" applyNumberFormat="1" applyFont="1" applyFill="1" applyBorder="1" applyAlignment="1" applyProtection="1">
      <alignment shrinkToFit="1"/>
      <protection/>
    </xf>
    <xf numFmtId="168" fontId="12" fillId="2" borderId="0" xfId="28" applyFont="1" applyFill="1" applyBorder="1" applyProtection="1">
      <alignment/>
      <protection/>
    </xf>
    <xf numFmtId="0" fontId="12" fillId="3" borderId="22" xfId="0" applyFont="1" applyFill="1" applyBorder="1" applyAlignment="1" applyProtection="1">
      <alignment/>
      <protection/>
    </xf>
    <xf numFmtId="168" fontId="13" fillId="3" borderId="23" xfId="28" applyFont="1" applyFill="1" applyBorder="1" applyProtection="1">
      <alignment/>
      <protection/>
    </xf>
    <xf numFmtId="173" fontId="29" fillId="3" borderId="82" xfId="28" applyNumberFormat="1" applyFont="1" applyFill="1" applyBorder="1" applyAlignment="1" applyProtection="1">
      <alignment shrinkToFit="1"/>
      <protection locked="0"/>
    </xf>
    <xf numFmtId="168" fontId="15" fillId="2" borderId="0" xfId="28" applyFont="1" applyFill="1" applyBorder="1" applyAlignment="1" applyProtection="1">
      <alignment horizontal="center"/>
      <protection/>
    </xf>
    <xf numFmtId="168" fontId="30" fillId="2" borderId="10" xfId="28" applyFont="1" applyFill="1" applyBorder="1" applyProtection="1">
      <alignment/>
      <protection/>
    </xf>
    <xf numFmtId="168" fontId="12" fillId="2" borderId="21" xfId="28" applyFont="1" applyFill="1" applyBorder="1" applyProtection="1">
      <alignment/>
      <protection/>
    </xf>
    <xf numFmtId="173" fontId="26" fillId="2" borderId="50" xfId="28" applyNumberFormat="1" applyFont="1" applyFill="1" applyBorder="1" applyAlignment="1" applyProtection="1">
      <alignment shrinkToFit="1"/>
      <protection/>
    </xf>
    <xf numFmtId="173" fontId="29" fillId="2" borderId="21" xfId="28" applyNumberFormat="1" applyFont="1" applyFill="1" applyBorder="1" applyAlignment="1" applyProtection="1">
      <alignment shrinkToFit="1"/>
      <protection/>
    </xf>
    <xf numFmtId="173" fontId="29" fillId="5" borderId="21" xfId="28" applyNumberFormat="1" applyFont="1" applyFill="1" applyBorder="1" applyAlignment="1" applyProtection="1">
      <alignment shrinkToFit="1"/>
      <protection/>
    </xf>
    <xf numFmtId="173" fontId="29" fillId="2" borderId="50" xfId="28" applyNumberFormat="1" applyFont="1" applyFill="1" applyBorder="1" applyAlignment="1" applyProtection="1">
      <alignment shrinkToFit="1"/>
      <protection/>
    </xf>
    <xf numFmtId="173" fontId="29" fillId="2" borderId="128" xfId="28" applyNumberFormat="1" applyFont="1" applyFill="1" applyBorder="1" applyAlignment="1" applyProtection="1">
      <alignment shrinkToFit="1"/>
      <protection/>
    </xf>
    <xf numFmtId="173" fontId="42" fillId="2" borderId="129" xfId="28" applyNumberFormat="1" applyFont="1" applyFill="1" applyBorder="1" applyAlignment="1" applyProtection="1">
      <alignment shrinkToFit="1"/>
      <protection/>
    </xf>
    <xf numFmtId="168" fontId="15" fillId="2" borderId="17" xfId="28" applyFont="1" applyFill="1" applyBorder="1" applyAlignment="1" applyProtection="1">
      <alignment horizontal="right"/>
      <protection/>
    </xf>
    <xf numFmtId="168" fontId="15" fillId="2" borderId="41" xfId="28" applyFont="1" applyFill="1" applyBorder="1" applyProtection="1">
      <alignment/>
      <protection/>
    </xf>
    <xf numFmtId="168" fontId="30" fillId="2" borderId="42" xfId="28" applyFont="1" applyFill="1" applyBorder="1" applyProtection="1">
      <alignment/>
      <protection/>
    </xf>
    <xf numFmtId="168" fontId="12" fillId="2" borderId="18" xfId="28" applyFont="1" applyFill="1" applyBorder="1" applyProtection="1">
      <alignment/>
      <protection/>
    </xf>
    <xf numFmtId="173" fontId="26" fillId="2" borderId="19" xfId="28" applyNumberFormat="1" applyFont="1" applyFill="1" applyBorder="1" applyAlignment="1" applyProtection="1">
      <alignment shrinkToFit="1"/>
      <protection locked="0"/>
    </xf>
    <xf numFmtId="173" fontId="29" fillId="3" borderId="56" xfId="28" applyNumberFormat="1" applyFont="1" applyFill="1" applyBorder="1" applyAlignment="1" applyProtection="1">
      <alignment shrinkToFit="1"/>
      <protection locked="0"/>
    </xf>
    <xf numFmtId="173" fontId="29" fillId="2" borderId="18" xfId="28" applyNumberFormat="1" applyFont="1" applyFill="1" applyBorder="1" applyAlignment="1" applyProtection="1">
      <alignment shrinkToFit="1"/>
      <protection locked="0"/>
    </xf>
    <xf numFmtId="173" fontId="29" fillId="5" borderId="18" xfId="28" applyNumberFormat="1" applyFont="1" applyFill="1" applyBorder="1" applyAlignment="1" applyProtection="1">
      <alignment shrinkToFit="1"/>
      <protection locked="0"/>
    </xf>
    <xf numFmtId="173" fontId="29" fillId="2" borderId="19" xfId="28" applyNumberFormat="1" applyFont="1" applyFill="1" applyBorder="1" applyAlignment="1" applyProtection="1">
      <alignment shrinkToFit="1"/>
      <protection locked="0"/>
    </xf>
    <xf numFmtId="173" fontId="29" fillId="2" borderId="91" xfId="28" applyNumberFormat="1" applyFont="1" applyFill="1" applyBorder="1" applyAlignment="1" applyProtection="1">
      <alignment shrinkToFit="1"/>
      <protection locked="0"/>
    </xf>
    <xf numFmtId="173" fontId="42" fillId="3" borderId="130" xfId="28" applyNumberFormat="1" applyFont="1" applyFill="1" applyBorder="1" applyAlignment="1" applyProtection="1">
      <alignment shrinkToFit="1"/>
      <protection/>
    </xf>
    <xf numFmtId="168" fontId="15" fillId="2" borderId="43" xfId="28" applyFont="1" applyFill="1" applyBorder="1" applyAlignment="1" applyProtection="1">
      <alignment horizontal="right"/>
      <protection/>
    </xf>
    <xf numFmtId="168" fontId="15" fillId="2" borderId="44" xfId="28" applyFont="1" applyFill="1" applyBorder="1" applyAlignment="1" applyProtection="1">
      <alignment horizontal="center"/>
      <protection/>
    </xf>
    <xf numFmtId="168" fontId="30" fillId="2" borderId="45" xfId="28" applyFont="1" applyFill="1" applyBorder="1" applyProtection="1">
      <alignment/>
      <protection/>
    </xf>
    <xf numFmtId="168" fontId="12" fillId="2" borderId="46" xfId="28" applyFont="1" applyFill="1" applyBorder="1" applyProtection="1">
      <alignment/>
      <protection/>
    </xf>
    <xf numFmtId="173" fontId="26" fillId="2" borderId="92" xfId="28" applyNumberFormat="1" applyFont="1" applyFill="1" applyBorder="1" applyAlignment="1" applyProtection="1">
      <alignment shrinkToFit="1"/>
      <protection/>
    </xf>
    <xf numFmtId="173" fontId="29" fillId="2" borderId="46" xfId="28" applyNumberFormat="1" applyFont="1" applyFill="1" applyBorder="1" applyAlignment="1" applyProtection="1">
      <alignment shrinkToFit="1"/>
      <protection/>
    </xf>
    <xf numFmtId="173" fontId="29" fillId="5" borderId="46" xfId="28" applyNumberFormat="1" applyFont="1" applyFill="1" applyBorder="1" applyAlignment="1" applyProtection="1">
      <alignment shrinkToFit="1"/>
      <protection/>
    </xf>
    <xf numFmtId="173" fontId="29" fillId="2" borderId="92" xfId="28" applyNumberFormat="1" applyFont="1" applyFill="1" applyBorder="1" applyAlignment="1" applyProtection="1">
      <alignment shrinkToFit="1"/>
      <protection/>
    </xf>
    <xf numFmtId="173" fontId="29" fillId="2" borderId="70" xfId="28" applyNumberFormat="1" applyFont="1" applyFill="1" applyBorder="1" applyAlignment="1" applyProtection="1">
      <alignment shrinkToFit="1"/>
      <protection/>
    </xf>
    <xf numFmtId="173" fontId="42" fillId="2" borderId="97" xfId="28" applyNumberFormat="1" applyFont="1" applyFill="1" applyBorder="1" applyAlignment="1" applyProtection="1">
      <alignment shrinkToFit="1"/>
      <protection/>
    </xf>
    <xf numFmtId="168" fontId="15" fillId="2" borderId="38" xfId="28" applyFont="1" applyFill="1" applyBorder="1" applyAlignment="1" applyProtection="1">
      <alignment/>
      <protection/>
    </xf>
    <xf numFmtId="168" fontId="12" fillId="2" borderId="0" xfId="28" applyFont="1" applyFill="1" applyBorder="1" applyAlignment="1" applyProtection="1">
      <alignment/>
      <protection/>
    </xf>
    <xf numFmtId="168" fontId="12" fillId="2" borderId="37" xfId="28" applyFont="1" applyFill="1" applyBorder="1" applyAlignment="1" applyProtection="1">
      <alignment/>
      <protection/>
    </xf>
    <xf numFmtId="168" fontId="29" fillId="2" borderId="22" xfId="28" applyFont="1" applyFill="1" applyBorder="1" applyAlignment="1" applyProtection="1">
      <alignment/>
      <protection/>
    </xf>
    <xf numFmtId="168" fontId="12" fillId="2" borderId="38" xfId="28" applyFont="1" applyFill="1" applyBorder="1" applyAlignment="1" applyProtection="1">
      <alignment horizontal="center"/>
      <protection/>
    </xf>
    <xf numFmtId="168" fontId="30" fillId="2" borderId="22" xfId="28" applyFont="1" applyFill="1" applyBorder="1" applyProtection="1">
      <alignment/>
      <protection/>
    </xf>
    <xf numFmtId="173" fontId="42" fillId="2" borderId="87" xfId="28" applyNumberFormat="1" applyFont="1" applyFill="1" applyBorder="1" applyAlignment="1" applyProtection="1">
      <alignment shrinkToFit="1"/>
      <protection/>
    </xf>
    <xf numFmtId="168" fontId="15" fillId="2" borderId="43" xfId="28" applyFont="1" applyFill="1" applyBorder="1" applyAlignment="1" applyProtection="1">
      <alignment horizontal="right"/>
      <protection/>
    </xf>
    <xf numFmtId="168" fontId="15" fillId="2" borderId="44" xfId="28" applyFont="1" applyFill="1" applyBorder="1" applyAlignment="1" applyProtection="1">
      <alignment horizontal="center"/>
      <protection/>
    </xf>
    <xf numFmtId="168" fontId="31" fillId="2" borderId="45" xfId="28" applyFont="1" applyFill="1" applyBorder="1" applyProtection="1">
      <alignment/>
      <protection/>
    </xf>
    <xf numFmtId="168" fontId="15" fillId="2" borderId="46" xfId="28" applyFont="1" applyFill="1" applyBorder="1" applyProtection="1">
      <alignment/>
      <protection/>
    </xf>
    <xf numFmtId="173" fontId="29" fillId="2" borderId="98" xfId="28" applyNumberFormat="1" applyFont="1" applyFill="1" applyBorder="1" applyAlignment="1" applyProtection="1">
      <alignment shrinkToFit="1"/>
      <protection/>
    </xf>
    <xf numFmtId="173" fontId="29" fillId="5" borderId="98" xfId="28" applyNumberFormat="1" applyFont="1" applyFill="1" applyBorder="1" applyAlignment="1" applyProtection="1">
      <alignment shrinkToFit="1"/>
      <protection/>
    </xf>
    <xf numFmtId="173" fontId="29" fillId="2" borderId="99" xfId="28" applyNumberFormat="1" applyFont="1" applyFill="1" applyBorder="1" applyAlignment="1" applyProtection="1">
      <alignment shrinkToFit="1"/>
      <protection/>
    </xf>
    <xf numFmtId="173" fontId="29" fillId="2" borderId="96" xfId="28" applyNumberFormat="1" applyFont="1" applyFill="1" applyBorder="1" applyAlignment="1" applyProtection="1">
      <alignment shrinkToFit="1"/>
      <protection/>
    </xf>
    <xf numFmtId="168" fontId="15" fillId="2" borderId="38" xfId="28" applyFont="1" applyFill="1" applyBorder="1" applyAlignment="1" applyProtection="1">
      <alignment horizontal="center"/>
      <protection/>
    </xf>
    <xf numFmtId="168" fontId="15" fillId="2" borderId="38" xfId="28" applyFont="1" applyFill="1" applyBorder="1" applyProtection="1">
      <alignment/>
      <protection/>
    </xf>
    <xf numFmtId="173" fontId="26" fillId="2" borderId="38" xfId="28" applyNumberFormat="1" applyFont="1" applyFill="1" applyBorder="1" applyAlignment="1" applyProtection="1">
      <alignment shrinkToFit="1"/>
      <protection/>
    </xf>
    <xf numFmtId="173" fontId="29" fillId="2" borderId="38" xfId="28" applyNumberFormat="1" applyFont="1" applyFill="1" applyBorder="1" applyAlignment="1" applyProtection="1">
      <alignment shrinkToFit="1"/>
      <protection/>
    </xf>
    <xf numFmtId="173" fontId="29" fillId="5" borderId="38" xfId="28" applyNumberFormat="1" applyFont="1" applyFill="1" applyBorder="1" applyAlignment="1" applyProtection="1">
      <alignment shrinkToFit="1"/>
      <protection/>
    </xf>
    <xf numFmtId="173" fontId="42" fillId="2" borderId="38" xfId="28" applyNumberFormat="1" applyFont="1" applyFill="1" applyBorder="1" applyAlignment="1" applyProtection="1">
      <alignment shrinkToFit="1"/>
      <protection/>
    </xf>
    <xf numFmtId="173" fontId="42" fillId="3" borderId="131" xfId="28" applyNumberFormat="1" applyFont="1" applyFill="1" applyBorder="1" applyAlignment="1" applyProtection="1">
      <alignment shrinkToFit="1"/>
      <protection/>
    </xf>
    <xf numFmtId="168" fontId="12" fillId="3" borderId="0" xfId="28" applyFont="1" applyFill="1" applyBorder="1" applyProtection="1">
      <alignment/>
      <protection/>
    </xf>
    <xf numFmtId="168" fontId="15" fillId="2" borderId="22" xfId="28" applyFont="1" applyFill="1" applyBorder="1" applyAlignment="1" applyProtection="1">
      <alignment/>
      <protection/>
    </xf>
    <xf numFmtId="168" fontId="15" fillId="2" borderId="23" xfId="28" applyFont="1" applyFill="1" applyBorder="1" applyAlignment="1" applyProtection="1">
      <alignment/>
      <protection/>
    </xf>
    <xf numFmtId="173" fontId="42" fillId="2" borderId="82" xfId="28" applyNumberFormat="1" applyFont="1" applyFill="1" applyBorder="1" applyAlignment="1" applyProtection="1">
      <alignment shrinkToFit="1"/>
      <protection/>
    </xf>
    <xf numFmtId="173" fontId="42" fillId="2" borderId="23" xfId="28" applyNumberFormat="1" applyFont="1" applyFill="1" applyBorder="1" applyAlignment="1" applyProtection="1">
      <alignment shrinkToFit="1"/>
      <protection/>
    </xf>
    <xf numFmtId="173" fontId="42" fillId="5" borderId="23" xfId="28" applyNumberFormat="1" applyFont="1" applyFill="1" applyBorder="1" applyAlignment="1" applyProtection="1">
      <alignment shrinkToFit="1"/>
      <protection/>
    </xf>
    <xf numFmtId="173" fontId="42" fillId="2" borderId="83" xfId="28" applyNumberFormat="1" applyFont="1" applyFill="1" applyBorder="1" applyAlignment="1" applyProtection="1">
      <alignment shrinkToFit="1"/>
      <protection/>
    </xf>
    <xf numFmtId="173" fontId="42" fillId="3" borderId="101" xfId="0" applyNumberFormat="1" applyFont="1" applyFill="1" applyBorder="1" applyAlignment="1" applyProtection="1">
      <alignment shrinkToFit="1"/>
      <protection locked="0"/>
    </xf>
    <xf numFmtId="173" fontId="42" fillId="3" borderId="37" xfId="0" applyNumberFormat="1" applyFont="1" applyFill="1" applyBorder="1" applyAlignment="1" applyProtection="1">
      <alignment shrinkToFit="1"/>
      <protection locked="0"/>
    </xf>
    <xf numFmtId="173" fontId="42" fillId="5" borderId="37" xfId="0" applyNumberFormat="1" applyFont="1" applyFill="1" applyBorder="1" applyAlignment="1" applyProtection="1">
      <alignment shrinkToFit="1"/>
      <protection locked="0"/>
    </xf>
    <xf numFmtId="173" fontId="42" fillId="3" borderId="80" xfId="0" applyNumberFormat="1" applyFont="1" applyFill="1" applyBorder="1" applyAlignment="1" applyProtection="1">
      <alignment shrinkToFit="1"/>
      <protection locked="0"/>
    </xf>
    <xf numFmtId="173" fontId="42" fillId="3" borderId="102" xfId="0" applyNumberFormat="1" applyFont="1" applyFill="1" applyBorder="1" applyAlignment="1" applyProtection="1">
      <alignment shrinkToFit="1"/>
      <protection locked="0"/>
    </xf>
    <xf numFmtId="173" fontId="42" fillId="3" borderId="103" xfId="0" applyNumberFormat="1" applyFont="1" applyFill="1" applyBorder="1" applyAlignment="1" applyProtection="1">
      <alignment shrinkToFit="1"/>
      <protection/>
    </xf>
    <xf numFmtId="173" fontId="42" fillId="3" borderId="30" xfId="0" applyNumberFormat="1" applyFont="1" applyFill="1" applyBorder="1" applyAlignment="1" applyProtection="1">
      <alignment shrinkToFit="1"/>
      <protection/>
    </xf>
    <xf numFmtId="173" fontId="42" fillId="5" borderId="30" xfId="0" applyNumberFormat="1" applyFont="1" applyFill="1" applyBorder="1" applyAlignment="1" applyProtection="1">
      <alignment shrinkToFit="1"/>
      <protection/>
    </xf>
    <xf numFmtId="173" fontId="42" fillId="3" borderId="84"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xf>
    <xf numFmtId="0" fontId="15" fillId="2" borderId="39" xfId="0" applyFont="1" applyFill="1" applyBorder="1" applyAlignment="1" applyProtection="1">
      <alignment/>
      <protection/>
    </xf>
    <xf numFmtId="0" fontId="12" fillId="3" borderId="10" xfId="0" applyFont="1" applyFill="1" applyBorder="1" applyAlignment="1" applyProtection="1">
      <alignment horizontal="center"/>
      <protection/>
    </xf>
    <xf numFmtId="173" fontId="42" fillId="3" borderId="100" xfId="0" applyNumberFormat="1" applyFont="1" applyFill="1" applyBorder="1" applyAlignment="1" applyProtection="1">
      <alignment shrinkToFit="1"/>
      <protection locked="0"/>
    </xf>
    <xf numFmtId="173" fontId="42" fillId="3" borderId="127" xfId="0" applyNumberFormat="1" applyFont="1" applyFill="1" applyBorder="1" applyAlignment="1" applyProtection="1">
      <alignment shrinkToFit="1"/>
      <protection/>
    </xf>
    <xf numFmtId="173" fontId="42" fillId="3" borderId="85"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locked="0"/>
    </xf>
    <xf numFmtId="173" fontId="42" fillId="5" borderId="23" xfId="0" applyNumberFormat="1" applyFont="1" applyFill="1" applyBorder="1" applyAlignment="1" applyProtection="1">
      <alignment shrinkToFit="1"/>
      <protection locked="0"/>
    </xf>
    <xf numFmtId="173" fontId="42" fillId="3" borderId="82" xfId="0" applyNumberFormat="1" applyFont="1" applyFill="1" applyBorder="1" applyAlignment="1" applyProtection="1">
      <alignment shrinkToFit="1"/>
      <protection locked="0"/>
    </xf>
    <xf numFmtId="173" fontId="42" fillId="3" borderId="86" xfId="0" applyNumberFormat="1" applyFont="1" applyFill="1" applyBorder="1" applyAlignment="1" applyProtection="1">
      <alignment shrinkToFit="1"/>
      <protection locked="0"/>
    </xf>
    <xf numFmtId="0" fontId="15" fillId="3" borderId="22" xfId="0" applyFont="1" applyFill="1" applyBorder="1" applyAlignment="1" applyProtection="1">
      <alignment horizontal="center"/>
      <protection/>
    </xf>
    <xf numFmtId="173" fontId="42" fillId="3" borderId="85" xfId="0" applyNumberFormat="1" applyFont="1" applyFill="1" applyBorder="1" applyAlignment="1" applyProtection="1">
      <alignment shrinkToFit="1"/>
      <protection/>
    </xf>
    <xf numFmtId="173" fontId="42" fillId="3" borderId="23" xfId="0" applyNumberFormat="1" applyFont="1" applyFill="1" applyBorder="1" applyAlignment="1" applyProtection="1">
      <alignment shrinkToFit="1"/>
      <protection/>
    </xf>
    <xf numFmtId="173" fontId="42" fillId="5" borderId="23" xfId="0" applyNumberFormat="1" applyFont="1" applyFill="1" applyBorder="1" applyAlignment="1" applyProtection="1">
      <alignment shrinkToFit="1"/>
      <protection/>
    </xf>
    <xf numFmtId="173" fontId="42" fillId="3" borderId="82" xfId="0" applyNumberFormat="1" applyFont="1" applyFill="1" applyBorder="1" applyAlignment="1" applyProtection="1">
      <alignment shrinkToFit="1"/>
      <protection/>
    </xf>
    <xf numFmtId="0" fontId="12" fillId="3" borderId="10" xfId="0" applyFont="1" applyFill="1" applyBorder="1" applyAlignment="1" applyProtection="1">
      <alignment horizontal="center"/>
      <protection/>
    </xf>
    <xf numFmtId="0" fontId="15" fillId="3" borderId="10" xfId="0" applyFont="1" applyFill="1" applyBorder="1" applyAlignment="1" applyProtection="1">
      <alignment horizontal="center"/>
      <protection/>
    </xf>
    <xf numFmtId="173" fontId="29" fillId="3" borderId="103" xfId="0" applyNumberFormat="1" applyFont="1" applyFill="1" applyBorder="1" applyAlignment="1" applyProtection="1">
      <alignment shrinkToFit="1"/>
      <protection/>
    </xf>
    <xf numFmtId="0" fontId="12" fillId="3" borderId="11" xfId="0" applyFont="1" applyFill="1" applyBorder="1" applyAlignment="1" applyProtection="1">
      <alignment horizontal="center"/>
      <protection/>
    </xf>
    <xf numFmtId="173" fontId="29" fillId="3" borderId="101" xfId="0" applyNumberFormat="1" applyFont="1" applyFill="1" applyBorder="1" applyAlignment="1" applyProtection="1">
      <alignment shrinkToFit="1"/>
      <protection locked="0"/>
    </xf>
    <xf numFmtId="173" fontId="29" fillId="3" borderId="85" xfId="0" applyNumberFormat="1" applyFont="1" applyFill="1" applyBorder="1" applyAlignment="1" applyProtection="1">
      <alignment shrinkToFit="1"/>
      <protection locked="0"/>
    </xf>
    <xf numFmtId="173" fontId="29" fillId="5" borderId="16" xfId="0" applyNumberFormat="1" applyFont="1" applyFill="1" applyBorder="1" applyAlignment="1" applyProtection="1">
      <alignment shrinkToFit="1"/>
      <protection/>
    </xf>
    <xf numFmtId="173" fontId="42" fillId="3" borderId="13" xfId="0" applyNumberFormat="1" applyFont="1" applyFill="1" applyBorder="1" applyAlignment="1" applyProtection="1">
      <alignment shrinkToFit="1"/>
      <protection locked="0"/>
    </xf>
    <xf numFmtId="173" fontId="42" fillId="3" borderId="21" xfId="0" applyNumberFormat="1" applyFont="1" applyFill="1" applyBorder="1" applyAlignment="1" applyProtection="1">
      <alignment shrinkToFit="1"/>
      <protection locked="0"/>
    </xf>
    <xf numFmtId="173" fontId="42" fillId="5" borderId="21" xfId="0" applyNumberFormat="1" applyFont="1" applyFill="1" applyBorder="1" applyAlignment="1" applyProtection="1">
      <alignment shrinkToFit="1"/>
      <protection locked="0"/>
    </xf>
    <xf numFmtId="173" fontId="42" fillId="3" borderId="50" xfId="0" applyNumberFormat="1" applyFont="1" applyFill="1" applyBorder="1" applyAlignment="1" applyProtection="1">
      <alignment shrinkToFit="1"/>
      <protection locked="0"/>
    </xf>
    <xf numFmtId="173" fontId="42" fillId="3" borderId="105" xfId="0" applyNumberFormat="1" applyFont="1" applyFill="1" applyBorder="1" applyAlignment="1" applyProtection="1">
      <alignment shrinkToFit="1"/>
      <protection locked="0"/>
    </xf>
    <xf numFmtId="173" fontId="42" fillId="3" borderId="129"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locked="0"/>
    </xf>
    <xf numFmtId="0" fontId="15" fillId="3" borderId="43" xfId="0" applyFont="1" applyFill="1" applyBorder="1" applyAlignment="1" applyProtection="1">
      <alignment horizontal="center"/>
      <protection/>
    </xf>
    <xf numFmtId="173" fontId="42" fillId="3" borderId="92" xfId="0" applyNumberFormat="1" applyFont="1" applyFill="1" applyBorder="1" applyAlignment="1" applyProtection="1">
      <alignment shrinkToFit="1"/>
      <protection/>
    </xf>
    <xf numFmtId="173" fontId="42" fillId="3" borderId="46" xfId="0" applyNumberFormat="1" applyFont="1" applyFill="1" applyBorder="1" applyAlignment="1" applyProtection="1">
      <alignment shrinkToFit="1"/>
      <protection/>
    </xf>
    <xf numFmtId="173" fontId="42" fillId="5" borderId="46" xfId="0" applyNumberFormat="1" applyFont="1" applyFill="1" applyBorder="1" applyAlignment="1" applyProtection="1">
      <alignment shrinkToFit="1"/>
      <protection/>
    </xf>
    <xf numFmtId="173" fontId="42" fillId="3" borderId="70" xfId="0" applyNumberFormat="1" applyFont="1" applyFill="1" applyBorder="1" applyAlignment="1" applyProtection="1">
      <alignment shrinkToFit="1"/>
      <protection/>
    </xf>
    <xf numFmtId="173" fontId="42" fillId="3" borderId="97" xfId="0" applyNumberFormat="1" applyFont="1" applyFill="1" applyBorder="1" applyAlignment="1" applyProtection="1">
      <alignment shrinkToFit="1"/>
      <protection/>
    </xf>
    <xf numFmtId="168" fontId="12" fillId="2" borderId="132" xfId="27" applyFont="1" applyFill="1" applyBorder="1" applyAlignment="1" applyProtection="1">
      <alignment/>
      <protection/>
    </xf>
    <xf numFmtId="172" fontId="1" fillId="2" borderId="133" xfId="27" applyNumberFormat="1" applyFont="1" applyFill="1" applyBorder="1" applyAlignment="1" applyProtection="1">
      <alignment horizontal="center"/>
      <protection/>
    </xf>
    <xf numFmtId="171" fontId="26" fillId="2" borderId="118" xfId="27" applyNumberFormat="1" applyFont="1" applyFill="1" applyBorder="1" applyAlignment="1" applyProtection="1">
      <alignment horizontal="center" vertical="center"/>
      <protection/>
    </xf>
    <xf numFmtId="0" fontId="9" fillId="0" borderId="0" xfId="0" applyFont="1" applyFill="1" applyBorder="1" applyAlignment="1" applyProtection="1">
      <alignment horizontal="centerContinuous"/>
      <protection hidden="1"/>
    </xf>
    <xf numFmtId="0" fontId="12" fillId="0" borderId="0" xfId="0" applyFont="1" applyFill="1" applyBorder="1" applyAlignment="1" applyProtection="1">
      <alignment horizontal="center"/>
      <protection hidden="1"/>
    </xf>
    <xf numFmtId="0" fontId="12" fillId="0" borderId="38" xfId="0" applyFont="1" applyFill="1" applyBorder="1" applyAlignment="1" applyProtection="1">
      <alignment horizontal="centerContinuous"/>
      <protection hidden="1"/>
    </xf>
    <xf numFmtId="168" fontId="0" fillId="0" borderId="38" xfId="34" applyFont="1" applyBorder="1" applyAlignment="1" applyProtection="1">
      <alignment horizontal="center" vertical="center" wrapText="1"/>
      <protection hidden="1"/>
    </xf>
    <xf numFmtId="0" fontId="0" fillId="0" borderId="134" xfId="0" applyFont="1" applyBorder="1" applyAlignment="1" applyProtection="1">
      <alignment horizontal="left" vertical="center"/>
      <protection hidden="1"/>
    </xf>
    <xf numFmtId="168" fontId="0" fillId="0" borderId="34" xfId="32" applyFont="1" applyBorder="1" applyProtection="1">
      <alignment/>
      <protection hidden="1"/>
    </xf>
    <xf numFmtId="0" fontId="8" fillId="0" borderId="38" xfId="0" applyFont="1" applyFill="1" applyBorder="1" applyAlignment="1" applyProtection="1">
      <alignment horizontal="centerContinuous" vertical="center"/>
      <protection hidden="1"/>
    </xf>
    <xf numFmtId="0" fontId="12" fillId="0" borderId="0" xfId="0" applyFont="1" applyFill="1" applyBorder="1" applyAlignment="1" applyProtection="1">
      <alignment horizontal="centerContinuous"/>
      <protection hidden="1"/>
    </xf>
    <xf numFmtId="0" fontId="12" fillId="0" borderId="38" xfId="0" applyFont="1" applyFill="1" applyBorder="1" applyAlignment="1" applyProtection="1">
      <alignment horizontal="center"/>
      <protection hidden="1"/>
    </xf>
    <xf numFmtId="0" fontId="33" fillId="0" borderId="97" xfId="0" applyFont="1" applyBorder="1" applyAlignment="1" applyProtection="1">
      <alignment horizontal="centerContinuous" vertical="center"/>
      <protection hidden="1"/>
    </xf>
    <xf numFmtId="168" fontId="46" fillId="0" borderId="25" xfId="32" applyFont="1" applyFill="1" applyBorder="1" applyAlignment="1" applyProtection="1">
      <alignment vertical="center"/>
      <protection locked="0"/>
    </xf>
    <xf numFmtId="168" fontId="46" fillId="0" borderId="135" xfId="32" applyFont="1" applyFill="1" applyBorder="1" applyAlignment="1" applyProtection="1">
      <alignment vertical="center"/>
      <protection locked="0"/>
    </xf>
    <xf numFmtId="168" fontId="46" fillId="0" borderId="25" xfId="32" applyFont="1" applyFill="1" applyBorder="1" applyAlignment="1" applyProtection="1">
      <alignment horizontal="center" vertical="center"/>
      <protection locked="0"/>
    </xf>
    <xf numFmtId="176" fontId="46" fillId="0" borderId="135" xfId="32" applyNumberFormat="1" applyFont="1" applyFill="1" applyBorder="1" applyAlignment="1" applyProtection="1">
      <alignment horizontal="center" vertical="center"/>
      <protection locked="0"/>
    </xf>
    <xf numFmtId="168" fontId="26" fillId="0" borderId="54" xfId="32" applyFont="1" applyBorder="1" applyProtection="1">
      <alignment/>
      <protection locked="0"/>
    </xf>
    <xf numFmtId="168" fontId="26" fillId="0" borderId="38" xfId="32" applyFont="1" applyBorder="1" applyProtection="1">
      <alignment/>
      <protection locked="0"/>
    </xf>
    <xf numFmtId="168" fontId="26" fillId="0" borderId="110" xfId="32" applyFont="1" applyBorder="1" applyProtection="1">
      <alignment/>
      <protection locked="0"/>
    </xf>
    <xf numFmtId="168" fontId="26" fillId="0" borderId="23" xfId="32" applyFont="1" applyBorder="1" applyProtection="1">
      <alignment/>
      <protection locked="0"/>
    </xf>
    <xf numFmtId="168" fontId="26" fillId="0" borderId="111" xfId="32" applyFont="1" applyBorder="1" applyProtection="1">
      <alignment/>
      <protection locked="0"/>
    </xf>
    <xf numFmtId="168" fontId="26" fillId="0" borderId="82" xfId="32" applyFont="1" applyBorder="1" applyProtection="1">
      <alignment/>
      <protection locked="0"/>
    </xf>
    <xf numFmtId="168" fontId="26" fillId="0" borderId="54" xfId="32" applyFont="1" applyBorder="1" applyAlignment="1" applyProtection="1">
      <alignment/>
      <protection locked="0"/>
    </xf>
    <xf numFmtId="168" fontId="26" fillId="0" borderId="38" xfId="32" applyFont="1" applyBorder="1" applyAlignment="1" applyProtection="1">
      <alignment/>
      <protection locked="0"/>
    </xf>
    <xf numFmtId="168" fontId="26" fillId="0" borderId="110" xfId="32" applyFont="1" applyBorder="1" applyAlignment="1" applyProtection="1">
      <alignment/>
      <protection locked="0"/>
    </xf>
    <xf numFmtId="168" fontId="26" fillId="0" borderId="23" xfId="32" applyFont="1" applyBorder="1" applyAlignment="1" applyProtection="1">
      <alignment/>
      <protection locked="0"/>
    </xf>
    <xf numFmtId="168" fontId="26" fillId="0" borderId="111" xfId="32" applyFont="1" applyBorder="1" applyAlignment="1" applyProtection="1">
      <alignment/>
      <protection locked="0"/>
    </xf>
    <xf numFmtId="168" fontId="26" fillId="0" borderId="82" xfId="32" applyFont="1" applyBorder="1" applyAlignment="1" applyProtection="1">
      <alignment/>
      <protection locked="0"/>
    </xf>
    <xf numFmtId="168" fontId="26" fillId="0" borderId="54" xfId="34" applyFont="1" applyBorder="1" applyProtection="1">
      <alignment/>
      <protection locked="0"/>
    </xf>
    <xf numFmtId="168" fontId="26" fillId="0" borderId="38" xfId="34" applyFont="1" applyBorder="1" applyProtection="1">
      <alignment/>
      <protection locked="0"/>
    </xf>
    <xf numFmtId="168" fontId="26" fillId="0" borderId="136" xfId="34" applyFont="1" applyBorder="1" applyProtection="1">
      <alignment/>
      <protection locked="0"/>
    </xf>
    <xf numFmtId="168" fontId="26" fillId="0" borderId="121" xfId="34" applyFont="1" applyBorder="1" applyProtection="1">
      <alignment/>
      <protection locked="0"/>
    </xf>
    <xf numFmtId="168" fontId="26" fillId="0" borderId="30" xfId="34" applyFont="1" applyBorder="1" applyProtection="1">
      <alignment/>
      <protection locked="0"/>
    </xf>
    <xf numFmtId="168" fontId="26" fillId="0" borderId="110" xfId="34" applyFont="1" applyBorder="1" applyProtection="1">
      <alignment/>
      <protection locked="0"/>
    </xf>
    <xf numFmtId="168" fontId="26" fillId="0" borderId="111" xfId="34" applyFont="1" applyBorder="1" applyProtection="1">
      <alignment/>
      <protection locked="0"/>
    </xf>
    <xf numFmtId="168" fontId="26" fillId="0" borderId="23" xfId="34" applyFont="1" applyBorder="1" applyProtection="1">
      <alignment/>
      <protection locked="0"/>
    </xf>
    <xf numFmtId="168" fontId="26" fillId="0" borderId="54" xfId="34" applyFont="1" applyBorder="1" applyAlignment="1" applyProtection="1">
      <alignment/>
      <protection locked="0"/>
    </xf>
    <xf numFmtId="168" fontId="26" fillId="0" borderId="38" xfId="34" applyFont="1" applyBorder="1" applyAlignment="1" applyProtection="1">
      <alignment/>
      <protection locked="0"/>
    </xf>
    <xf numFmtId="168" fontId="26" fillId="0" borderId="136" xfId="34" applyFont="1" applyBorder="1" applyAlignment="1" applyProtection="1">
      <alignment/>
      <protection locked="0"/>
    </xf>
    <xf numFmtId="168" fontId="26" fillId="0" borderId="121" xfId="34" applyFont="1" applyBorder="1" applyAlignment="1" applyProtection="1">
      <alignment/>
      <protection locked="0"/>
    </xf>
    <xf numFmtId="168" fontId="26" fillId="0" borderId="30" xfId="34" applyFont="1" applyBorder="1" applyAlignment="1" applyProtection="1">
      <alignment/>
      <protection locked="0"/>
    </xf>
    <xf numFmtId="168" fontId="26" fillId="0" borderId="110" xfId="34" applyFont="1" applyBorder="1" applyAlignment="1" applyProtection="1">
      <alignment/>
      <protection locked="0"/>
    </xf>
    <xf numFmtId="168" fontId="26" fillId="0" borderId="111" xfId="34" applyFont="1" applyBorder="1" applyAlignment="1" applyProtection="1">
      <alignment/>
      <protection locked="0"/>
    </xf>
    <xf numFmtId="168" fontId="26" fillId="0" borderId="23" xfId="34" applyFont="1" applyBorder="1" applyAlignment="1" applyProtection="1">
      <alignment/>
      <protection locked="0"/>
    </xf>
    <xf numFmtId="168" fontId="26" fillId="0" borderId="119" xfId="34" applyFont="1" applyBorder="1" applyProtection="1">
      <alignment/>
      <protection locked="0"/>
    </xf>
    <xf numFmtId="168" fontId="26" fillId="0" borderId="137" xfId="34" applyFont="1" applyBorder="1" applyProtection="1">
      <alignment/>
      <protection locked="0"/>
    </xf>
    <xf numFmtId="168" fontId="26" fillId="0" borderId="138" xfId="35" applyFont="1" applyBorder="1" applyProtection="1">
      <alignment/>
      <protection locked="0"/>
    </xf>
    <xf numFmtId="168" fontId="26" fillId="0" borderId="111" xfId="35" applyFont="1" applyBorder="1" applyProtection="1">
      <alignment/>
      <protection locked="0"/>
    </xf>
    <xf numFmtId="168" fontId="26" fillId="0" borderId="54" xfId="35" applyFont="1" applyBorder="1" applyProtection="1">
      <alignment/>
      <protection locked="0"/>
    </xf>
    <xf numFmtId="168" fontId="26" fillId="0" borderId="30" xfId="35" applyFont="1" applyBorder="1" applyProtection="1">
      <alignment/>
      <protection locked="0"/>
    </xf>
    <xf numFmtId="168" fontId="26" fillId="0" borderId="54" xfId="35" applyFont="1" applyBorder="1" applyProtection="1">
      <alignment/>
      <protection hidden="1" locked="0"/>
    </xf>
    <xf numFmtId="168" fontId="29" fillId="0" borderId="54" xfId="35" applyFont="1" applyFill="1" applyBorder="1" applyProtection="1">
      <alignment/>
      <protection locked="0"/>
    </xf>
    <xf numFmtId="168" fontId="29" fillId="0" borderId="4" xfId="35" applyFont="1" applyFill="1" applyBorder="1" applyProtection="1">
      <alignment/>
      <protection locked="0"/>
    </xf>
    <xf numFmtId="168" fontId="29" fillId="0" borderId="54" xfId="35" applyFont="1" applyFill="1" applyBorder="1" applyAlignment="1" applyProtection="1">
      <alignment horizontal="center"/>
      <protection locked="0"/>
    </xf>
    <xf numFmtId="176" fontId="29" fillId="0" borderId="4" xfId="35" applyNumberFormat="1" applyFont="1" applyFill="1" applyBorder="1" applyAlignment="1" applyProtection="1">
      <alignment horizontal="center"/>
      <protection locked="0"/>
    </xf>
    <xf numFmtId="168" fontId="26" fillId="0" borderId="54" xfId="36" applyFont="1" applyBorder="1" applyProtection="1">
      <alignment/>
      <protection locked="0"/>
    </xf>
    <xf numFmtId="168" fontId="26" fillId="0" borderId="38" xfId="36" applyFont="1" applyBorder="1" applyProtection="1">
      <alignment/>
      <protection locked="0"/>
    </xf>
    <xf numFmtId="168" fontId="26" fillId="0" borderId="136" xfId="36" applyFont="1" applyBorder="1" applyProtection="1">
      <alignment/>
      <protection locked="0"/>
    </xf>
    <xf numFmtId="168" fontId="26" fillId="0" borderId="121" xfId="36" applyFont="1" applyBorder="1" applyProtection="1">
      <alignment/>
      <protection locked="0"/>
    </xf>
    <xf numFmtId="168" fontId="26" fillId="0" borderId="30" xfId="36" applyFont="1" applyBorder="1" applyProtection="1">
      <alignment/>
      <protection locked="0"/>
    </xf>
    <xf numFmtId="168" fontId="26" fillId="0" borderId="110" xfId="36" applyFont="1" applyBorder="1" applyProtection="1">
      <alignment/>
      <protection locked="0"/>
    </xf>
    <xf numFmtId="168" fontId="26" fillId="0" borderId="111" xfId="36" applyFont="1" applyBorder="1" applyProtection="1">
      <alignment/>
      <protection locked="0"/>
    </xf>
    <xf numFmtId="168" fontId="26" fillId="0" borderId="23" xfId="36" applyFont="1" applyBorder="1" applyProtection="1">
      <alignment/>
      <protection locked="0"/>
    </xf>
    <xf numFmtId="168" fontId="26" fillId="0" borderId="31" xfId="36" applyFont="1" applyBorder="1" applyProtection="1">
      <alignment/>
      <protection locked="0"/>
    </xf>
    <xf numFmtId="168" fontId="29" fillId="0" borderId="35" xfId="36" applyFont="1" applyFill="1" applyBorder="1" applyProtection="1">
      <alignment/>
      <protection hidden="1" locked="0"/>
    </xf>
    <xf numFmtId="168" fontId="29" fillId="0" borderId="4" xfId="36" applyFont="1" applyFill="1" applyBorder="1" applyProtection="1">
      <alignment/>
      <protection hidden="1" locked="0"/>
    </xf>
    <xf numFmtId="176" fontId="29" fillId="0" borderId="4" xfId="36" applyNumberFormat="1" applyFont="1" applyFill="1" applyBorder="1" applyAlignment="1" applyProtection="1">
      <alignment horizontal="center"/>
      <protection hidden="1" locked="0"/>
    </xf>
    <xf numFmtId="168" fontId="29" fillId="0" borderId="54" xfId="36" applyFont="1" applyFill="1" applyBorder="1" applyAlignment="1" applyProtection="1">
      <alignment horizontal="center"/>
      <protection hidden="1" locked="0"/>
    </xf>
    <xf numFmtId="173" fontId="29" fillId="3" borderId="27" xfId="0" applyNumberFormat="1" applyFont="1" applyFill="1" applyBorder="1" applyAlignment="1" applyProtection="1">
      <alignment shrinkToFit="1"/>
      <protection/>
    </xf>
    <xf numFmtId="173" fontId="29" fillId="3" borderId="127" xfId="0" applyNumberFormat="1" applyFont="1" applyFill="1" applyBorder="1" applyAlignment="1" applyProtection="1">
      <alignment shrinkToFit="1"/>
      <protection/>
    </xf>
    <xf numFmtId="173" fontId="29" fillId="3" borderId="139" xfId="0" applyNumberFormat="1" applyFont="1" applyFill="1" applyBorder="1" applyAlignment="1" applyProtection="1">
      <alignment shrinkToFit="1"/>
      <protection/>
    </xf>
    <xf numFmtId="173" fontId="29" fillId="3" borderId="130" xfId="0" applyNumberFormat="1" applyFont="1" applyFill="1" applyBorder="1" applyAlignment="1" applyProtection="1">
      <alignment shrinkToFit="1"/>
      <protection/>
    </xf>
    <xf numFmtId="173" fontId="43" fillId="3" borderId="38" xfId="27" applyNumberFormat="1" applyFont="1" applyFill="1" applyBorder="1" applyAlignment="1" applyProtection="1">
      <alignment shrinkToFit="1"/>
      <protection/>
    </xf>
    <xf numFmtId="173" fontId="42" fillId="3" borderId="131" xfId="0" applyNumberFormat="1" applyFont="1" applyFill="1" applyBorder="1" applyAlignment="1" applyProtection="1">
      <alignment shrinkToFit="1"/>
      <protection/>
    </xf>
    <xf numFmtId="173" fontId="42" fillId="3" borderId="127" xfId="0" applyNumberFormat="1" applyFont="1" applyFill="1" applyBorder="1" applyAlignment="1" applyProtection="1">
      <alignment shrinkToFit="1"/>
      <protection/>
    </xf>
    <xf numFmtId="173" fontId="42" fillId="3" borderId="129" xfId="0" applyNumberFormat="1" applyFont="1" applyFill="1" applyBorder="1" applyAlignment="1" applyProtection="1">
      <alignment shrinkToFit="1"/>
      <protection/>
    </xf>
    <xf numFmtId="173" fontId="42" fillId="2" borderId="139" xfId="28" applyNumberFormat="1" applyFont="1" applyFill="1" applyBorder="1" applyAlignment="1" applyProtection="1">
      <alignment shrinkToFit="1"/>
      <protection/>
    </xf>
    <xf numFmtId="173" fontId="42" fillId="2" borderId="140" xfId="28" applyNumberFormat="1" applyFont="1" applyFill="1" applyBorder="1" applyAlignment="1" applyProtection="1">
      <alignment shrinkToFit="1"/>
      <protection/>
    </xf>
    <xf numFmtId="173" fontId="28" fillId="3" borderId="0" xfId="27" applyNumberFormat="1" applyFont="1" applyFill="1" applyProtection="1">
      <alignment/>
      <protection/>
    </xf>
    <xf numFmtId="168" fontId="53" fillId="3" borderId="0" xfId="27" applyFont="1" applyFill="1" applyAlignment="1" applyProtection="1">
      <alignment vertical="center" wrapText="1"/>
      <protection/>
    </xf>
    <xf numFmtId="0" fontId="0" fillId="0" borderId="71" xfId="0" applyBorder="1" applyAlignment="1" applyProtection="1">
      <alignment vertical="center"/>
      <protection locked="0"/>
    </xf>
    <xf numFmtId="168" fontId="12" fillId="0" borderId="72" xfId="26"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8" fontId="7" fillId="0" borderId="141" xfId="26" applyFont="1" applyBorder="1" applyAlignment="1" applyProtection="1">
      <alignment vertical="center"/>
      <protection locked="0"/>
    </xf>
    <xf numFmtId="168" fontId="12" fillId="0" borderId="126" xfId="26" applyFont="1" applyFill="1"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0" fontId="48" fillId="0" borderId="0" xfId="39" applyFont="1" applyAlignment="1">
      <alignment horizontal="center"/>
      <protection/>
    </xf>
    <xf numFmtId="0" fontId="50" fillId="0" borderId="0" xfId="39" applyFont="1" applyAlignment="1">
      <alignment horizontal="center"/>
      <protection/>
    </xf>
    <xf numFmtId="0" fontId="27" fillId="0" borderId="38" xfId="0" applyFont="1" applyBorder="1" applyAlignment="1">
      <alignment horizontal="center"/>
    </xf>
    <xf numFmtId="0" fontId="0" fillId="0" borderId="38" xfId="0" applyBorder="1" applyAlignment="1">
      <alignment horizontal="center"/>
    </xf>
    <xf numFmtId="0" fontId="27" fillId="0" borderId="3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168" fontId="12"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7" fillId="0" borderId="53" xfId="26" applyBorder="1" applyAlignment="1" applyProtection="1">
      <alignment vertical="center"/>
      <protection locked="0"/>
    </xf>
    <xf numFmtId="0" fontId="0" fillId="0" borderId="53" xfId="0" applyBorder="1" applyAlignment="1" applyProtection="1">
      <alignment vertical="center"/>
      <protection locked="0"/>
    </xf>
    <xf numFmtId="0" fontId="0" fillId="0" borderId="103"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168" fontId="12" fillId="0" borderId="53" xfId="26" applyFont="1" applyFill="1" applyBorder="1" applyAlignment="1" applyProtection="1">
      <alignment vertical="center"/>
      <protection locked="0"/>
    </xf>
    <xf numFmtId="168" fontId="15"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12" fillId="0" borderId="141" xfId="26" applyFont="1" applyFill="1" applyBorder="1" applyAlignment="1" applyProtection="1">
      <alignment vertical="center"/>
      <protection locked="0"/>
    </xf>
    <xf numFmtId="168" fontId="15" fillId="2" borderId="142"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168" fontId="12" fillId="0" borderId="35" xfId="26"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15" fillId="0" borderId="143" xfId="26" applyFont="1" applyFill="1" applyBorder="1" applyAlignment="1" applyProtection="1">
      <alignment horizontal="center" vertical="center"/>
      <protection hidden="1"/>
    </xf>
    <xf numFmtId="0" fontId="0" fillId="0" borderId="144" xfId="0" applyBorder="1" applyAlignment="1" applyProtection="1">
      <alignment horizontal="center" vertical="center"/>
      <protection hidden="1"/>
    </xf>
    <xf numFmtId="0" fontId="0" fillId="0" borderId="145" xfId="0" applyBorder="1" applyAlignment="1" applyProtection="1">
      <alignment horizontal="center" vertical="center"/>
      <protection hidden="1"/>
    </xf>
    <xf numFmtId="168" fontId="13"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168" fontId="12"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13" fillId="0" borderId="146" xfId="26" applyFont="1" applyFill="1" applyBorder="1" applyAlignment="1" applyProtection="1">
      <alignment horizontal="center" vertical="center"/>
      <protection hidden="1"/>
    </xf>
    <xf numFmtId="0" fontId="0" fillId="0" borderId="147" xfId="0" applyBorder="1" applyAlignment="1" applyProtection="1">
      <alignment horizontal="center" vertical="center"/>
      <protection hidden="1"/>
    </xf>
    <xf numFmtId="14" fontId="12" fillId="0" borderId="146"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47" xfId="0" applyNumberFormat="1" applyBorder="1" applyAlignment="1" applyProtection="1">
      <alignment horizontal="center" vertical="center"/>
      <protection locked="0"/>
    </xf>
    <xf numFmtId="168" fontId="29" fillId="0" borderId="31" xfId="26" applyFont="1" applyFill="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49" fontId="1" fillId="2" borderId="148" xfId="27" applyNumberFormat="1" applyFont="1" applyFill="1"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50" xfId="0" applyNumberFormat="1" applyBorder="1" applyAlignment="1" applyProtection="1">
      <alignment horizontal="center" vertical="center"/>
      <protection locked="0"/>
    </xf>
    <xf numFmtId="168" fontId="13"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68" xfId="0" applyBorder="1" applyAlignment="1" applyProtection="1">
      <alignment vertical="center"/>
      <protection locked="0"/>
    </xf>
    <xf numFmtId="168" fontId="12" fillId="0" borderId="141"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13" fillId="0" borderId="141"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12" fillId="0" borderId="151" xfId="26" applyFont="1" applyFill="1" applyBorder="1" applyAlignment="1" applyProtection="1">
      <alignment vertical="center"/>
      <protection locked="0"/>
    </xf>
    <xf numFmtId="0" fontId="0" fillId="0" borderId="151" xfId="0" applyBorder="1" applyAlignment="1" applyProtection="1">
      <alignment vertical="center"/>
      <protection locked="0"/>
    </xf>
    <xf numFmtId="168" fontId="13" fillId="0" borderId="10" xfId="26"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51" xfId="26" applyBorder="1" applyAlignment="1" applyProtection="1">
      <alignment vertical="center"/>
      <protection locked="0"/>
    </xf>
    <xf numFmtId="0" fontId="0" fillId="0" borderId="152" xfId="0" applyBorder="1" applyAlignment="1" applyProtection="1">
      <alignment vertical="center"/>
      <protection locked="0"/>
    </xf>
    <xf numFmtId="168" fontId="13" fillId="0" borderId="77" xfId="26" applyFont="1" applyFill="1" applyBorder="1" applyAlignment="1" applyProtection="1">
      <alignment horizontal="center" vertical="center" wrapText="1"/>
      <protection hidden="1"/>
    </xf>
    <xf numFmtId="0" fontId="0" fillId="0" borderId="153" xfId="0" applyBorder="1" applyAlignment="1">
      <alignment horizontal="center" vertical="center" wrapText="1"/>
    </xf>
    <xf numFmtId="0" fontId="0" fillId="0" borderId="0" xfId="0" applyBorder="1" applyAlignment="1" applyProtection="1">
      <alignment/>
      <protection hidden="1"/>
    </xf>
    <xf numFmtId="168" fontId="15" fillId="0" borderId="43" xfId="26"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49" fontId="15"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168" fontId="12" fillId="0" borderId="146"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53" xfId="0" applyBorder="1" applyAlignment="1" applyProtection="1">
      <alignment horizontal="center" vertical="center" wrapText="1"/>
      <protection hidden="1"/>
    </xf>
    <xf numFmtId="49" fontId="13" fillId="2" borderId="154" xfId="27" applyNumberFormat="1" applyFont="1" applyFill="1" applyBorder="1" applyAlignment="1" applyProtection="1">
      <alignment/>
      <protection locked="0"/>
    </xf>
    <xf numFmtId="49" fontId="16" fillId="0" borderId="114" xfId="0" applyNumberFormat="1" applyFont="1" applyBorder="1" applyAlignment="1" applyProtection="1">
      <alignment/>
      <protection locked="0"/>
    </xf>
    <xf numFmtId="168" fontId="51"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8" fillId="0" borderId="0" xfId="0" applyFont="1" applyAlignment="1">
      <alignment horizontal="center" vertical="center"/>
    </xf>
    <xf numFmtId="0" fontId="19" fillId="0" borderId="39"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27"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Border="1" applyAlignment="1">
      <alignment horizontal="center" vertical="center"/>
    </xf>
    <xf numFmtId="168" fontId="13" fillId="2" borderId="154" xfId="27" applyFont="1" applyFill="1" applyBorder="1" applyAlignment="1" applyProtection="1">
      <alignment shrinkToFit="1"/>
      <protection/>
    </xf>
    <xf numFmtId="0" fontId="16" fillId="0" borderId="114" xfId="0" applyFont="1" applyBorder="1" applyAlignment="1">
      <alignment shrinkToFit="1"/>
    </xf>
    <xf numFmtId="168" fontId="51"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xf numFmtId="168" fontId="1" fillId="0" borderId="146" xfId="31" applyFont="1" applyBorder="1" applyAlignment="1" applyProtection="1">
      <alignment horizontal="left" vertical="center" wrapText="1" indent="1"/>
      <protection hidden="1"/>
    </xf>
    <xf numFmtId="0" fontId="1" fillId="0" borderId="1" xfId="0" applyFont="1" applyBorder="1" applyAlignment="1">
      <alignment horizontal="left" vertical="center" wrapText="1" indent="1"/>
    </xf>
    <xf numFmtId="0" fontId="1" fillId="0" borderId="147" xfId="0" applyFont="1" applyBorder="1" applyAlignment="1">
      <alignment horizontal="left" vertical="center" wrapText="1" indent="1"/>
    </xf>
    <xf numFmtId="168" fontId="0" fillId="0" borderId="38" xfId="30" applyFont="1" applyBorder="1" applyAlignment="1" applyProtection="1">
      <alignment horizontal="center"/>
      <protection hidden="1"/>
    </xf>
    <xf numFmtId="168" fontId="0" fillId="0" borderId="83" xfId="30" applyFont="1" applyBorder="1" applyAlignment="1" applyProtection="1">
      <alignment horizontal="center"/>
      <protection hidden="1"/>
    </xf>
    <xf numFmtId="172" fontId="1" fillId="2" borderId="132" xfId="27" applyNumberFormat="1" applyFont="1" applyFill="1" applyBorder="1" applyAlignment="1" applyProtection="1">
      <alignment horizontal="center" vertical="center"/>
      <protection hidden="1" locked="0"/>
    </xf>
    <xf numFmtId="172" fontId="0" fillId="0" borderId="155" xfId="0" applyNumberFormat="1" applyBorder="1" applyAlignment="1" applyProtection="1">
      <alignment horizontal="center" vertical="center"/>
      <protection hidden="1" locked="0"/>
    </xf>
    <xf numFmtId="168" fontId="18" fillId="0" borderId="0" xfId="31" applyFont="1" applyBorder="1" applyAlignment="1" applyProtection="1">
      <alignment horizontal="center" vertical="center"/>
      <protection hidden="1"/>
    </xf>
    <xf numFmtId="0" fontId="22" fillId="0" borderId="43" xfId="0" applyFont="1" applyBorder="1" applyAlignment="1" applyProtection="1">
      <alignment horizontal="center" vertical="center"/>
      <protection hidden="1"/>
    </xf>
    <xf numFmtId="0" fontId="22" fillId="0" borderId="44" xfId="0" applyFont="1" applyBorder="1" applyAlignment="1" applyProtection="1">
      <alignment horizontal="center" vertical="center"/>
      <protection hidden="1"/>
    </xf>
    <xf numFmtId="0" fontId="22" fillId="0" borderId="46" xfId="0" applyFont="1" applyBorder="1" applyAlignment="1" applyProtection="1">
      <alignment horizontal="center" vertical="center"/>
      <protection hidden="1"/>
    </xf>
    <xf numFmtId="168" fontId="27" fillId="0" borderId="32" xfId="31" applyFont="1" applyBorder="1" applyAlignment="1" applyProtection="1">
      <alignment horizontal="center" vertical="center"/>
      <protection hidden="1"/>
    </xf>
    <xf numFmtId="168" fontId="45" fillId="0" borderId="10" xfId="32"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50"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68" xfId="0" applyFont="1" applyBorder="1" applyAlignment="1" applyProtection="1">
      <alignment horizontal="center" vertical="center" wrapText="1"/>
      <protection locked="0"/>
    </xf>
    <xf numFmtId="168" fontId="44" fillId="0" borderId="39" xfId="32"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wrapText="1"/>
      <protection locked="0"/>
    </xf>
    <xf numFmtId="168" fontId="44" fillId="0" borderId="76" xfId="32" applyFont="1" applyBorder="1" applyAlignment="1" applyProtection="1">
      <alignment horizontal="left" vertical="center" wrapText="1"/>
      <protection hidden="1" locked="0"/>
    </xf>
    <xf numFmtId="0" fontId="44" fillId="0" borderId="34" xfId="0" applyFont="1" applyBorder="1" applyAlignment="1" applyProtection="1">
      <alignment horizontal="left" vertical="center" wrapText="1"/>
      <protection hidden="1" locked="0"/>
    </xf>
    <xf numFmtId="0" fontId="44" fillId="0" borderId="88" xfId="0" applyFont="1" applyBorder="1" applyAlignment="1" applyProtection="1">
      <alignment horizontal="left" vertical="center" wrapText="1"/>
      <protection hidden="1" locked="0"/>
    </xf>
    <xf numFmtId="0" fontId="44" fillId="0" borderId="49" xfId="0" applyFont="1" applyBorder="1" applyAlignment="1" applyProtection="1">
      <alignment horizontal="left" vertical="center" wrapText="1"/>
      <protection hidden="1" locked="0"/>
    </xf>
    <xf numFmtId="0" fontId="44" fillId="0" borderId="0" xfId="0" applyFont="1" applyBorder="1" applyAlignment="1" applyProtection="1">
      <alignment horizontal="left" vertical="center" wrapText="1"/>
      <protection hidden="1" locked="0"/>
    </xf>
    <xf numFmtId="0" fontId="44" fillId="0" borderId="50" xfId="0" applyFont="1" applyBorder="1" applyAlignment="1" applyProtection="1">
      <alignment horizontal="left" vertical="center" wrapText="1"/>
      <protection hidden="1" locked="0"/>
    </xf>
    <xf numFmtId="0" fontId="44" fillId="0" borderId="109" xfId="0" applyFont="1" applyBorder="1" applyAlignment="1" applyProtection="1">
      <alignment horizontal="left" vertical="center" wrapText="1"/>
      <protection hidden="1" locked="0"/>
    </xf>
    <xf numFmtId="0" fontId="44" fillId="0" borderId="38" xfId="0" applyFont="1" applyBorder="1" applyAlignment="1" applyProtection="1">
      <alignment horizontal="left" vertical="center" wrapText="1"/>
      <protection hidden="1" locked="0"/>
    </xf>
    <xf numFmtId="0" fontId="44" fillId="0" borderId="82" xfId="0" applyFont="1" applyBorder="1" applyAlignment="1" applyProtection="1">
      <alignment horizontal="left" vertical="center" wrapText="1"/>
      <protection hidden="1" locked="0"/>
    </xf>
    <xf numFmtId="168" fontId="26" fillId="0" borderId="39" xfId="32" applyFont="1" applyBorder="1" applyAlignment="1" applyProtection="1">
      <alignment/>
      <protection locked="0"/>
    </xf>
    <xf numFmtId="0" fontId="26" fillId="0" borderId="84" xfId="0" applyFont="1" applyBorder="1" applyAlignment="1" applyProtection="1">
      <alignment/>
      <protection locked="0"/>
    </xf>
    <xf numFmtId="0" fontId="26" fillId="0" borderId="30" xfId="0" applyFont="1" applyBorder="1" applyAlignment="1" applyProtection="1">
      <alignment/>
      <protection locked="0"/>
    </xf>
    <xf numFmtId="0" fontId="21" fillId="0" borderId="156" xfId="0" applyFont="1" applyBorder="1" applyAlignment="1" applyProtection="1">
      <alignment horizontal="center" vertical="center"/>
      <protection hidden="1"/>
    </xf>
    <xf numFmtId="0" fontId="21" fillId="0" borderId="149"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172" fontId="1" fillId="2" borderId="44" xfId="27" applyNumberFormat="1" applyFont="1" applyFill="1" applyBorder="1" applyAlignment="1" applyProtection="1">
      <alignment horizontal="center" vertical="center"/>
      <protection locked="0"/>
    </xf>
    <xf numFmtId="172" fontId="0" fillId="0" borderId="44"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168" fontId="27" fillId="0" borderId="4" xfId="31" applyFont="1" applyBorder="1" applyAlignment="1" applyProtection="1">
      <alignment vertical="center"/>
      <protection hidden="1"/>
    </xf>
    <xf numFmtId="0" fontId="33" fillId="0" borderId="157" xfId="0" applyFont="1" applyBorder="1" applyAlignment="1" applyProtection="1">
      <alignment horizontal="center" vertical="center"/>
      <protection hidden="1"/>
    </xf>
    <xf numFmtId="0" fontId="33" fillId="0" borderId="149" xfId="0" applyFont="1" applyBorder="1" applyAlignment="1" applyProtection="1">
      <alignment horizontal="center" vertical="center"/>
      <protection hidden="1"/>
    </xf>
    <xf numFmtId="0" fontId="33" fillId="0" borderId="158" xfId="0" applyFont="1" applyBorder="1" applyAlignment="1" applyProtection="1">
      <alignment horizontal="center" vertical="center"/>
      <protection hidden="1"/>
    </xf>
    <xf numFmtId="0" fontId="0" fillId="0" borderId="134" xfId="0" applyFont="1" applyBorder="1" applyAlignment="1" applyProtection="1">
      <alignment horizontal="left" vertical="center"/>
      <protection hidden="1"/>
    </xf>
    <xf numFmtId="0" fontId="0" fillId="0" borderId="16" xfId="0" applyBorder="1" applyAlignment="1">
      <alignment vertical="center"/>
    </xf>
    <xf numFmtId="0" fontId="15" fillId="0" borderId="159" xfId="0" applyFont="1" applyFill="1" applyBorder="1" applyAlignment="1" applyProtection="1">
      <alignment horizontal="left" vertical="justify"/>
      <protection hidden="1" locked="0"/>
    </xf>
    <xf numFmtId="0" fontId="1" fillId="0" borderId="33" xfId="0" applyFont="1" applyBorder="1" applyAlignment="1">
      <alignment horizontal="left" vertical="justify"/>
    </xf>
    <xf numFmtId="0" fontId="1" fillId="0" borderId="160" xfId="0" applyFont="1" applyBorder="1" applyAlignment="1">
      <alignment horizontal="left" vertical="justify"/>
    </xf>
    <xf numFmtId="0" fontId="1" fillId="0" borderId="22" xfId="0" applyFont="1" applyBorder="1" applyAlignment="1">
      <alignment horizontal="left" vertical="justify"/>
    </xf>
    <xf numFmtId="0" fontId="1" fillId="0" borderId="38" xfId="0" applyFont="1" applyBorder="1" applyAlignment="1">
      <alignment horizontal="left" vertical="justify"/>
    </xf>
    <xf numFmtId="0" fontId="1" fillId="0" borderId="23" xfId="0" applyFont="1" applyBorder="1" applyAlignment="1">
      <alignment horizontal="left" vertical="justify"/>
    </xf>
    <xf numFmtId="0" fontId="47" fillId="0" borderId="43" xfId="0" applyFont="1" applyBorder="1" applyAlignment="1" applyProtection="1">
      <alignment horizontal="center" vertical="center"/>
      <protection hidden="1"/>
    </xf>
    <xf numFmtId="0" fontId="0" fillId="0" borderId="44" xfId="0" applyBorder="1" applyAlignment="1">
      <alignment horizontal="center" vertical="center"/>
    </xf>
    <xf numFmtId="0" fontId="0" fillId="0" borderId="70" xfId="0" applyBorder="1" applyAlignment="1">
      <alignment horizontal="center" vertical="center"/>
    </xf>
    <xf numFmtId="168" fontId="27" fillId="0" borderId="43" xfId="31" applyFont="1" applyBorder="1" applyAlignment="1" applyProtection="1">
      <alignment horizontal="center" vertical="center"/>
      <protection hidden="1"/>
    </xf>
    <xf numFmtId="168" fontId="27" fillId="0" borderId="44" xfId="31" applyFont="1" applyBorder="1" applyAlignment="1" applyProtection="1">
      <alignment horizontal="center" vertical="center"/>
      <protection hidden="1"/>
    </xf>
    <xf numFmtId="168" fontId="27" fillId="0" borderId="70" xfId="31" applyFont="1" applyBorder="1" applyAlignment="1" applyProtection="1">
      <alignment horizontal="center" vertical="center"/>
      <protection hidden="1"/>
    </xf>
    <xf numFmtId="172" fontId="1" fillId="2" borderId="43" xfId="27" applyNumberFormat="1" applyFont="1" applyFill="1" applyBorder="1" applyAlignment="1" applyProtection="1">
      <alignment horizontal="center" vertical="center"/>
      <protection/>
    </xf>
    <xf numFmtId="172" fontId="0" fillId="0" borderId="44" xfId="0" applyNumberFormat="1" applyBorder="1" applyAlignment="1" applyProtection="1">
      <alignment horizontal="center" vertical="center"/>
      <protection/>
    </xf>
    <xf numFmtId="172" fontId="0" fillId="0" borderId="70" xfId="0" applyNumberFormat="1" applyBorder="1" applyAlignment="1" applyProtection="1">
      <alignment horizontal="center" vertical="center"/>
      <protection/>
    </xf>
    <xf numFmtId="168" fontId="1" fillId="0" borderId="161" xfId="35" applyFont="1" applyBorder="1" applyAlignment="1" applyProtection="1">
      <alignment horizontal="left" vertical="center" wrapText="1" indent="1"/>
      <protection hidden="1"/>
    </xf>
    <xf numFmtId="0" fontId="1" fillId="0" borderId="154" xfId="0" applyFont="1" applyBorder="1" applyAlignment="1" applyProtection="1">
      <alignment horizontal="left" vertical="center" wrapText="1" indent="1"/>
      <protection/>
    </xf>
    <xf numFmtId="0" fontId="1" fillId="0" borderId="122" xfId="0" applyFont="1" applyBorder="1" applyAlignment="1" applyProtection="1">
      <alignment horizontal="left" vertical="center" wrapText="1" indent="1"/>
      <protection/>
    </xf>
    <xf numFmtId="168" fontId="18" fillId="0" borderId="38" xfId="34" applyFont="1" applyBorder="1" applyAlignment="1" applyProtection="1">
      <alignment/>
      <protection hidden="1" locked="0"/>
    </xf>
    <xf numFmtId="0" fontId="0" fillId="0" borderId="38" xfId="0" applyBorder="1" applyAlignment="1" applyProtection="1">
      <alignment/>
      <protection hidden="1" locked="0"/>
    </xf>
    <xf numFmtId="0" fontId="0" fillId="0" borderId="23" xfId="0" applyBorder="1" applyAlignment="1" applyProtection="1">
      <alignment/>
      <protection hidden="1" locked="0"/>
    </xf>
    <xf numFmtId="168" fontId="16" fillId="0" borderId="35" xfId="34" applyFont="1" applyBorder="1" applyAlignment="1" applyProtection="1">
      <alignment wrapText="1"/>
      <protection hidden="1"/>
    </xf>
    <xf numFmtId="0" fontId="0" fillId="0" borderId="119" xfId="0" applyBorder="1" applyAlignment="1" applyProtection="1">
      <alignment wrapText="1"/>
      <protection hidden="1"/>
    </xf>
    <xf numFmtId="168" fontId="16" fillId="0" borderId="162" xfId="34" applyFont="1" applyBorder="1" applyAlignment="1" applyProtection="1">
      <alignment horizontal="left" vertical="top" wrapText="1"/>
      <protection hidden="1"/>
    </xf>
    <xf numFmtId="0" fontId="0" fillId="0" borderId="137" xfId="0" applyBorder="1" applyAlignment="1" applyProtection="1">
      <alignment horizontal="left" vertical="top" wrapText="1"/>
      <protection hidden="1"/>
    </xf>
    <xf numFmtId="168" fontId="16" fillId="0" borderId="162" xfId="34" applyFont="1" applyBorder="1" applyAlignment="1" applyProtection="1">
      <alignment vertical="top" wrapText="1"/>
      <protection hidden="1"/>
    </xf>
    <xf numFmtId="0" fontId="0" fillId="0" borderId="137" xfId="0" applyBorder="1" applyAlignment="1" applyProtection="1">
      <alignment vertical="top" wrapText="1"/>
      <protection hidden="1"/>
    </xf>
    <xf numFmtId="168" fontId="26" fillId="0" borderId="119" xfId="34" applyFont="1" applyBorder="1" applyAlignment="1" applyProtection="1">
      <alignment/>
      <protection locked="0"/>
    </xf>
    <xf numFmtId="0" fontId="26" fillId="0" borderId="119" xfId="0" applyFont="1" applyBorder="1" applyAlignment="1" applyProtection="1">
      <alignment/>
      <protection locked="0"/>
    </xf>
    <xf numFmtId="168" fontId="26" fillId="0" borderId="137" xfId="34" applyFont="1" applyBorder="1" applyAlignment="1" applyProtection="1">
      <alignment/>
      <protection locked="0"/>
    </xf>
    <xf numFmtId="0" fontId="26" fillId="0" borderId="137" xfId="0" applyFont="1" applyBorder="1" applyAlignment="1" applyProtection="1">
      <alignment/>
      <protection locked="0"/>
    </xf>
    <xf numFmtId="168" fontId="26" fillId="0" borderId="31" xfId="34" applyFont="1" applyBorder="1" applyAlignment="1" applyProtection="1">
      <alignment vertical="center" wrapText="1"/>
      <protection locked="0"/>
    </xf>
    <xf numFmtId="0" fontId="26" fillId="0" borderId="31" xfId="0" applyFont="1" applyBorder="1" applyAlignment="1" applyProtection="1">
      <alignment vertical="center" wrapText="1"/>
      <protection locked="0"/>
    </xf>
    <xf numFmtId="0" fontId="26" fillId="0" borderId="30" xfId="0" applyFont="1" applyBorder="1" applyAlignment="1" applyProtection="1">
      <alignment vertical="center" wrapText="1"/>
      <protection locked="0"/>
    </xf>
    <xf numFmtId="168" fontId="16" fillId="0" borderId="163" xfId="34" applyFont="1" applyBorder="1" applyAlignment="1" applyProtection="1">
      <alignment/>
      <protection hidden="1"/>
    </xf>
    <xf numFmtId="0" fontId="0" fillId="0" borderId="164" xfId="0" applyBorder="1" applyAlignment="1" applyProtection="1">
      <alignment/>
      <protection hidden="1"/>
    </xf>
    <xf numFmtId="168" fontId="26" fillId="0" borderId="165" xfId="34" applyFont="1" applyBorder="1" applyAlignment="1" applyProtection="1">
      <alignment/>
      <protection locked="0"/>
    </xf>
    <xf numFmtId="0" fontId="26" fillId="0" borderId="165" xfId="0" applyFont="1" applyBorder="1" applyAlignment="1" applyProtection="1">
      <alignment/>
      <protection locked="0"/>
    </xf>
    <xf numFmtId="168" fontId="26" fillId="0" borderId="38" xfId="34" applyFont="1" applyBorder="1" applyAlignment="1" applyProtection="1">
      <alignment horizontal="left" vertical="center" wrapText="1"/>
      <protection locked="0"/>
    </xf>
    <xf numFmtId="0" fontId="26" fillId="0" borderId="38" xfId="0" applyFont="1" applyBorder="1" applyAlignment="1" applyProtection="1">
      <alignment horizontal="left" vertical="center" wrapText="1"/>
      <protection locked="0"/>
    </xf>
    <xf numFmtId="168" fontId="26" fillId="0" borderId="164" xfId="34" applyFont="1" applyBorder="1" applyAlignment="1" applyProtection="1">
      <alignment/>
      <protection locked="0"/>
    </xf>
    <xf numFmtId="168" fontId="29" fillId="0" borderId="31" xfId="34" applyFont="1" applyFill="1" applyBorder="1" applyAlignment="1" applyProtection="1">
      <alignment/>
      <protection locked="0"/>
    </xf>
    <xf numFmtId="168" fontId="26" fillId="0" borderId="10" xfId="34" applyFont="1" applyBorder="1" applyAlignment="1" applyProtection="1">
      <alignment wrapText="1"/>
      <protection locked="0"/>
    </xf>
    <xf numFmtId="0" fontId="26" fillId="0" borderId="0" xfId="0" applyFont="1" applyAlignment="1" applyProtection="1">
      <alignment wrapText="1"/>
      <protection locked="0"/>
    </xf>
    <xf numFmtId="0" fontId="26" fillId="0" borderId="50" xfId="0" applyFont="1" applyBorder="1" applyAlignment="1" applyProtection="1">
      <alignment wrapText="1"/>
      <protection locked="0"/>
    </xf>
    <xf numFmtId="0" fontId="26" fillId="0" borderId="3" xfId="0" applyFont="1" applyBorder="1" applyAlignment="1" applyProtection="1">
      <alignment wrapText="1"/>
      <protection locked="0"/>
    </xf>
    <xf numFmtId="0" fontId="26" fillId="0" borderId="4" xfId="0" applyFont="1" applyBorder="1" applyAlignment="1" applyProtection="1">
      <alignment wrapText="1"/>
      <protection locked="0"/>
    </xf>
    <xf numFmtId="0" fontId="26" fillId="0" borderId="68" xfId="0" applyFont="1" applyBorder="1" applyAlignment="1" applyProtection="1">
      <alignment wrapText="1"/>
      <protection locked="0"/>
    </xf>
    <xf numFmtId="168" fontId="29" fillId="0" borderId="1" xfId="34" applyFont="1" applyFill="1" applyBorder="1" applyAlignment="1" applyProtection="1">
      <alignment/>
      <protection locked="0"/>
    </xf>
    <xf numFmtId="176" fontId="29" fillId="0" borderId="1" xfId="34" applyNumberFormat="1" applyFont="1" applyFill="1" applyBorder="1" applyAlignment="1" applyProtection="1">
      <alignment horizontal="center"/>
      <protection locked="0"/>
    </xf>
    <xf numFmtId="176" fontId="29" fillId="0" borderId="147" xfId="34" applyNumberFormat="1" applyFont="1" applyFill="1" applyBorder="1" applyAlignment="1" applyProtection="1">
      <alignment horizontal="center"/>
      <protection locked="0"/>
    </xf>
    <xf numFmtId="168" fontId="29" fillId="0" borderId="31" xfId="34" applyFont="1" applyFill="1" applyBorder="1" applyAlignment="1" applyProtection="1">
      <alignment horizontal="center"/>
      <protection locked="0"/>
    </xf>
    <xf numFmtId="0" fontId="29" fillId="0" borderId="30" xfId="0" applyFont="1" applyBorder="1" applyAlignment="1">
      <alignment horizontal="center"/>
    </xf>
    <xf numFmtId="173" fontId="26" fillId="0" borderId="43" xfId="35" applyNumberFormat="1" applyFont="1" applyBorder="1" applyAlignment="1" applyProtection="1">
      <alignment/>
      <protection locked="0"/>
    </xf>
    <xf numFmtId="173" fontId="26" fillId="0" borderId="44" xfId="0" applyNumberFormat="1" applyFont="1" applyBorder="1" applyAlignment="1" applyProtection="1">
      <alignment/>
      <protection locked="0"/>
    </xf>
    <xf numFmtId="173" fontId="26" fillId="0" borderId="70" xfId="0" applyNumberFormat="1" applyFont="1" applyBorder="1" applyAlignment="1" applyProtection="1">
      <alignment/>
      <protection locked="0"/>
    </xf>
    <xf numFmtId="168" fontId="26" fillId="0" borderId="10" xfId="35" applyFont="1" applyBorder="1" applyAlignment="1" applyProtection="1">
      <alignment vertical="center"/>
      <protection locked="0"/>
    </xf>
    <xf numFmtId="0" fontId="26" fillId="0" borderId="0" xfId="0" applyFont="1" applyAlignment="1" applyProtection="1">
      <alignment vertical="center"/>
      <protection locked="0"/>
    </xf>
    <xf numFmtId="0" fontId="26" fillId="0" borderId="50" xfId="0" applyFont="1" applyBorder="1" applyAlignment="1" applyProtection="1">
      <alignment vertical="center"/>
      <protection locked="0"/>
    </xf>
    <xf numFmtId="0" fontId="26" fillId="0" borderId="3" xfId="0" applyFont="1" applyBorder="1" applyAlignment="1" applyProtection="1">
      <alignment vertical="center"/>
      <protection locked="0"/>
    </xf>
    <xf numFmtId="0" fontId="26" fillId="0" borderId="4" xfId="0" applyFont="1" applyBorder="1" applyAlignment="1" applyProtection="1">
      <alignment vertical="center"/>
      <protection locked="0"/>
    </xf>
    <xf numFmtId="0" fontId="26" fillId="0" borderId="68" xfId="0" applyFont="1" applyBorder="1" applyAlignment="1" applyProtection="1">
      <alignment vertical="center"/>
      <protection locked="0"/>
    </xf>
    <xf numFmtId="168" fontId="26" fillId="0" borderId="31" xfId="35" applyFont="1" applyBorder="1" applyAlignment="1" applyProtection="1">
      <alignment wrapText="1"/>
      <protection locked="0"/>
    </xf>
    <xf numFmtId="0" fontId="26" fillId="0" borderId="31" xfId="0" applyFont="1" applyBorder="1" applyAlignment="1" applyProtection="1">
      <alignment wrapText="1"/>
      <protection locked="0"/>
    </xf>
    <xf numFmtId="0" fontId="26" fillId="0" borderId="30" xfId="0" applyFont="1" applyBorder="1" applyAlignment="1" applyProtection="1">
      <alignment wrapText="1"/>
      <protection locked="0"/>
    </xf>
    <xf numFmtId="168" fontId="26" fillId="0" borderId="0" xfId="35"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38" xfId="0" applyFont="1" applyBorder="1" applyAlignment="1" applyProtection="1">
      <alignment vertical="center" wrapText="1"/>
      <protection locked="0"/>
    </xf>
    <xf numFmtId="0" fontId="22" fillId="0" borderId="43" xfId="0" applyFont="1" applyBorder="1" applyAlignment="1" applyProtection="1">
      <alignment horizontal="left" vertical="center"/>
      <protection hidden="1"/>
    </xf>
    <xf numFmtId="0" fontId="22" fillId="0" borderId="44" xfId="0" applyFont="1" applyBorder="1" applyAlignment="1" applyProtection="1">
      <alignment horizontal="left" vertical="center"/>
      <protection hidden="1"/>
    </xf>
    <xf numFmtId="0" fontId="22" fillId="0" borderId="70" xfId="0" applyFont="1" applyBorder="1" applyAlignment="1" applyProtection="1">
      <alignment horizontal="left" vertical="center"/>
      <protection hidden="1"/>
    </xf>
    <xf numFmtId="172" fontId="1" fillId="2" borderId="149" xfId="27" applyNumberFormat="1" applyFont="1" applyFill="1" applyBorder="1" applyAlignment="1" applyProtection="1">
      <alignment horizontal="center" vertical="center"/>
      <protection locked="0"/>
    </xf>
    <xf numFmtId="172" fontId="0" fillId="0" borderId="149" xfId="0" applyNumberFormat="1" applyBorder="1" applyAlignment="1" applyProtection="1">
      <alignment horizontal="center" vertical="center"/>
      <protection locked="0"/>
    </xf>
    <xf numFmtId="172" fontId="0" fillId="0" borderId="150" xfId="0" applyNumberFormat="1" applyBorder="1" applyAlignment="1" applyProtection="1">
      <alignment horizontal="center" vertical="center"/>
      <protection locked="0"/>
    </xf>
    <xf numFmtId="168" fontId="1" fillId="0" borderId="159" xfId="35" applyFont="1" applyBorder="1" applyAlignment="1" applyProtection="1">
      <alignment horizontal="left" vertical="center" wrapText="1" indent="1"/>
      <protection hidden="1"/>
    </xf>
    <xf numFmtId="0" fontId="1" fillId="0" borderId="33" xfId="0" applyFont="1" applyBorder="1" applyAlignment="1">
      <alignment horizontal="left" vertical="center" wrapText="1" indent="1"/>
    </xf>
    <xf numFmtId="0" fontId="1" fillId="0" borderId="160" xfId="0" applyFont="1" applyBorder="1" applyAlignment="1">
      <alignment horizontal="left" vertical="center" wrapText="1" indent="1"/>
    </xf>
    <xf numFmtId="0" fontId="1" fillId="0" borderId="22" xfId="0" applyFont="1" applyBorder="1" applyAlignment="1">
      <alignment horizontal="left" vertical="center" wrapText="1" indent="1"/>
    </xf>
    <xf numFmtId="0" fontId="1" fillId="0" borderId="38" xfId="0" applyFont="1" applyBorder="1" applyAlignment="1">
      <alignment horizontal="left" vertical="center" wrapText="1" indent="1"/>
    </xf>
    <xf numFmtId="0" fontId="1" fillId="0" borderId="23" xfId="0" applyFont="1" applyBorder="1" applyAlignment="1">
      <alignment horizontal="left" vertical="center" wrapText="1" indent="1"/>
    </xf>
    <xf numFmtId="168" fontId="52" fillId="0" borderId="10" xfId="36" applyFont="1" applyBorder="1" applyAlignment="1" applyProtection="1">
      <alignment/>
      <protection hidden="1" locked="0"/>
    </xf>
    <xf numFmtId="0" fontId="26" fillId="0" borderId="0" xfId="0" applyFont="1" applyAlignment="1" applyProtection="1">
      <alignment/>
      <protection hidden="1" locked="0"/>
    </xf>
    <xf numFmtId="0" fontId="26" fillId="0" borderId="50" xfId="0" applyFont="1" applyBorder="1" applyAlignment="1" applyProtection="1">
      <alignment/>
      <protection hidden="1" locked="0"/>
    </xf>
    <xf numFmtId="0" fontId="26" fillId="0" borderId="3" xfId="0" applyFont="1" applyBorder="1" applyAlignment="1" applyProtection="1">
      <alignment/>
      <protection hidden="1" locked="0"/>
    </xf>
    <xf numFmtId="0" fontId="26" fillId="0" borderId="4" xfId="0" applyFont="1" applyBorder="1" applyAlignment="1" applyProtection="1">
      <alignment/>
      <protection hidden="1" locked="0"/>
    </xf>
    <xf numFmtId="0" fontId="26" fillId="0" borderId="68" xfId="0" applyFont="1" applyBorder="1" applyAlignment="1" applyProtection="1">
      <alignment/>
      <protection hidden="1" locked="0"/>
    </xf>
    <xf numFmtId="168" fontId="26" fillId="0" borderId="11" xfId="36" applyFont="1" applyBorder="1" applyAlignment="1" applyProtection="1">
      <alignment horizontal="left" vertical="top" wrapText="1" indent="6"/>
      <protection locked="0"/>
    </xf>
    <xf numFmtId="0" fontId="26" fillId="0" borderId="34" xfId="0" applyFont="1" applyBorder="1" applyAlignment="1" applyProtection="1">
      <alignment horizontal="left" vertical="top" wrapText="1" indent="6"/>
      <protection locked="0"/>
    </xf>
    <xf numFmtId="0" fontId="26" fillId="0" borderId="20" xfId="0" applyFont="1" applyBorder="1" applyAlignment="1" applyProtection="1">
      <alignment horizontal="left" vertical="top" wrapText="1" indent="6"/>
      <protection locked="0"/>
    </xf>
    <xf numFmtId="0" fontId="26" fillId="0" borderId="10" xfId="0" applyFont="1" applyBorder="1" applyAlignment="1" applyProtection="1">
      <alignment horizontal="left" vertical="top" wrapText="1" indent="6"/>
      <protection locked="0"/>
    </xf>
    <xf numFmtId="0" fontId="26" fillId="0" borderId="0" xfId="0" applyFont="1" applyBorder="1" applyAlignment="1" applyProtection="1">
      <alignment horizontal="left" vertical="top" wrapText="1" indent="6"/>
      <protection locked="0"/>
    </xf>
    <xf numFmtId="0" fontId="26" fillId="0" borderId="21" xfId="0" applyFont="1" applyBorder="1" applyAlignment="1" applyProtection="1">
      <alignment horizontal="left" vertical="top" wrapText="1" indent="6"/>
      <protection locked="0"/>
    </xf>
    <xf numFmtId="0" fontId="26" fillId="0" borderId="22" xfId="0" applyFont="1" applyBorder="1" applyAlignment="1" applyProtection="1">
      <alignment horizontal="left" vertical="top" wrapText="1" indent="6"/>
      <protection locked="0"/>
    </xf>
    <xf numFmtId="0" fontId="26" fillId="0" borderId="38" xfId="0" applyFont="1" applyBorder="1" applyAlignment="1" applyProtection="1">
      <alignment horizontal="left" vertical="top" wrapText="1" indent="6"/>
      <protection locked="0"/>
    </xf>
    <xf numFmtId="0" fontId="26" fillId="0" borderId="23" xfId="0" applyFont="1" applyBorder="1" applyAlignment="1" applyProtection="1">
      <alignment horizontal="left" vertical="top" wrapText="1" indent="6"/>
      <protection locked="0"/>
    </xf>
    <xf numFmtId="172" fontId="1" fillId="2" borderId="148" xfId="27" applyNumberFormat="1" applyFont="1" applyFill="1" applyBorder="1" applyAlignment="1" applyProtection="1">
      <alignment horizontal="center" vertical="center"/>
      <protection/>
    </xf>
    <xf numFmtId="0" fontId="0" fillId="0" borderId="149" xfId="0" applyBorder="1" applyAlignment="1" applyProtection="1">
      <alignment horizontal="center" vertical="center"/>
      <protection/>
    </xf>
    <xf numFmtId="0" fontId="0" fillId="0" borderId="150" xfId="0" applyBorder="1" applyAlignment="1" applyProtection="1">
      <alignment horizontal="center" vertical="center"/>
      <protection/>
    </xf>
    <xf numFmtId="168" fontId="26" fillId="0" borderId="39" xfId="36" applyFont="1" applyBorder="1" applyAlignment="1" applyProtection="1">
      <alignment vertical="center" wrapText="1"/>
      <protection hidden="1"/>
    </xf>
    <xf numFmtId="0" fontId="26" fillId="0" borderId="31" xfId="0" applyFont="1" applyBorder="1" applyAlignment="1" applyProtection="1">
      <alignment vertical="center" wrapText="1"/>
      <protection hidden="1"/>
    </xf>
    <xf numFmtId="0" fontId="26" fillId="0" borderId="30" xfId="0" applyFont="1" applyBorder="1" applyAlignment="1" applyProtection="1">
      <alignment vertical="center" wrapText="1"/>
      <protection hidden="1"/>
    </xf>
    <xf numFmtId="168" fontId="1" fillId="0" borderId="159" xfId="36" applyFont="1" applyBorder="1" applyAlignment="1" applyProtection="1">
      <alignment horizontal="left" vertical="center" wrapText="1" indent="1"/>
      <protection hidden="1"/>
    </xf>
  </cellXfs>
  <cellStyles count="30">
    <cellStyle name="Normal" xfId="0"/>
    <cellStyle name="Currency [0]" xfId="15"/>
    <cellStyle name="Comma" xfId="16"/>
    <cellStyle name="Currency" xfId="17"/>
    <cellStyle name="Comma" xfId="18"/>
    <cellStyle name="Comma [0]" xfId="19"/>
    <cellStyle name="Date" xfId="20"/>
    <cellStyle name="Fixed" xfId="21"/>
    <cellStyle name="Heading1" xfId="22"/>
    <cellStyle name="Heading2" xfId="23"/>
    <cellStyle name="Hyperlink" xfId="24"/>
    <cellStyle name="Currency" xfId="25"/>
    <cellStyle name="normální_80" xfId="26"/>
    <cellStyle name="normální_81" xfId="27"/>
    <cellStyle name="normální_82" xfId="28"/>
    <cellStyle name="normální_83" xfId="29"/>
    <cellStyle name="normální_84" xfId="30"/>
    <cellStyle name="normální_85" xfId="31"/>
    <cellStyle name="normální_86" xfId="32"/>
    <cellStyle name="normální_87" xfId="33"/>
    <cellStyle name="normální_87_1" xfId="34"/>
    <cellStyle name="normální_88" xfId="35"/>
    <cellStyle name="normální_89" xfId="36"/>
    <cellStyle name="normální_Algoritmus ICO" xfId="37"/>
    <cellStyle name="normální_Příloha 8" xfId="38"/>
    <cellStyle name="normální_Příloha č.3" xfId="39"/>
    <cellStyle name="Percent" xfId="40"/>
    <cellStyle name="Percent" xfId="41"/>
    <cellStyle name="Followed Hyperlink" xfId="42"/>
    <cellStyle name="Total" xfId="4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4</xdr:row>
      <xdr:rowOff>9525</xdr:rowOff>
    </xdr:from>
    <xdr:to>
      <xdr:col>4</xdr:col>
      <xdr:colOff>66675</xdr:colOff>
      <xdr:row>4</xdr:row>
      <xdr:rowOff>180975</xdr:rowOff>
    </xdr:to>
    <xdr:sp>
      <xdr:nvSpPr>
        <xdr:cNvPr id="1" name="TextBox 2"/>
        <xdr:cNvSpPr txBox="1">
          <a:spLocks noChangeArrowheads="1"/>
        </xdr:cNvSpPr>
      </xdr:nvSpPr>
      <xdr:spPr>
        <a:xfrm>
          <a:off x="3171825" y="571500"/>
          <a:ext cx="133350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CE"/>
              <a:ea typeface="Arial CE"/>
              <a:cs typeface="Arial CE"/>
            </a:rPr>
            <a:t>Výběr formuláře:</a:t>
          </a:r>
        </a:p>
      </xdr:txBody>
    </xdr:sp>
    <xdr:clientData fPrintsWithSheet="0"/>
  </xdr:twoCellAnchor>
  <xdr:twoCellAnchor>
    <xdr:from>
      <xdr:col>0</xdr:col>
      <xdr:colOff>0</xdr:colOff>
      <xdr:row>2</xdr:row>
      <xdr:rowOff>0</xdr:rowOff>
    </xdr:from>
    <xdr:to>
      <xdr:col>1</xdr:col>
      <xdr:colOff>752475</xdr:colOff>
      <xdr:row>3</xdr:row>
      <xdr:rowOff>0</xdr:rowOff>
    </xdr:to>
    <xdr:sp>
      <xdr:nvSpPr>
        <xdr:cNvPr id="2" name="Rectangle 8"/>
        <xdr:cNvSpPr>
          <a:spLocks/>
        </xdr:cNvSpPr>
      </xdr:nvSpPr>
      <xdr:spPr>
        <a:xfrm>
          <a:off x="0" y="247650"/>
          <a:ext cx="13430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CE"/>
              <a:ea typeface="Arial CE"/>
              <a:cs typeface="Arial CE"/>
            </a:rPr>
            <a:t>    ISPROFIN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1</xdr:col>
      <xdr:colOff>590550</xdr:colOff>
      <xdr:row>2</xdr:row>
      <xdr:rowOff>285750</xdr:rowOff>
    </xdr:to>
    <xdr:pic>
      <xdr:nvPicPr>
        <xdr:cNvPr id="1" name="Picture 1"/>
        <xdr:cNvPicPr preferRelativeResize="1">
          <a:picLocks noChangeAspect="1"/>
        </xdr:cNvPicPr>
      </xdr:nvPicPr>
      <xdr:blipFill>
        <a:blip r:embed="rId1"/>
        <a:stretch>
          <a:fillRect/>
        </a:stretch>
      </xdr:blipFill>
      <xdr:spPr>
        <a:xfrm>
          <a:off x="0" y="295275"/>
          <a:ext cx="135255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600075</xdr:colOff>
      <xdr:row>2</xdr:row>
      <xdr:rowOff>276225</xdr:rowOff>
    </xdr:to>
    <xdr:pic>
      <xdr:nvPicPr>
        <xdr:cNvPr id="1" name="Picture 1"/>
        <xdr:cNvPicPr preferRelativeResize="1">
          <a:picLocks noChangeAspect="1"/>
        </xdr:cNvPicPr>
      </xdr:nvPicPr>
      <xdr:blipFill>
        <a:blip r:embed="rId1"/>
        <a:stretch>
          <a:fillRect/>
        </a:stretch>
      </xdr:blipFill>
      <xdr:spPr>
        <a:xfrm>
          <a:off x="0" y="409575"/>
          <a:ext cx="135255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0</xdr:rowOff>
    </xdr:from>
    <xdr:to>
      <xdr:col>1</xdr:col>
      <xdr:colOff>533400</xdr:colOff>
      <xdr:row>3</xdr:row>
      <xdr:rowOff>0</xdr:rowOff>
    </xdr:to>
    <xdr:sp>
      <xdr:nvSpPr>
        <xdr:cNvPr id="1" name="Line 1"/>
        <xdr:cNvSpPr>
          <a:spLocks/>
        </xdr:cNvSpPr>
      </xdr:nvSpPr>
      <xdr:spPr>
        <a:xfrm>
          <a:off x="1285875" y="1619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0</xdr:rowOff>
    </xdr:from>
    <xdr:to>
      <xdr:col>1</xdr:col>
      <xdr:colOff>533400</xdr:colOff>
      <xdr:row>3</xdr:row>
      <xdr:rowOff>0</xdr:rowOff>
    </xdr:to>
    <xdr:sp>
      <xdr:nvSpPr>
        <xdr:cNvPr id="1" name="Line 1"/>
        <xdr:cNvSpPr>
          <a:spLocks/>
        </xdr:cNvSpPr>
      </xdr:nvSpPr>
      <xdr:spPr>
        <a:xfrm>
          <a:off x="1314450" y="2286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A1" sqref="A1:L16384"/>
    </sheetView>
  </sheetViews>
  <sheetFormatPr defaultColWidth="9.00390625" defaultRowHeight="12.75"/>
  <cols>
    <col min="1" max="1" width="21.25390625" style="248" hidden="1" customWidth="1"/>
    <col min="2" max="2" width="12.25390625" style="248" hidden="1" customWidth="1"/>
    <col min="3" max="3" width="12.625" style="248" hidden="1" customWidth="1"/>
    <col min="4" max="5" width="8.125" style="249" hidden="1" customWidth="1"/>
    <col min="6" max="12" width="8.125" style="248" hidden="1" customWidth="1"/>
    <col min="13" max="16384" width="8.125" style="248" customWidth="1"/>
  </cols>
  <sheetData>
    <row r="1" ht="12.75">
      <c r="B1" s="247" t="s">
        <v>75</v>
      </c>
    </row>
    <row r="2" ht="13.5" thickBot="1"/>
    <row r="3" spans="2:6" ht="38.25" customHeight="1" thickBot="1" thickTop="1">
      <c r="B3" s="250" t="s">
        <v>76</v>
      </c>
      <c r="C3" s="251" t="s">
        <v>77</v>
      </c>
      <c r="D3" s="251" t="s">
        <v>78</v>
      </c>
      <c r="E3" s="251" t="s">
        <v>79</v>
      </c>
      <c r="F3" s="251"/>
    </row>
    <row r="4" spans="1:8" ht="13.5" thickTop="1">
      <c r="A4" s="248">
        <v>1</v>
      </c>
      <c r="B4" s="252">
        <v>888888</v>
      </c>
      <c r="C4" s="252" t="s">
        <v>80</v>
      </c>
      <c r="D4" s="253" t="s">
        <v>81</v>
      </c>
      <c r="E4" s="253" t="s">
        <v>81</v>
      </c>
      <c r="F4" s="254"/>
      <c r="G4" s="260">
        <v>68</v>
      </c>
      <c r="H4" s="258">
        <f>LEN(C4)</f>
        <v>17</v>
      </c>
    </row>
    <row r="5" spans="1:8" ht="12.75">
      <c r="A5" s="248">
        <v>2</v>
      </c>
      <c r="B5" s="255">
        <v>999999</v>
      </c>
      <c r="C5" s="255" t="s">
        <v>84</v>
      </c>
      <c r="D5" s="256" t="s">
        <v>81</v>
      </c>
      <c r="E5" s="256" t="s">
        <v>81</v>
      </c>
      <c r="F5" s="257"/>
      <c r="H5" s="258">
        <f>LEN(C5)</f>
        <v>9</v>
      </c>
    </row>
    <row r="6" spans="1:12" ht="12.75">
      <c r="A6" s="248">
        <v>3</v>
      </c>
      <c r="B6" t="s">
        <v>450</v>
      </c>
      <c r="C6" t="s">
        <v>95</v>
      </c>
      <c r="D6" s="256" t="s">
        <v>81</v>
      </c>
      <c r="E6" s="256" t="s">
        <v>96</v>
      </c>
      <c r="F6" s="257"/>
      <c r="H6" s="258" t="e">
        <f>LEN(#REF!)</f>
        <v>#REF!</v>
      </c>
      <c r="I6" s="259" t="s">
        <v>449</v>
      </c>
      <c r="J6" s="255" t="s">
        <v>89</v>
      </c>
      <c r="K6" s="256" t="s">
        <v>81</v>
      </c>
      <c r="L6" s="256" t="s">
        <v>90</v>
      </c>
    </row>
    <row r="7" spans="1:8" ht="12.75">
      <c r="A7" s="248">
        <v>4</v>
      </c>
      <c r="B7" t="s">
        <v>451</v>
      </c>
      <c r="C7" t="s">
        <v>101</v>
      </c>
      <c r="D7" s="256" t="s">
        <v>81</v>
      </c>
      <c r="E7" s="256" t="s">
        <v>102</v>
      </c>
      <c r="F7" s="257"/>
      <c r="H7" s="258">
        <f aca="true" t="shared" si="0" ref="H7:H21">LEN(C6)</f>
        <v>7</v>
      </c>
    </row>
    <row r="8" spans="1:8" ht="12.75">
      <c r="A8" s="248">
        <v>5</v>
      </c>
      <c r="B8" t="s">
        <v>452</v>
      </c>
      <c r="C8" t="s">
        <v>107</v>
      </c>
      <c r="D8" s="256" t="s">
        <v>81</v>
      </c>
      <c r="E8" s="256" t="s">
        <v>108</v>
      </c>
      <c r="F8" s="257"/>
      <c r="H8" s="258">
        <f t="shared" si="0"/>
        <v>7</v>
      </c>
    </row>
    <row r="9" spans="1:8" ht="12.75">
      <c r="A9" s="248">
        <v>6</v>
      </c>
      <c r="B9" t="s">
        <v>453</v>
      </c>
      <c r="C9" t="s">
        <v>113</v>
      </c>
      <c r="D9" s="256" t="s">
        <v>81</v>
      </c>
      <c r="E9" s="256" t="s">
        <v>114</v>
      </c>
      <c r="F9" s="257"/>
      <c r="H9" s="258">
        <f t="shared" si="0"/>
        <v>7</v>
      </c>
    </row>
    <row r="10" spans="1:8" ht="12.75">
      <c r="A10" s="248">
        <v>7</v>
      </c>
      <c r="B10" t="s">
        <v>454</v>
      </c>
      <c r="C10" t="s">
        <v>119</v>
      </c>
      <c r="D10" s="256" t="s">
        <v>81</v>
      </c>
      <c r="E10" s="256" t="s">
        <v>120</v>
      </c>
      <c r="F10" s="257"/>
      <c r="H10" s="258">
        <f t="shared" si="0"/>
        <v>7</v>
      </c>
    </row>
    <row r="11" spans="1:8" ht="12.75">
      <c r="A11" s="248">
        <v>8</v>
      </c>
      <c r="B11" t="s">
        <v>455</v>
      </c>
      <c r="C11" t="s">
        <v>125</v>
      </c>
      <c r="D11" s="256" t="s">
        <v>81</v>
      </c>
      <c r="E11" s="256" t="s">
        <v>126</v>
      </c>
      <c r="F11" s="257"/>
      <c r="H11" s="258">
        <f t="shared" si="0"/>
        <v>7</v>
      </c>
    </row>
    <row r="12" spans="1:8" ht="12.75">
      <c r="A12" s="248">
        <v>9</v>
      </c>
      <c r="B12" t="s">
        <v>456</v>
      </c>
      <c r="C12" t="s">
        <v>129</v>
      </c>
      <c r="D12" s="256" t="s">
        <v>81</v>
      </c>
      <c r="E12" s="256" t="s">
        <v>130</v>
      </c>
      <c r="F12" s="257"/>
      <c r="H12" s="258">
        <f t="shared" si="0"/>
        <v>7</v>
      </c>
    </row>
    <row r="13" spans="1:8" ht="12.75">
      <c r="A13" s="248">
        <v>10</v>
      </c>
      <c r="B13" t="s">
        <v>457</v>
      </c>
      <c r="C13" t="s">
        <v>135</v>
      </c>
      <c r="D13" s="256" t="s">
        <v>81</v>
      </c>
      <c r="E13" s="256" t="s">
        <v>136</v>
      </c>
      <c r="F13" s="257"/>
      <c r="H13" s="258">
        <f t="shared" si="0"/>
        <v>7</v>
      </c>
    </row>
    <row r="14" spans="1:8" ht="12.75">
      <c r="A14" s="248">
        <v>11</v>
      </c>
      <c r="B14" t="s">
        <v>458</v>
      </c>
      <c r="C14" t="s">
        <v>141</v>
      </c>
      <c r="D14" s="256" t="s">
        <v>81</v>
      </c>
      <c r="E14" s="256" t="s">
        <v>142</v>
      </c>
      <c r="F14" s="257"/>
      <c r="H14" s="258">
        <f t="shared" si="0"/>
        <v>7</v>
      </c>
    </row>
    <row r="15" spans="1:8" ht="12.75">
      <c r="A15" s="248">
        <v>12</v>
      </c>
      <c r="B15" t="s">
        <v>459</v>
      </c>
      <c r="C15" t="s">
        <v>147</v>
      </c>
      <c r="D15" s="256" t="s">
        <v>81</v>
      </c>
      <c r="E15" s="256" t="s">
        <v>148</v>
      </c>
      <c r="F15" s="257"/>
      <c r="H15" s="258">
        <f t="shared" si="0"/>
        <v>7</v>
      </c>
    </row>
    <row r="16" spans="1:8" ht="12.75">
      <c r="A16" s="248">
        <v>13</v>
      </c>
      <c r="B16" t="s">
        <v>460</v>
      </c>
      <c r="C16" t="s">
        <v>153</v>
      </c>
      <c r="D16" s="256" t="s">
        <v>81</v>
      </c>
      <c r="E16" s="256" t="s">
        <v>81</v>
      </c>
      <c r="F16" s="257"/>
      <c r="H16" s="258">
        <f t="shared" si="0"/>
        <v>8</v>
      </c>
    </row>
    <row r="17" spans="1:8" ht="12.75">
      <c r="A17" s="248">
        <v>14</v>
      </c>
      <c r="B17" t="s">
        <v>461</v>
      </c>
      <c r="C17" t="s">
        <v>156</v>
      </c>
      <c r="D17" s="256" t="s">
        <v>81</v>
      </c>
      <c r="E17" s="256" t="s">
        <v>81</v>
      </c>
      <c r="F17" s="257"/>
      <c r="H17" s="258">
        <f t="shared" si="0"/>
        <v>8</v>
      </c>
    </row>
    <row r="18" spans="1:8" ht="12.75">
      <c r="A18" s="248">
        <v>15</v>
      </c>
      <c r="B18" t="s">
        <v>462</v>
      </c>
      <c r="C18" t="s">
        <v>161</v>
      </c>
      <c r="D18" s="256" t="s">
        <v>81</v>
      </c>
      <c r="E18" s="256" t="s">
        <v>81</v>
      </c>
      <c r="F18" s="257"/>
      <c r="H18" s="258">
        <f t="shared" si="0"/>
        <v>8</v>
      </c>
    </row>
    <row r="19" spans="1:8" ht="12.75">
      <c r="A19" s="248">
        <v>16</v>
      </c>
      <c r="B19" t="s">
        <v>463</v>
      </c>
      <c r="C19" t="s">
        <v>166</v>
      </c>
      <c r="D19" s="256" t="s">
        <v>81</v>
      </c>
      <c r="E19" s="256" t="s">
        <v>81</v>
      </c>
      <c r="F19" s="257"/>
      <c r="H19" s="258">
        <f t="shared" si="0"/>
        <v>8</v>
      </c>
    </row>
    <row r="20" spans="1:8" ht="12.75">
      <c r="A20" s="248">
        <v>17</v>
      </c>
      <c r="B20" t="s">
        <v>464</v>
      </c>
      <c r="C20" t="s">
        <v>171</v>
      </c>
      <c r="D20" s="256" t="s">
        <v>81</v>
      </c>
      <c r="E20" s="256" t="s">
        <v>81</v>
      </c>
      <c r="F20" s="257"/>
      <c r="H20" s="258">
        <f t="shared" si="0"/>
        <v>8</v>
      </c>
    </row>
    <row r="21" spans="1:12" ht="12.75">
      <c r="A21" s="248">
        <v>18</v>
      </c>
      <c r="B21" s="259" t="s">
        <v>466</v>
      </c>
      <c r="C21" s="255" t="s">
        <v>182</v>
      </c>
      <c r="D21" s="256" t="s">
        <v>183</v>
      </c>
      <c r="E21" s="256" t="s">
        <v>184</v>
      </c>
      <c r="F21" s="257"/>
      <c r="H21" s="258">
        <f t="shared" si="0"/>
        <v>8</v>
      </c>
      <c r="I21" s="259" t="s">
        <v>465</v>
      </c>
      <c r="J21" s="255" t="s">
        <v>176</v>
      </c>
      <c r="K21" s="256" t="s">
        <v>81</v>
      </c>
      <c r="L21" s="256" t="s">
        <v>177</v>
      </c>
    </row>
    <row r="22" spans="1:8" ht="12.75">
      <c r="A22" s="248">
        <v>19</v>
      </c>
      <c r="B22" s="259" t="s">
        <v>467</v>
      </c>
      <c r="C22" s="255" t="s">
        <v>187</v>
      </c>
      <c r="D22" s="256" t="s">
        <v>188</v>
      </c>
      <c r="E22" s="256" t="s">
        <v>189</v>
      </c>
      <c r="F22" s="257"/>
      <c r="H22" s="258" t="e">
        <f>LEN(#REF!)</f>
        <v>#REF!</v>
      </c>
    </row>
    <row r="23" spans="1:8" ht="12.75">
      <c r="A23" s="248">
        <v>20</v>
      </c>
      <c r="B23" s="259" t="s">
        <v>468</v>
      </c>
      <c r="C23" s="255" t="s">
        <v>194</v>
      </c>
      <c r="D23" s="256" t="s">
        <v>195</v>
      </c>
      <c r="E23" s="256" t="s">
        <v>196</v>
      </c>
      <c r="F23" s="257"/>
      <c r="H23" s="258">
        <f aca="true" t="shared" si="1" ref="H23:H34">LEN(C21)</f>
        <v>7</v>
      </c>
    </row>
    <row r="24" spans="1:8" ht="12.75">
      <c r="A24" s="248">
        <v>21</v>
      </c>
      <c r="B24" s="259" t="s">
        <v>469</v>
      </c>
      <c r="C24" s="255" t="s">
        <v>201</v>
      </c>
      <c r="D24" s="256" t="s">
        <v>202</v>
      </c>
      <c r="E24" s="256" t="s">
        <v>203</v>
      </c>
      <c r="F24" s="257"/>
      <c r="H24" s="258">
        <f t="shared" si="1"/>
        <v>6</v>
      </c>
    </row>
    <row r="25" spans="1:8" ht="12.75">
      <c r="A25" s="248">
        <v>22</v>
      </c>
      <c r="B25" s="259" t="s">
        <v>470</v>
      </c>
      <c r="C25" s="255" t="s">
        <v>208</v>
      </c>
      <c r="D25" s="256" t="s">
        <v>209</v>
      </c>
      <c r="E25" s="256" t="s">
        <v>210</v>
      </c>
      <c r="F25" s="257"/>
      <c r="H25" s="258">
        <f t="shared" si="1"/>
        <v>6</v>
      </c>
    </row>
    <row r="26" spans="1:8" ht="12.75">
      <c r="A26" s="248">
        <v>23</v>
      </c>
      <c r="B26" s="259" t="s">
        <v>471</v>
      </c>
      <c r="C26" s="255" t="s">
        <v>215</v>
      </c>
      <c r="D26" s="256" t="s">
        <v>216</v>
      </c>
      <c r="E26" s="256" t="s">
        <v>217</v>
      </c>
      <c r="F26" s="257"/>
      <c r="H26" s="258">
        <f t="shared" si="1"/>
        <v>5</v>
      </c>
    </row>
    <row r="27" spans="1:8" ht="12.75">
      <c r="A27" s="248">
        <v>24</v>
      </c>
      <c r="B27" s="259" t="s">
        <v>472</v>
      </c>
      <c r="C27" s="255" t="s">
        <v>218</v>
      </c>
      <c r="D27" s="256" t="s">
        <v>219</v>
      </c>
      <c r="E27" s="256" t="s">
        <v>220</v>
      </c>
      <c r="F27" s="257"/>
      <c r="H27" s="258">
        <f t="shared" si="1"/>
        <v>10</v>
      </c>
    </row>
    <row r="28" spans="1:8" ht="12.75">
      <c r="A28" s="248">
        <v>25</v>
      </c>
      <c r="B28" s="259" t="s">
        <v>473</v>
      </c>
      <c r="C28" s="255" t="s">
        <v>225</v>
      </c>
      <c r="D28" s="256" t="s">
        <v>226</v>
      </c>
      <c r="E28" s="256" t="s">
        <v>227</v>
      </c>
      <c r="F28" s="257"/>
      <c r="H28" s="258">
        <f t="shared" si="1"/>
        <v>6</v>
      </c>
    </row>
    <row r="29" spans="1:8" ht="12.75">
      <c r="A29" s="248">
        <v>26</v>
      </c>
      <c r="B29" s="259" t="s">
        <v>474</v>
      </c>
      <c r="C29" s="255" t="s">
        <v>232</v>
      </c>
      <c r="D29" s="256" t="s">
        <v>233</v>
      </c>
      <c r="E29" s="256" t="s">
        <v>234</v>
      </c>
      <c r="F29" s="257"/>
      <c r="H29" s="258">
        <f t="shared" si="1"/>
        <v>14</v>
      </c>
    </row>
    <row r="30" spans="1:8" ht="12.75">
      <c r="A30" s="248">
        <v>27</v>
      </c>
      <c r="B30" s="259" t="s">
        <v>475</v>
      </c>
      <c r="C30" s="255" t="s">
        <v>239</v>
      </c>
      <c r="D30" s="256" t="s">
        <v>240</v>
      </c>
      <c r="E30" s="256" t="s">
        <v>241</v>
      </c>
      <c r="F30" s="257"/>
      <c r="H30" s="258">
        <f t="shared" si="1"/>
        <v>7</v>
      </c>
    </row>
    <row r="31" spans="1:8" ht="12.75">
      <c r="A31" s="248">
        <v>28</v>
      </c>
      <c r="B31" s="259" t="s">
        <v>476</v>
      </c>
      <c r="C31" s="255" t="s">
        <v>246</v>
      </c>
      <c r="D31" s="256" t="s">
        <v>247</v>
      </c>
      <c r="E31" s="256" t="s">
        <v>248</v>
      </c>
      <c r="F31" s="257"/>
      <c r="H31" s="258">
        <f t="shared" si="1"/>
        <v>12</v>
      </c>
    </row>
    <row r="32" spans="1:8" ht="12.75">
      <c r="A32" s="248">
        <v>29</v>
      </c>
      <c r="B32" s="259" t="s">
        <v>477</v>
      </c>
      <c r="C32" s="255" t="s">
        <v>253</v>
      </c>
      <c r="D32" s="256" t="s">
        <v>254</v>
      </c>
      <c r="E32" s="256" t="s">
        <v>255</v>
      </c>
      <c r="F32" s="257"/>
      <c r="H32" s="258">
        <f t="shared" si="1"/>
        <v>11</v>
      </c>
    </row>
    <row r="33" spans="1:12" ht="12.75">
      <c r="A33" s="248">
        <v>30</v>
      </c>
      <c r="B33" s="255" t="s">
        <v>262</v>
      </c>
      <c r="C33" s="255" t="s">
        <v>263</v>
      </c>
      <c r="D33" s="256" t="s">
        <v>264</v>
      </c>
      <c r="E33" s="256" t="s">
        <v>265</v>
      </c>
      <c r="F33" s="257"/>
      <c r="H33" s="258">
        <f t="shared" si="1"/>
        <v>7</v>
      </c>
      <c r="I33" s="255" t="s">
        <v>256</v>
      </c>
      <c r="J33" s="255" t="s">
        <v>257</v>
      </c>
      <c r="K33" s="256" t="s">
        <v>81</v>
      </c>
      <c r="L33" s="256" t="s">
        <v>81</v>
      </c>
    </row>
    <row r="34" spans="1:8" ht="12.75">
      <c r="A34" s="248">
        <v>31</v>
      </c>
      <c r="B34" s="255" t="s">
        <v>270</v>
      </c>
      <c r="C34" s="255" t="s">
        <v>271</v>
      </c>
      <c r="D34" s="256" t="s">
        <v>272</v>
      </c>
      <c r="E34" s="256" t="s">
        <v>273</v>
      </c>
      <c r="F34" s="257"/>
      <c r="H34" s="258">
        <f t="shared" si="1"/>
        <v>8</v>
      </c>
    </row>
    <row r="35" spans="1:8" ht="12.75">
      <c r="A35" s="248">
        <v>32</v>
      </c>
      <c r="B35" s="255" t="s">
        <v>278</v>
      </c>
      <c r="C35" s="255" t="s">
        <v>279</v>
      </c>
      <c r="D35" s="256" t="s">
        <v>280</v>
      </c>
      <c r="E35" s="256" t="s">
        <v>281</v>
      </c>
      <c r="F35" s="257"/>
      <c r="H35" s="258" t="e">
        <f>LEN(#REF!)</f>
        <v>#REF!</v>
      </c>
    </row>
    <row r="36" spans="1:8" ht="12.75">
      <c r="A36" s="248">
        <v>33</v>
      </c>
      <c r="B36" s="255" t="s">
        <v>286</v>
      </c>
      <c r="C36" s="255" t="s">
        <v>287</v>
      </c>
      <c r="D36" s="256" t="s">
        <v>288</v>
      </c>
      <c r="E36" s="256" t="s">
        <v>289</v>
      </c>
      <c r="F36" s="257"/>
      <c r="H36" s="258">
        <f aca="true" t="shared" si="2" ref="H36:H42">LEN(C33)</f>
        <v>16</v>
      </c>
    </row>
    <row r="37" spans="1:8" ht="12.75">
      <c r="A37" s="248">
        <v>34</v>
      </c>
      <c r="B37" s="255" t="s">
        <v>294</v>
      </c>
      <c r="C37" s="255" t="s">
        <v>295</v>
      </c>
      <c r="D37" s="256" t="s">
        <v>296</v>
      </c>
      <c r="E37" s="256" t="s">
        <v>297</v>
      </c>
      <c r="F37" s="257"/>
      <c r="H37" s="258">
        <f t="shared" si="2"/>
        <v>13</v>
      </c>
    </row>
    <row r="38" spans="1:8" ht="12.75">
      <c r="A38" s="248">
        <v>35</v>
      </c>
      <c r="B38" s="255" t="s">
        <v>302</v>
      </c>
      <c r="C38" s="255" t="s">
        <v>303</v>
      </c>
      <c r="D38" s="256" t="s">
        <v>304</v>
      </c>
      <c r="E38" s="256" t="s">
        <v>305</v>
      </c>
      <c r="F38" s="257"/>
      <c r="H38" s="258">
        <f t="shared" si="2"/>
        <v>17</v>
      </c>
    </row>
    <row r="39" spans="1:8" ht="12.75">
      <c r="A39" s="248">
        <v>36</v>
      </c>
      <c r="B39" s="255" t="s">
        <v>310</v>
      </c>
      <c r="C39" s="255" t="s">
        <v>311</v>
      </c>
      <c r="D39" s="256" t="s">
        <v>312</v>
      </c>
      <c r="E39" s="256" t="s">
        <v>313</v>
      </c>
      <c r="F39" s="257"/>
      <c r="H39" s="258">
        <f t="shared" si="2"/>
        <v>5</v>
      </c>
    </row>
    <row r="40" spans="1:12" ht="12.75">
      <c r="A40" s="248">
        <v>37</v>
      </c>
      <c r="B40" s="255" t="s">
        <v>320</v>
      </c>
      <c r="C40" s="255" t="s">
        <v>321</v>
      </c>
      <c r="D40" s="256" t="s">
        <v>322</v>
      </c>
      <c r="E40" s="256" t="s">
        <v>323</v>
      </c>
      <c r="F40" s="257"/>
      <c r="H40" s="258">
        <f t="shared" si="2"/>
        <v>10</v>
      </c>
      <c r="I40" s="255" t="s">
        <v>314</v>
      </c>
      <c r="J40" s="255" t="s">
        <v>315</v>
      </c>
      <c r="K40" s="256" t="s">
        <v>81</v>
      </c>
      <c r="L40" s="256" t="s">
        <v>81</v>
      </c>
    </row>
    <row r="41" spans="1:8" ht="12.75">
      <c r="A41" s="248">
        <v>38</v>
      </c>
      <c r="B41" s="255" t="s">
        <v>328</v>
      </c>
      <c r="C41" s="255" t="s">
        <v>329</v>
      </c>
      <c r="D41" s="256" t="s">
        <v>330</v>
      </c>
      <c r="E41" s="256" t="s">
        <v>331</v>
      </c>
      <c r="F41" s="257"/>
      <c r="H41" s="258">
        <f t="shared" si="2"/>
        <v>10</v>
      </c>
    </row>
    <row r="42" spans="1:8" ht="12.75">
      <c r="A42" s="248">
        <v>39</v>
      </c>
      <c r="B42" s="255" t="s">
        <v>336</v>
      </c>
      <c r="C42" s="255" t="s">
        <v>337</v>
      </c>
      <c r="D42" s="256" t="s">
        <v>338</v>
      </c>
      <c r="E42" s="256" t="s">
        <v>339</v>
      </c>
      <c r="F42" s="257"/>
      <c r="H42" s="258">
        <f t="shared" si="2"/>
        <v>5</v>
      </c>
    </row>
    <row r="43" spans="1:8" ht="12.75">
      <c r="A43" s="248">
        <v>40</v>
      </c>
      <c r="B43" s="255" t="s">
        <v>344</v>
      </c>
      <c r="C43" s="255" t="s">
        <v>345</v>
      </c>
      <c r="D43" s="256" t="s">
        <v>346</v>
      </c>
      <c r="E43" s="256" t="s">
        <v>347</v>
      </c>
      <c r="F43" s="257"/>
      <c r="H43" s="258" t="e">
        <f>LEN(#REF!)</f>
        <v>#REF!</v>
      </c>
    </row>
    <row r="44" spans="1:8" ht="12.75">
      <c r="A44" s="248">
        <v>41</v>
      </c>
      <c r="B44" s="255" t="s">
        <v>352</v>
      </c>
      <c r="C44" s="255" t="s">
        <v>353</v>
      </c>
      <c r="D44" s="256" t="s">
        <v>354</v>
      </c>
      <c r="E44" s="256" t="s">
        <v>355</v>
      </c>
      <c r="F44" s="257"/>
      <c r="H44" s="258">
        <f aca="true" t="shared" si="3" ref="H44:H50">LEN(C40)</f>
        <v>9</v>
      </c>
    </row>
    <row r="45" spans="1:8" ht="12.75">
      <c r="A45" s="248">
        <v>42</v>
      </c>
      <c r="B45" s="255" t="s">
        <v>356</v>
      </c>
      <c r="C45" s="255" t="s">
        <v>357</v>
      </c>
      <c r="D45" s="256" t="s">
        <v>358</v>
      </c>
      <c r="E45" s="256" t="s">
        <v>359</v>
      </c>
      <c r="F45" s="257"/>
      <c r="H45" s="258">
        <f t="shared" si="3"/>
        <v>7</v>
      </c>
    </row>
    <row r="46" spans="1:8" ht="12.75">
      <c r="A46" s="248">
        <v>43</v>
      </c>
      <c r="B46" s="255" t="s">
        <v>364</v>
      </c>
      <c r="C46" s="255" t="s">
        <v>365</v>
      </c>
      <c r="D46" s="256" t="s">
        <v>366</v>
      </c>
      <c r="E46" s="256" t="s">
        <v>367</v>
      </c>
      <c r="F46" s="257"/>
      <c r="H46" s="258">
        <f t="shared" si="3"/>
        <v>11</v>
      </c>
    </row>
    <row r="47" spans="1:12" ht="12.75">
      <c r="A47" s="248">
        <v>44</v>
      </c>
      <c r="B47" s="255" t="s">
        <v>378</v>
      </c>
      <c r="C47" s="255" t="s">
        <v>379</v>
      </c>
      <c r="D47" s="256" t="s">
        <v>380</v>
      </c>
      <c r="E47" s="256" t="s">
        <v>381</v>
      </c>
      <c r="F47" s="257"/>
      <c r="H47" s="258">
        <f t="shared" si="3"/>
        <v>9</v>
      </c>
      <c r="I47" s="255" t="s">
        <v>372</v>
      </c>
      <c r="J47" s="255" t="s">
        <v>373</v>
      </c>
      <c r="K47" s="256" t="s">
        <v>81</v>
      </c>
      <c r="L47" s="256" t="s">
        <v>81</v>
      </c>
    </row>
    <row r="48" spans="1:8" ht="12.75">
      <c r="A48" s="248">
        <v>45</v>
      </c>
      <c r="B48" s="255" t="s">
        <v>386</v>
      </c>
      <c r="C48" s="255" t="s">
        <v>387</v>
      </c>
      <c r="D48" s="256" t="s">
        <v>388</v>
      </c>
      <c r="E48" s="256" t="s">
        <v>389</v>
      </c>
      <c r="F48" s="257"/>
      <c r="H48" s="258">
        <f t="shared" si="3"/>
        <v>11</v>
      </c>
    </row>
    <row r="49" spans="1:8" ht="12.75">
      <c r="A49" s="248">
        <v>46</v>
      </c>
      <c r="B49" s="255" t="s">
        <v>390</v>
      </c>
      <c r="C49" s="255" t="s">
        <v>391</v>
      </c>
      <c r="D49" s="256" t="s">
        <v>392</v>
      </c>
      <c r="E49" s="256" t="s">
        <v>393</v>
      </c>
      <c r="F49" s="257"/>
      <c r="H49" s="258">
        <f t="shared" si="3"/>
        <v>8</v>
      </c>
    </row>
    <row r="50" spans="1:12" ht="12.75">
      <c r="A50" s="248">
        <v>47</v>
      </c>
      <c r="B50" s="255" t="s">
        <v>85</v>
      </c>
      <c r="C50" s="255" t="s">
        <v>86</v>
      </c>
      <c r="D50" s="256" t="s">
        <v>87</v>
      </c>
      <c r="E50" s="256" t="s">
        <v>88</v>
      </c>
      <c r="F50" s="257"/>
      <c r="H50" s="258">
        <f t="shared" si="3"/>
        <v>6</v>
      </c>
      <c r="I50" s="252" t="s">
        <v>82</v>
      </c>
      <c r="J50" s="252" t="s">
        <v>83</v>
      </c>
      <c r="K50" s="253" t="s">
        <v>81</v>
      </c>
      <c r="L50" s="253" t="s">
        <v>81</v>
      </c>
    </row>
    <row r="51" spans="1:8" ht="12.75">
      <c r="A51" s="248">
        <v>48</v>
      </c>
      <c r="B51" s="255" t="s">
        <v>91</v>
      </c>
      <c r="C51" s="255" t="s">
        <v>92</v>
      </c>
      <c r="D51" s="256" t="s">
        <v>93</v>
      </c>
      <c r="E51" s="256" t="s">
        <v>94</v>
      </c>
      <c r="F51" s="257"/>
      <c r="H51" s="258" t="e">
        <f>LEN(#REF!)</f>
        <v>#REF!</v>
      </c>
    </row>
    <row r="52" spans="1:8" ht="12.75">
      <c r="A52" s="248">
        <v>49</v>
      </c>
      <c r="B52" s="255" t="s">
        <v>97</v>
      </c>
      <c r="C52" s="255" t="s">
        <v>98</v>
      </c>
      <c r="D52" s="256" t="s">
        <v>99</v>
      </c>
      <c r="E52" s="256" t="s">
        <v>100</v>
      </c>
      <c r="F52" s="257"/>
      <c r="H52" s="258">
        <f>LEN(C47)</f>
        <v>4</v>
      </c>
    </row>
    <row r="53" spans="1:8" ht="12.75">
      <c r="A53" s="248">
        <v>50</v>
      </c>
      <c r="B53" s="255" t="s">
        <v>103</v>
      </c>
      <c r="C53" s="255" t="s">
        <v>104</v>
      </c>
      <c r="D53" s="256" t="s">
        <v>105</v>
      </c>
      <c r="E53" s="256" t="s">
        <v>106</v>
      </c>
      <c r="F53" s="257"/>
      <c r="H53" s="258">
        <f>LEN(C48)</f>
        <v>12</v>
      </c>
    </row>
    <row r="54" spans="1:8" ht="12.75">
      <c r="A54" s="248">
        <v>51</v>
      </c>
      <c r="B54" s="255" t="s">
        <v>109</v>
      </c>
      <c r="C54" s="255" t="s">
        <v>110</v>
      </c>
      <c r="D54" s="256" t="s">
        <v>111</v>
      </c>
      <c r="E54" s="256" t="s">
        <v>112</v>
      </c>
      <c r="F54" s="257"/>
      <c r="H54" s="258">
        <f>LEN(C49)</f>
        <v>7</v>
      </c>
    </row>
    <row r="55" spans="1:8" ht="12.75">
      <c r="A55" s="248">
        <v>52</v>
      </c>
      <c r="B55" s="255" t="s">
        <v>115</v>
      </c>
      <c r="C55" s="255" t="s">
        <v>116</v>
      </c>
      <c r="D55" s="256" t="s">
        <v>117</v>
      </c>
      <c r="E55" s="256" t="s">
        <v>118</v>
      </c>
      <c r="F55" s="257"/>
      <c r="H55" s="258" t="e">
        <f>LEN(#REF!)</f>
        <v>#REF!</v>
      </c>
    </row>
    <row r="56" spans="1:8" ht="12.75">
      <c r="A56" s="248">
        <v>53</v>
      </c>
      <c r="B56" s="255" t="s">
        <v>121</v>
      </c>
      <c r="C56" s="255" t="s">
        <v>122</v>
      </c>
      <c r="D56" s="256" t="s">
        <v>123</v>
      </c>
      <c r="E56" s="256" t="s">
        <v>124</v>
      </c>
      <c r="F56" s="257"/>
      <c r="H56" s="258">
        <f aca="true" t="shared" si="4" ref="H56:H62">LEN(C50)</f>
        <v>5</v>
      </c>
    </row>
    <row r="57" spans="1:12" ht="12.75">
      <c r="A57" s="248">
        <v>54</v>
      </c>
      <c r="B57" s="255" t="s">
        <v>131</v>
      </c>
      <c r="C57" s="255" t="s">
        <v>132</v>
      </c>
      <c r="D57" s="256" t="s">
        <v>133</v>
      </c>
      <c r="E57" s="256" t="s">
        <v>134</v>
      </c>
      <c r="F57" s="257"/>
      <c r="H57" s="258">
        <f t="shared" si="4"/>
        <v>8</v>
      </c>
      <c r="I57" s="255" t="s">
        <v>127</v>
      </c>
      <c r="J57" s="255" t="s">
        <v>128</v>
      </c>
      <c r="K57" s="256" t="s">
        <v>81</v>
      </c>
      <c r="L57" s="256" t="s">
        <v>81</v>
      </c>
    </row>
    <row r="58" spans="1:8" ht="12.75">
      <c r="A58" s="248">
        <v>55</v>
      </c>
      <c r="B58" s="255" t="s">
        <v>137</v>
      </c>
      <c r="C58" s="255" t="s">
        <v>138</v>
      </c>
      <c r="D58" s="256" t="s">
        <v>139</v>
      </c>
      <c r="E58" s="256" t="s">
        <v>140</v>
      </c>
      <c r="F58" s="257"/>
      <c r="H58" s="258">
        <f t="shared" si="4"/>
        <v>10</v>
      </c>
    </row>
    <row r="59" spans="1:8" ht="12.75">
      <c r="A59" s="248">
        <v>56</v>
      </c>
      <c r="B59" s="255" t="s">
        <v>143</v>
      </c>
      <c r="C59" s="255" t="s">
        <v>144</v>
      </c>
      <c r="D59" s="256" t="s">
        <v>145</v>
      </c>
      <c r="E59" s="256" t="s">
        <v>146</v>
      </c>
      <c r="F59" s="252"/>
      <c r="H59" s="258">
        <f t="shared" si="4"/>
        <v>5</v>
      </c>
    </row>
    <row r="60" spans="1:8" ht="12.75">
      <c r="A60" s="248">
        <v>57</v>
      </c>
      <c r="B60" s="255" t="s">
        <v>149</v>
      </c>
      <c r="C60" s="255" t="s">
        <v>150</v>
      </c>
      <c r="D60" s="256" t="s">
        <v>151</v>
      </c>
      <c r="E60" s="256" t="s">
        <v>152</v>
      </c>
      <c r="H60" s="258">
        <f t="shared" si="4"/>
        <v>4</v>
      </c>
    </row>
    <row r="61" spans="1:12" ht="12.75">
      <c r="A61" s="248">
        <v>58</v>
      </c>
      <c r="B61" s="255" t="s">
        <v>157</v>
      </c>
      <c r="C61" s="255" t="s">
        <v>158</v>
      </c>
      <c r="D61" s="256" t="s">
        <v>159</v>
      </c>
      <c r="E61" s="256" t="s">
        <v>160</v>
      </c>
      <c r="H61" s="258">
        <f t="shared" si="4"/>
        <v>7</v>
      </c>
      <c r="I61" s="255" t="s">
        <v>154</v>
      </c>
      <c r="J61" s="255" t="s">
        <v>155</v>
      </c>
      <c r="K61" s="256" t="s">
        <v>81</v>
      </c>
      <c r="L61" s="256" t="s">
        <v>81</v>
      </c>
    </row>
    <row r="62" spans="1:8" ht="12.75">
      <c r="A62" s="248">
        <v>59</v>
      </c>
      <c r="B62" s="255" t="s">
        <v>162</v>
      </c>
      <c r="C62" s="255" t="s">
        <v>163</v>
      </c>
      <c r="D62" s="256" t="s">
        <v>164</v>
      </c>
      <c r="E62" s="256" t="s">
        <v>165</v>
      </c>
      <c r="H62" s="258">
        <f t="shared" si="4"/>
        <v>14</v>
      </c>
    </row>
    <row r="63" spans="1:8" ht="12.75">
      <c r="A63" s="248">
        <v>60</v>
      </c>
      <c r="B63" s="255" t="s">
        <v>167</v>
      </c>
      <c r="C63" s="255" t="s">
        <v>168</v>
      </c>
      <c r="D63" s="256" t="s">
        <v>169</v>
      </c>
      <c r="E63" s="256" t="s">
        <v>170</v>
      </c>
      <c r="H63" s="258" t="e">
        <f>LEN(#REF!)</f>
        <v>#REF!</v>
      </c>
    </row>
    <row r="64" spans="1:8" ht="12.75">
      <c r="A64" s="248">
        <v>61</v>
      </c>
      <c r="B64" s="255" t="s">
        <v>172</v>
      </c>
      <c r="C64" s="255" t="s">
        <v>173</v>
      </c>
      <c r="D64" s="256" t="s">
        <v>174</v>
      </c>
      <c r="E64" s="256" t="s">
        <v>175</v>
      </c>
      <c r="H64" s="258">
        <f>LEN(C57)</f>
        <v>10</v>
      </c>
    </row>
    <row r="65" spans="1:8" ht="12.75">
      <c r="A65" s="248">
        <v>62</v>
      </c>
      <c r="B65" s="255" t="s">
        <v>178</v>
      </c>
      <c r="C65" s="255" t="s">
        <v>179</v>
      </c>
      <c r="D65" s="256" t="s">
        <v>180</v>
      </c>
      <c r="E65" s="256" t="s">
        <v>181</v>
      </c>
      <c r="H65" s="258">
        <f>LEN(C58)</f>
        <v>18</v>
      </c>
    </row>
    <row r="66" spans="1:12" ht="12.75">
      <c r="A66" s="248">
        <v>63</v>
      </c>
      <c r="B66" s="255" t="s">
        <v>190</v>
      </c>
      <c r="C66" s="255" t="s">
        <v>191</v>
      </c>
      <c r="D66" s="256" t="s">
        <v>192</v>
      </c>
      <c r="E66" s="256" t="s">
        <v>193</v>
      </c>
      <c r="H66" s="258">
        <f>LEN(C59)</f>
        <v>7</v>
      </c>
      <c r="I66" s="255" t="s">
        <v>185</v>
      </c>
      <c r="J66" s="255" t="s">
        <v>186</v>
      </c>
      <c r="K66" s="256" t="s">
        <v>81</v>
      </c>
      <c r="L66" s="256" t="s">
        <v>81</v>
      </c>
    </row>
    <row r="67" spans="1:8" ht="12.75">
      <c r="A67" s="248">
        <v>64</v>
      </c>
      <c r="B67" s="255" t="s">
        <v>197</v>
      </c>
      <c r="C67" s="255" t="s">
        <v>198</v>
      </c>
      <c r="D67" s="256" t="s">
        <v>199</v>
      </c>
      <c r="E67" s="256" t="s">
        <v>200</v>
      </c>
      <c r="H67" s="258">
        <f>LEN(C60)</f>
        <v>6</v>
      </c>
    </row>
    <row r="68" spans="1:8" ht="12.75">
      <c r="A68" s="248">
        <v>65</v>
      </c>
      <c r="B68" s="255" t="s">
        <v>204</v>
      </c>
      <c r="C68" s="255" t="s">
        <v>205</v>
      </c>
      <c r="D68" s="256" t="s">
        <v>206</v>
      </c>
      <c r="E68" s="256" t="s">
        <v>207</v>
      </c>
      <c r="H68" s="258" t="e">
        <f>LEN(#REF!)</f>
        <v>#REF!</v>
      </c>
    </row>
    <row r="69" spans="1:8" ht="12.75">
      <c r="A69" s="248">
        <v>66</v>
      </c>
      <c r="B69" s="255" t="s">
        <v>211</v>
      </c>
      <c r="C69" s="255" t="s">
        <v>212</v>
      </c>
      <c r="D69" s="256" t="s">
        <v>213</v>
      </c>
      <c r="E69" s="256" t="s">
        <v>214</v>
      </c>
      <c r="H69" s="258">
        <f>LEN(C61)</f>
        <v>14</v>
      </c>
    </row>
    <row r="70" spans="1:8" ht="12.75">
      <c r="A70" s="248">
        <v>67</v>
      </c>
      <c r="B70" s="255" t="s">
        <v>221</v>
      </c>
      <c r="C70" s="255" t="s">
        <v>222</v>
      </c>
      <c r="D70" s="256" t="s">
        <v>223</v>
      </c>
      <c r="E70" s="256" t="s">
        <v>224</v>
      </c>
      <c r="H70" s="258">
        <f>LEN(C63)</f>
        <v>6</v>
      </c>
    </row>
    <row r="71" spans="1:8" ht="12.75">
      <c r="A71" s="248">
        <v>68</v>
      </c>
      <c r="B71" s="255" t="s">
        <v>228</v>
      </c>
      <c r="C71" s="255" t="s">
        <v>229</v>
      </c>
      <c r="D71" s="256" t="s">
        <v>230</v>
      </c>
      <c r="E71" s="256" t="s">
        <v>231</v>
      </c>
      <c r="H71" s="258">
        <f>LEN(C64)</f>
        <v>19</v>
      </c>
    </row>
    <row r="72" spans="1:8" ht="12.75">
      <c r="A72" s="248">
        <v>69</v>
      </c>
      <c r="B72" s="255" t="s">
        <v>235</v>
      </c>
      <c r="C72" s="255" t="s">
        <v>236</v>
      </c>
      <c r="D72" s="256" t="s">
        <v>237</v>
      </c>
      <c r="E72" s="256" t="s">
        <v>238</v>
      </c>
      <c r="H72" s="258">
        <f>LEN(C65)</f>
        <v>7</v>
      </c>
    </row>
    <row r="73" spans="1:8" ht="12.75">
      <c r="A73" s="248">
        <v>70</v>
      </c>
      <c r="B73" s="255" t="s">
        <v>242</v>
      </c>
      <c r="C73" s="255" t="s">
        <v>243</v>
      </c>
      <c r="D73" s="256" t="s">
        <v>244</v>
      </c>
      <c r="E73" s="256" t="s">
        <v>245</v>
      </c>
      <c r="H73" s="258" t="e">
        <f>LEN(#REF!)</f>
        <v>#REF!</v>
      </c>
    </row>
    <row r="74" spans="1:8" ht="12.75">
      <c r="A74" s="248">
        <v>71</v>
      </c>
      <c r="B74" s="255" t="s">
        <v>249</v>
      </c>
      <c r="C74" s="255" t="s">
        <v>250</v>
      </c>
      <c r="D74" s="256" t="s">
        <v>251</v>
      </c>
      <c r="E74" s="256" t="s">
        <v>252</v>
      </c>
      <c r="H74" s="258">
        <f>LEN(C66)</f>
        <v>7</v>
      </c>
    </row>
    <row r="75" spans="1:8" ht="12.75">
      <c r="A75" s="248">
        <v>72</v>
      </c>
      <c r="B75" s="255" t="s">
        <v>258</v>
      </c>
      <c r="C75" s="255" t="s">
        <v>259</v>
      </c>
      <c r="D75" s="256" t="s">
        <v>260</v>
      </c>
      <c r="E75" s="256" t="s">
        <v>261</v>
      </c>
      <c r="H75" s="258">
        <f>LEN(C68)</f>
        <v>7</v>
      </c>
    </row>
    <row r="76" spans="1:8" ht="12.75">
      <c r="A76" s="248">
        <v>73</v>
      </c>
      <c r="B76" s="255" t="s">
        <v>266</v>
      </c>
      <c r="C76" s="255" t="s">
        <v>267</v>
      </c>
      <c r="D76" s="256" t="s">
        <v>268</v>
      </c>
      <c r="E76" s="256" t="s">
        <v>269</v>
      </c>
      <c r="H76" s="258">
        <f>LEN(C69)</f>
        <v>15</v>
      </c>
    </row>
    <row r="77" spans="1:8" ht="12.75">
      <c r="A77" s="248">
        <v>74</v>
      </c>
      <c r="B77" s="255" t="s">
        <v>274</v>
      </c>
      <c r="C77" s="255" t="s">
        <v>275</v>
      </c>
      <c r="D77" s="256" t="s">
        <v>276</v>
      </c>
      <c r="E77" s="256" t="s">
        <v>277</v>
      </c>
      <c r="H77" s="258" t="e">
        <f>LEN(#REF!)</f>
        <v>#REF!</v>
      </c>
    </row>
    <row r="78" spans="1:8" ht="12.75">
      <c r="A78" s="248">
        <v>75</v>
      </c>
      <c r="B78" s="255" t="s">
        <v>282</v>
      </c>
      <c r="C78" s="255" t="s">
        <v>283</v>
      </c>
      <c r="D78" s="256" t="s">
        <v>284</v>
      </c>
      <c r="E78" s="256" t="s">
        <v>285</v>
      </c>
      <c r="H78" s="258">
        <f>LEN(C70)</f>
        <v>14</v>
      </c>
    </row>
    <row r="79" spans="1:8" ht="12.75">
      <c r="A79" s="248">
        <v>76</v>
      </c>
      <c r="B79" s="255" t="s">
        <v>290</v>
      </c>
      <c r="C79" s="255" t="s">
        <v>291</v>
      </c>
      <c r="D79" s="256" t="s">
        <v>292</v>
      </c>
      <c r="E79" s="256" t="s">
        <v>293</v>
      </c>
      <c r="H79" s="258">
        <f>LEN(C71)</f>
        <v>7</v>
      </c>
    </row>
    <row r="80" spans="1:8" ht="12.75">
      <c r="A80" s="248">
        <v>77</v>
      </c>
      <c r="B80" s="255" t="s">
        <v>298</v>
      </c>
      <c r="C80" s="255" t="s">
        <v>299</v>
      </c>
      <c r="D80" s="256" t="s">
        <v>300</v>
      </c>
      <c r="E80" s="256" t="s">
        <v>301</v>
      </c>
      <c r="H80" s="258">
        <f>LEN(C72)</f>
        <v>9</v>
      </c>
    </row>
    <row r="81" spans="1:8" ht="12.75">
      <c r="A81" s="248">
        <v>78</v>
      </c>
      <c r="B81" s="255" t="s">
        <v>306</v>
      </c>
      <c r="C81" s="255" t="s">
        <v>307</v>
      </c>
      <c r="D81" s="256" t="s">
        <v>308</v>
      </c>
      <c r="E81" s="256" t="s">
        <v>309</v>
      </c>
      <c r="H81" s="258">
        <f>LEN(C73)</f>
        <v>6</v>
      </c>
    </row>
    <row r="82" spans="1:8" ht="12.75">
      <c r="A82" s="248">
        <v>79</v>
      </c>
      <c r="B82" s="255" t="s">
        <v>316</v>
      </c>
      <c r="C82" s="255" t="s">
        <v>317</v>
      </c>
      <c r="D82" s="256" t="s">
        <v>318</v>
      </c>
      <c r="E82" s="256" t="s">
        <v>319</v>
      </c>
      <c r="H82" s="258" t="e">
        <f>LEN(#REF!)</f>
        <v>#REF!</v>
      </c>
    </row>
    <row r="83" spans="1:8" ht="12.75">
      <c r="A83" s="248">
        <v>80</v>
      </c>
      <c r="B83" s="255" t="s">
        <v>324</v>
      </c>
      <c r="C83" s="255" t="s">
        <v>325</v>
      </c>
      <c r="D83" s="256" t="s">
        <v>326</v>
      </c>
      <c r="E83" s="256" t="s">
        <v>327</v>
      </c>
      <c r="H83" s="258">
        <f>LEN(C75)</f>
        <v>7</v>
      </c>
    </row>
    <row r="84" spans="1:8" ht="12.75">
      <c r="A84" s="248">
        <v>81</v>
      </c>
      <c r="B84" s="255" t="s">
        <v>332</v>
      </c>
      <c r="C84" s="255" t="s">
        <v>333</v>
      </c>
      <c r="D84" s="256" t="s">
        <v>334</v>
      </c>
      <c r="E84" s="256" t="s">
        <v>335</v>
      </c>
      <c r="H84" s="258">
        <f>LEN(C76)</f>
        <v>10</v>
      </c>
    </row>
    <row r="85" spans="1:8" ht="12.75">
      <c r="A85" s="248">
        <v>82</v>
      </c>
      <c r="B85" s="255" t="s">
        <v>340</v>
      </c>
      <c r="C85" s="255" t="s">
        <v>341</v>
      </c>
      <c r="D85" s="256" t="s">
        <v>342</v>
      </c>
      <c r="E85" s="256" t="s">
        <v>343</v>
      </c>
      <c r="H85" s="258">
        <f>LEN(C77)</f>
        <v>11</v>
      </c>
    </row>
    <row r="86" spans="1:8" ht="12.75">
      <c r="A86" s="248">
        <v>83</v>
      </c>
      <c r="B86" s="255" t="s">
        <v>348</v>
      </c>
      <c r="C86" s="255" t="s">
        <v>349</v>
      </c>
      <c r="D86" s="256" t="s">
        <v>350</v>
      </c>
      <c r="E86" s="256" t="s">
        <v>351</v>
      </c>
      <c r="H86" s="258">
        <f>LEN(C78)</f>
        <v>7</v>
      </c>
    </row>
    <row r="87" spans="1:8" ht="12.75">
      <c r="A87" s="248">
        <v>84</v>
      </c>
      <c r="B87" s="255" t="s">
        <v>360</v>
      </c>
      <c r="C87" s="255" t="s">
        <v>361</v>
      </c>
      <c r="D87" s="256" t="s">
        <v>362</v>
      </c>
      <c r="E87" s="256" t="s">
        <v>363</v>
      </c>
      <c r="H87" s="258">
        <f>LEN(C80)</f>
        <v>6</v>
      </c>
    </row>
    <row r="88" spans="1:8" ht="12.75">
      <c r="A88" s="248">
        <v>85</v>
      </c>
      <c r="B88" s="255" t="s">
        <v>368</v>
      </c>
      <c r="C88" s="255" t="s">
        <v>369</v>
      </c>
      <c r="D88" s="256" t="s">
        <v>370</v>
      </c>
      <c r="E88" s="256" t="s">
        <v>371</v>
      </c>
      <c r="H88" s="258">
        <f>LEN(C81)</f>
        <v>6</v>
      </c>
    </row>
    <row r="89" spans="1:8" ht="12.75">
      <c r="A89" s="248">
        <v>86</v>
      </c>
      <c r="B89" s="255" t="s">
        <v>374</v>
      </c>
      <c r="C89" s="255" t="s">
        <v>375</v>
      </c>
      <c r="D89" s="256" t="s">
        <v>376</v>
      </c>
      <c r="E89" s="256" t="s">
        <v>377</v>
      </c>
      <c r="H89" s="258" t="e">
        <f>LEN(#REF!)</f>
        <v>#REF!</v>
      </c>
    </row>
    <row r="90" spans="1:8" ht="12.75">
      <c r="A90" s="248">
        <v>87</v>
      </c>
      <c r="B90" s="255" t="s">
        <v>382</v>
      </c>
      <c r="C90" s="255" t="s">
        <v>383</v>
      </c>
      <c r="D90" s="256" t="s">
        <v>384</v>
      </c>
      <c r="E90" s="256" t="s">
        <v>385</v>
      </c>
      <c r="H90" s="258">
        <f>LEN(C82)</f>
        <v>7</v>
      </c>
    </row>
    <row r="91" spans="1:8" ht="12.75">
      <c r="A91" s="248">
        <v>88</v>
      </c>
      <c r="B91" s="259" t="s">
        <v>478</v>
      </c>
      <c r="C91" s="255" t="s">
        <v>394</v>
      </c>
      <c r="D91" s="256" t="s">
        <v>395</v>
      </c>
      <c r="E91" s="256" t="s">
        <v>396</v>
      </c>
      <c r="H91" s="258">
        <f>LEN(C84)</f>
        <v>9</v>
      </c>
    </row>
    <row r="92" spans="1:8" ht="12.75">
      <c r="A92" s="248">
        <v>89</v>
      </c>
      <c r="B92" s="259" t="s">
        <v>479</v>
      </c>
      <c r="C92" s="255" t="s">
        <v>397</v>
      </c>
      <c r="D92" s="256" t="s">
        <v>398</v>
      </c>
      <c r="E92" s="256" t="s">
        <v>399</v>
      </c>
      <c r="H92" s="258">
        <f>LEN(C85)</f>
        <v>6</v>
      </c>
    </row>
    <row r="93" spans="1:8" ht="12.75">
      <c r="A93" s="248">
        <v>90</v>
      </c>
      <c r="B93" s="259" t="s">
        <v>480</v>
      </c>
      <c r="C93" s="255" t="s">
        <v>400</v>
      </c>
      <c r="D93" s="256" t="s">
        <v>401</v>
      </c>
      <c r="E93" s="256" t="s">
        <v>402</v>
      </c>
      <c r="H93" s="258">
        <f>LEN(C86)</f>
        <v>7</v>
      </c>
    </row>
    <row r="94" spans="1:8" ht="12.75">
      <c r="A94" s="248">
        <v>91</v>
      </c>
      <c r="B94" s="259" t="s">
        <v>481</v>
      </c>
      <c r="C94" s="255" t="s">
        <v>403</v>
      </c>
      <c r="D94" s="256" t="s">
        <v>404</v>
      </c>
      <c r="E94" s="256" t="s">
        <v>405</v>
      </c>
      <c r="H94" s="258" t="e">
        <f>LEN(#REF!)</f>
        <v>#REF!</v>
      </c>
    </row>
    <row r="95" spans="1:8" ht="12.75">
      <c r="A95" s="248">
        <v>92</v>
      </c>
      <c r="B95" s="259" t="s">
        <v>482</v>
      </c>
      <c r="C95" s="255" t="s">
        <v>406</v>
      </c>
      <c r="D95" s="256" t="s">
        <v>407</v>
      </c>
      <c r="E95" s="256" t="s">
        <v>408</v>
      </c>
      <c r="H95" s="258">
        <f>LEN(C87)</f>
        <v>8</v>
      </c>
    </row>
    <row r="96" spans="1:8" ht="12.75">
      <c r="A96" s="248">
        <v>93</v>
      </c>
      <c r="B96" s="259" t="s">
        <v>483</v>
      </c>
      <c r="C96" s="255" t="s">
        <v>409</v>
      </c>
      <c r="D96" s="256" t="s">
        <v>410</v>
      </c>
      <c r="E96" s="256" t="s">
        <v>411</v>
      </c>
      <c r="H96" s="258">
        <f>LEN(C88)</f>
        <v>16</v>
      </c>
    </row>
    <row r="97" spans="1:8" ht="12.75">
      <c r="A97" s="248">
        <v>99</v>
      </c>
      <c r="H97" s="258">
        <f>LEN(C89)</f>
        <v>6</v>
      </c>
    </row>
    <row r="98" spans="1:8" ht="12.75">
      <c r="A98" s="248">
        <v>100</v>
      </c>
      <c r="H98" s="258">
        <f>LEN(C90)</f>
        <v>4</v>
      </c>
    </row>
    <row r="99" spans="1:8" ht="12.75">
      <c r="A99" s="248">
        <v>101</v>
      </c>
      <c r="H99" s="258" t="e">
        <f>LEN(#REF!)</f>
        <v>#REF!</v>
      </c>
    </row>
    <row r="100" spans="1:8" ht="12.75">
      <c r="A100" s="248">
        <v>102</v>
      </c>
      <c r="H100" s="258">
        <f aca="true" t="shared" si="5" ref="H100:H105">LEN(C91)</f>
        <v>7</v>
      </c>
    </row>
    <row r="101" spans="1:8" ht="12.75">
      <c r="A101" s="248">
        <v>103</v>
      </c>
      <c r="H101" s="258">
        <f t="shared" si="5"/>
        <v>13</v>
      </c>
    </row>
    <row r="102" spans="1:8" ht="12.75">
      <c r="A102" s="248">
        <v>104</v>
      </c>
      <c r="H102" s="258">
        <f t="shared" si="5"/>
        <v>7</v>
      </c>
    </row>
    <row r="103" spans="1:8" ht="12.75">
      <c r="A103" s="248">
        <v>105</v>
      </c>
      <c r="H103" s="258">
        <f t="shared" si="5"/>
        <v>10</v>
      </c>
    </row>
    <row r="104" spans="1:8" ht="12.75">
      <c r="A104" s="248">
        <v>106</v>
      </c>
      <c r="H104" s="258">
        <f t="shared" si="5"/>
        <v>5</v>
      </c>
    </row>
    <row r="105" spans="1:8" ht="12.75">
      <c r="A105" s="248">
        <v>107</v>
      </c>
      <c r="H105" s="258">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pane ySplit="8" topLeftCell="BM9" activePane="bottomLeft" state="frozen"/>
      <selection pane="topLeft" activeCell="A1" sqref="A1"/>
      <selection pane="bottomLeft" activeCell="I52" sqref="I52"/>
    </sheetView>
  </sheetViews>
  <sheetFormatPr defaultColWidth="9.00390625" defaultRowHeight="12.75"/>
  <cols>
    <col min="1" max="1" width="5.75390625" style="104" customWidth="1"/>
    <col min="2" max="2" width="2.625" style="104" customWidth="1"/>
    <col min="3" max="3" width="30.875" style="104" customWidth="1"/>
    <col min="4" max="4" width="21.875" style="104" customWidth="1"/>
    <col min="5" max="14" width="8.75390625" style="104" customWidth="1"/>
    <col min="15" max="16384" width="9.125" style="104" customWidth="1"/>
  </cols>
  <sheetData>
    <row r="1" spans="1:19" ht="8.25" customHeight="1">
      <c r="A1" s="1056"/>
      <c r="B1" s="1056"/>
      <c r="C1" s="1056"/>
      <c r="D1" s="1056"/>
      <c r="E1" s="1056"/>
      <c r="F1" s="1056"/>
      <c r="G1" s="1056"/>
      <c r="H1" s="1056"/>
      <c r="I1" s="1056"/>
      <c r="J1" s="1056"/>
      <c r="K1" s="1056"/>
      <c r="L1" s="1056"/>
      <c r="M1" s="1056"/>
      <c r="N1" s="1056"/>
      <c r="O1" s="676"/>
      <c r="P1" s="676"/>
      <c r="Q1" s="676"/>
      <c r="R1" s="676"/>
      <c r="S1" s="676"/>
    </row>
    <row r="2" spans="1:19" ht="3.75" customHeight="1">
      <c r="A2" s="685"/>
      <c r="B2" s="685"/>
      <c r="C2" s="685"/>
      <c r="D2" s="685"/>
      <c r="E2" s="685"/>
      <c r="F2" s="685"/>
      <c r="G2" s="685"/>
      <c r="H2" s="685"/>
      <c r="I2" s="685"/>
      <c r="J2" s="685"/>
      <c r="K2" s="685"/>
      <c r="L2" s="685"/>
      <c r="M2" s="685"/>
      <c r="N2" s="685"/>
      <c r="O2" s="676"/>
      <c r="P2" s="676"/>
      <c r="Q2" s="676"/>
      <c r="R2" s="676"/>
      <c r="S2" s="676"/>
    </row>
    <row r="3" spans="1:19" ht="4.5" customHeight="1">
      <c r="A3" s="1059"/>
      <c r="B3" s="1059"/>
      <c r="C3" s="1059"/>
      <c r="D3" s="1059"/>
      <c r="E3" s="1059"/>
      <c r="F3" s="1059"/>
      <c r="G3" s="1059"/>
      <c r="H3" s="1059"/>
      <c r="I3" s="1059"/>
      <c r="J3" s="1059"/>
      <c r="K3" s="1059"/>
      <c r="L3" s="1059"/>
      <c r="M3" s="1059"/>
      <c r="N3" s="1059"/>
      <c r="O3" s="676"/>
      <c r="P3" s="676"/>
      <c r="Q3" s="676"/>
      <c r="R3" s="676"/>
      <c r="S3" s="676"/>
    </row>
    <row r="4" spans="1:14" ht="39" customHeight="1">
      <c r="A4" s="1060" t="s">
        <v>1153</v>
      </c>
      <c r="B4" s="1061"/>
      <c r="C4" s="1061"/>
      <c r="D4" s="1061"/>
      <c r="E4" s="1061"/>
      <c r="F4" s="1061"/>
      <c r="G4" s="1061"/>
      <c r="H4" s="1061"/>
      <c r="I4" s="1061"/>
      <c r="J4" s="1062"/>
      <c r="K4" s="96" t="s">
        <v>769</v>
      </c>
      <c r="L4" s="95"/>
      <c r="M4" s="1057">
        <v>2006</v>
      </c>
      <c r="N4" s="1058"/>
    </row>
    <row r="5" spans="1:15" ht="20.25" customHeight="1" thickBot="1">
      <c r="A5" s="1065" t="str">
        <f>'80'!A8</f>
        <v>Budování rozvojového partnerství za účelem posílení kapacity při plánování a realizaci programů v kraji Vysočina II.</v>
      </c>
      <c r="B5" s="1066"/>
      <c r="C5" s="1066"/>
      <c r="D5" s="1066"/>
      <c r="E5" s="1066"/>
      <c r="F5" s="1066"/>
      <c r="G5" s="1066"/>
      <c r="H5" s="1066"/>
      <c r="I5" s="1066"/>
      <c r="J5" s="106"/>
      <c r="K5" s="106"/>
      <c r="L5" s="107"/>
      <c r="M5" s="106"/>
      <c r="N5" s="106"/>
      <c r="O5" s="108"/>
    </row>
    <row r="6" spans="1:14" ht="15" customHeight="1" thickTop="1">
      <c r="A6" s="884"/>
      <c r="B6" s="109"/>
      <c r="C6" s="1063"/>
      <c r="D6" s="1064"/>
      <c r="E6" s="110" t="s">
        <v>423</v>
      </c>
      <c r="F6" s="111" t="s">
        <v>424</v>
      </c>
      <c r="G6" s="28" t="s">
        <v>425</v>
      </c>
      <c r="H6" s="173" t="s">
        <v>550</v>
      </c>
      <c r="I6" s="16" t="s">
        <v>426</v>
      </c>
      <c r="J6" s="17"/>
      <c r="K6" s="17"/>
      <c r="L6" s="18"/>
      <c r="M6" s="112" t="s">
        <v>427</v>
      </c>
      <c r="N6" s="19" t="s">
        <v>428</v>
      </c>
    </row>
    <row r="7" spans="1:14" ht="15" customHeight="1" thickBot="1">
      <c r="A7" s="94" t="s">
        <v>429</v>
      </c>
      <c r="B7" s="113"/>
      <c r="C7" s="318">
        <f>'80'!J5</f>
        <v>0</v>
      </c>
      <c r="D7" s="686" t="s">
        <v>430</v>
      </c>
      <c r="E7" s="20" t="s">
        <v>431</v>
      </c>
      <c r="F7" s="21" t="s">
        <v>432</v>
      </c>
      <c r="G7" s="29" t="s">
        <v>433</v>
      </c>
      <c r="H7" s="174" t="s">
        <v>551</v>
      </c>
      <c r="I7" s="22" t="s">
        <v>434</v>
      </c>
      <c r="J7" s="23" t="s">
        <v>435</v>
      </c>
      <c r="K7" s="24" t="s">
        <v>435</v>
      </c>
      <c r="L7" s="22" t="s">
        <v>435</v>
      </c>
      <c r="M7" s="20" t="s">
        <v>436</v>
      </c>
      <c r="N7" s="25" t="s">
        <v>437</v>
      </c>
    </row>
    <row r="8" spans="1:14" ht="15" customHeight="1" thickBot="1">
      <c r="A8" s="4" t="s">
        <v>438</v>
      </c>
      <c r="B8" s="114"/>
      <c r="C8" s="5" t="s">
        <v>439</v>
      </c>
      <c r="D8" s="6"/>
      <c r="E8" s="69">
        <f>M4-2</f>
        <v>2004</v>
      </c>
      <c r="F8" s="70">
        <f>M4-1</f>
        <v>2005</v>
      </c>
      <c r="G8" s="71">
        <f>M4</f>
        <v>2006</v>
      </c>
      <c r="H8" s="175">
        <f>M4</f>
        <v>2006</v>
      </c>
      <c r="I8" s="72">
        <f>M4+1</f>
        <v>2007</v>
      </c>
      <c r="J8" s="72">
        <f>M4+2</f>
        <v>2008</v>
      </c>
      <c r="K8" s="72">
        <f>M4+3</f>
        <v>2009</v>
      </c>
      <c r="L8" s="72">
        <f>M4+4</f>
        <v>2010</v>
      </c>
      <c r="M8" s="72">
        <f>M4+5</f>
        <v>2011</v>
      </c>
      <c r="N8" s="26" t="s">
        <v>440</v>
      </c>
    </row>
    <row r="9" spans="1:14" ht="4.5" customHeight="1" thickBot="1" thickTop="1">
      <c r="A9" s="105"/>
      <c r="B9" s="105"/>
      <c r="C9" s="105"/>
      <c r="D9" s="105"/>
      <c r="E9" s="27"/>
      <c r="F9" s="27"/>
      <c r="G9" s="27"/>
      <c r="H9" s="176"/>
      <c r="I9" s="27"/>
      <c r="J9" s="27"/>
      <c r="K9" s="27"/>
      <c r="L9" s="27"/>
      <c r="M9" s="27"/>
      <c r="N9" s="27"/>
    </row>
    <row r="10" spans="1:15" ht="12.75" customHeight="1">
      <c r="A10" s="687">
        <v>8221</v>
      </c>
      <c r="B10" s="688">
        <v>1</v>
      </c>
      <c r="C10" s="689" t="s">
        <v>651</v>
      </c>
      <c r="D10" s="690"/>
      <c r="E10" s="691"/>
      <c r="F10" s="692"/>
      <c r="G10" s="692"/>
      <c r="H10" s="693"/>
      <c r="I10" s="692"/>
      <c r="J10" s="692"/>
      <c r="K10" s="692"/>
      <c r="L10" s="694"/>
      <c r="M10" s="695"/>
      <c r="N10" s="696">
        <f>SUM(E10:M10)-H10</f>
        <v>0</v>
      </c>
      <c r="O10" s="963"/>
    </row>
    <row r="11" spans="1:14" ht="12.75" customHeight="1">
      <c r="A11" s="697"/>
      <c r="B11" s="698">
        <v>2</v>
      </c>
      <c r="C11" s="699" t="s">
        <v>652</v>
      </c>
      <c r="D11" s="700"/>
      <c r="E11" s="701"/>
      <c r="F11" s="702"/>
      <c r="G11" s="702"/>
      <c r="H11" s="703"/>
      <c r="I11" s="702"/>
      <c r="J11" s="702"/>
      <c r="K11" s="702"/>
      <c r="L11" s="704"/>
      <c r="M11" s="705"/>
      <c r="N11" s="706">
        <f aca="true" t="shared" si="0" ref="N11:N78">SUM(E11:M11)-H11</f>
        <v>0</v>
      </c>
    </row>
    <row r="12" spans="1:14" ht="12.75" customHeight="1">
      <c r="A12" s="697"/>
      <c r="B12" s="698">
        <v>9</v>
      </c>
      <c r="C12" s="699" t="s">
        <v>656</v>
      </c>
      <c r="D12" s="700"/>
      <c r="E12" s="701"/>
      <c r="F12" s="702"/>
      <c r="G12" s="702"/>
      <c r="H12" s="703"/>
      <c r="I12" s="702"/>
      <c r="J12" s="702"/>
      <c r="K12" s="702"/>
      <c r="L12" s="704"/>
      <c r="M12" s="705"/>
      <c r="N12" s="706">
        <f t="shared" si="0"/>
        <v>0</v>
      </c>
    </row>
    <row r="13" spans="1:14" ht="15" customHeight="1">
      <c r="A13" s="707">
        <v>8221</v>
      </c>
      <c r="B13" s="708" t="s">
        <v>446</v>
      </c>
      <c r="C13" s="709" t="s">
        <v>657</v>
      </c>
      <c r="D13" s="710"/>
      <c r="E13" s="711">
        <f>SUM(E10:E12)</f>
        <v>0</v>
      </c>
      <c r="F13" s="712">
        <f aca="true" t="shared" si="1" ref="F13:M13">SUM(F10:F12)</f>
        <v>0</v>
      </c>
      <c r="G13" s="712">
        <f t="shared" si="1"/>
        <v>0</v>
      </c>
      <c r="H13" s="713">
        <f t="shared" si="1"/>
        <v>0</v>
      </c>
      <c r="I13" s="712">
        <f t="shared" si="1"/>
        <v>0</v>
      </c>
      <c r="J13" s="712">
        <f t="shared" si="1"/>
        <v>0</v>
      </c>
      <c r="K13" s="712">
        <f t="shared" si="1"/>
        <v>0</v>
      </c>
      <c r="L13" s="714">
        <f t="shared" si="1"/>
        <v>0</v>
      </c>
      <c r="M13" s="715">
        <f t="shared" si="1"/>
        <v>0</v>
      </c>
      <c r="N13" s="716">
        <f t="shared" si="0"/>
        <v>0</v>
      </c>
    </row>
    <row r="14" spans="1:14" ht="12.75" customHeight="1">
      <c r="A14" s="697">
        <v>8222</v>
      </c>
      <c r="B14" s="123">
        <v>1</v>
      </c>
      <c r="C14" s="121" t="s">
        <v>658</v>
      </c>
      <c r="D14" s="134"/>
      <c r="E14" s="365"/>
      <c r="F14" s="717"/>
      <c r="G14" s="363">
        <v>0.405</v>
      </c>
      <c r="H14" s="718"/>
      <c r="I14" s="363">
        <v>0.27</v>
      </c>
      <c r="J14" s="363"/>
      <c r="K14" s="363"/>
      <c r="L14" s="365"/>
      <c r="M14" s="366"/>
      <c r="N14" s="706">
        <f t="shared" si="0"/>
        <v>0.675</v>
      </c>
    </row>
    <row r="15" spans="1:14" ht="12.75" customHeight="1">
      <c r="A15" s="719"/>
      <c r="B15" s="123">
        <v>2</v>
      </c>
      <c r="C15" s="121" t="s">
        <v>659</v>
      </c>
      <c r="D15" s="134"/>
      <c r="E15" s="365"/>
      <c r="F15" s="717"/>
      <c r="G15" s="363">
        <v>0.144</v>
      </c>
      <c r="H15" s="718"/>
      <c r="I15" s="363">
        <v>0.096</v>
      </c>
      <c r="J15" s="363"/>
      <c r="K15" s="363"/>
      <c r="L15" s="365"/>
      <c r="M15" s="366"/>
      <c r="N15" s="706">
        <f t="shared" si="0"/>
        <v>0.24</v>
      </c>
    </row>
    <row r="16" spans="1:14" ht="15" customHeight="1">
      <c r="A16" s="720">
        <v>8222</v>
      </c>
      <c r="B16" s="721" t="s">
        <v>446</v>
      </c>
      <c r="C16" s="722" t="s">
        <v>660</v>
      </c>
      <c r="D16" s="723"/>
      <c r="E16" s="724">
        <f>SUM(E14:E15)</f>
        <v>0</v>
      </c>
      <c r="F16" s="725">
        <f aca="true" t="shared" si="2" ref="F16:M16">SUM(F14:F15)</f>
        <v>0</v>
      </c>
      <c r="G16" s="381">
        <f t="shared" si="2"/>
        <v>0.549</v>
      </c>
      <c r="H16" s="726">
        <f t="shared" si="2"/>
        <v>0</v>
      </c>
      <c r="I16" s="381">
        <f t="shared" si="2"/>
        <v>0.366</v>
      </c>
      <c r="J16" s="381">
        <f t="shared" si="2"/>
        <v>0</v>
      </c>
      <c r="K16" s="381">
        <f t="shared" si="2"/>
        <v>0</v>
      </c>
      <c r="L16" s="383">
        <f t="shared" si="2"/>
        <v>0</v>
      </c>
      <c r="M16" s="384">
        <f t="shared" si="2"/>
        <v>0</v>
      </c>
      <c r="N16" s="716">
        <f t="shared" si="0"/>
        <v>0.915</v>
      </c>
    </row>
    <row r="17" spans="1:14" ht="12.75" customHeight="1">
      <c r="A17" s="727">
        <v>8223</v>
      </c>
      <c r="B17" s="27">
        <v>1</v>
      </c>
      <c r="C17" s="728" t="s">
        <v>661</v>
      </c>
      <c r="D17" s="729"/>
      <c r="E17" s="730"/>
      <c r="F17" s="717"/>
      <c r="G17" s="363">
        <v>0.03</v>
      </c>
      <c r="H17" s="718"/>
      <c r="I17" s="363">
        <v>0.03</v>
      </c>
      <c r="J17" s="363"/>
      <c r="K17" s="363"/>
      <c r="L17" s="365"/>
      <c r="M17" s="366"/>
      <c r="N17" s="706">
        <f t="shared" si="0"/>
        <v>0.06</v>
      </c>
    </row>
    <row r="18" spans="1:14" ht="12.75" customHeight="1">
      <c r="A18" s="731"/>
      <c r="B18" s="27">
        <v>2</v>
      </c>
      <c r="C18" s="728" t="s">
        <v>662</v>
      </c>
      <c r="D18" s="729"/>
      <c r="E18" s="730"/>
      <c r="F18" s="717"/>
      <c r="G18" s="363"/>
      <c r="H18" s="718"/>
      <c r="I18" s="363"/>
      <c r="J18" s="363"/>
      <c r="K18" s="363"/>
      <c r="L18" s="365"/>
      <c r="M18" s="366"/>
      <c r="N18" s="706">
        <f t="shared" si="0"/>
        <v>0</v>
      </c>
    </row>
    <row r="19" spans="1:14" ht="12.75" customHeight="1">
      <c r="A19" s="731"/>
      <c r="B19" s="27">
        <v>3</v>
      </c>
      <c r="C19" s="728" t="s">
        <v>663</v>
      </c>
      <c r="D19" s="729"/>
      <c r="E19" s="730"/>
      <c r="F19" s="717"/>
      <c r="G19" s="363">
        <v>1.341</v>
      </c>
      <c r="H19" s="718"/>
      <c r="I19" s="363">
        <v>0.894</v>
      </c>
      <c r="J19" s="363"/>
      <c r="K19" s="363"/>
      <c r="L19" s="365"/>
      <c r="M19" s="366"/>
      <c r="N19" s="706">
        <f t="shared" si="0"/>
        <v>2.235</v>
      </c>
    </row>
    <row r="20" spans="1:14" ht="12.75" customHeight="1">
      <c r="A20" s="731"/>
      <c r="B20" s="27">
        <v>4</v>
      </c>
      <c r="C20" s="728" t="s">
        <v>664</v>
      </c>
      <c r="D20" s="729"/>
      <c r="E20" s="730"/>
      <c r="F20" s="717"/>
      <c r="G20" s="363">
        <v>0.02</v>
      </c>
      <c r="H20" s="718"/>
      <c r="I20" s="363">
        <v>0.02</v>
      </c>
      <c r="J20" s="363"/>
      <c r="K20" s="363"/>
      <c r="L20" s="365"/>
      <c r="M20" s="366"/>
      <c r="N20" s="706">
        <f t="shared" si="0"/>
        <v>0.04</v>
      </c>
    </row>
    <row r="21" spans="1:14" ht="12.75" customHeight="1">
      <c r="A21" s="731"/>
      <c r="B21" s="27">
        <v>9</v>
      </c>
      <c r="C21" s="732" t="s">
        <v>665</v>
      </c>
      <c r="D21" s="733"/>
      <c r="E21" s="734"/>
      <c r="F21" s="735"/>
      <c r="G21" s="368">
        <v>0.846</v>
      </c>
      <c r="H21" s="736"/>
      <c r="I21" s="368">
        <v>0.564</v>
      </c>
      <c r="J21" s="368"/>
      <c r="K21" s="368"/>
      <c r="L21" s="370"/>
      <c r="M21" s="371"/>
      <c r="N21" s="706">
        <f t="shared" si="0"/>
        <v>1.41</v>
      </c>
    </row>
    <row r="22" spans="1:14" ht="15" customHeight="1">
      <c r="A22" s="720">
        <v>8223</v>
      </c>
      <c r="B22" s="721" t="s">
        <v>446</v>
      </c>
      <c r="C22" s="737" t="s">
        <v>666</v>
      </c>
      <c r="D22" s="733"/>
      <c r="E22" s="738">
        <f>SUM(E17:E21)</f>
        <v>0</v>
      </c>
      <c r="F22" s="374">
        <f aca="true" t="shared" si="3" ref="F22:M22">SUM(F17:F21)</f>
        <v>0</v>
      </c>
      <c r="G22" s="388">
        <f t="shared" si="3"/>
        <v>2.237</v>
      </c>
      <c r="H22" s="739">
        <f t="shared" si="3"/>
        <v>0</v>
      </c>
      <c r="I22" s="388">
        <f t="shared" si="3"/>
        <v>1.508</v>
      </c>
      <c r="J22" s="388">
        <f t="shared" si="3"/>
        <v>0</v>
      </c>
      <c r="K22" s="388">
        <f t="shared" si="3"/>
        <v>0</v>
      </c>
      <c r="L22" s="389">
        <f t="shared" si="3"/>
        <v>0</v>
      </c>
      <c r="M22" s="390">
        <f t="shared" si="3"/>
        <v>0</v>
      </c>
      <c r="N22" s="716">
        <f t="shared" si="0"/>
        <v>3.745</v>
      </c>
    </row>
    <row r="23" spans="1:14" ht="15" customHeight="1">
      <c r="A23" s="720">
        <v>8224</v>
      </c>
      <c r="B23" s="740"/>
      <c r="C23" s="741" t="s">
        <v>667</v>
      </c>
      <c r="D23" s="742"/>
      <c r="E23" s="743"/>
      <c r="F23" s="744"/>
      <c r="G23" s="745"/>
      <c r="H23" s="746"/>
      <c r="I23" s="745"/>
      <c r="J23" s="745"/>
      <c r="K23" s="745"/>
      <c r="L23" s="747"/>
      <c r="M23" s="748"/>
      <c r="N23" s="749">
        <f t="shared" si="0"/>
        <v>0</v>
      </c>
    </row>
    <row r="24" spans="1:14" ht="15" customHeight="1">
      <c r="A24" s="750">
        <v>8225</v>
      </c>
      <c r="B24" s="740"/>
      <c r="C24" s="741" t="s">
        <v>668</v>
      </c>
      <c r="D24" s="742"/>
      <c r="E24" s="743"/>
      <c r="F24" s="744"/>
      <c r="G24" s="745"/>
      <c r="H24" s="746"/>
      <c r="I24" s="745"/>
      <c r="J24" s="745"/>
      <c r="K24" s="745"/>
      <c r="L24" s="747"/>
      <c r="M24" s="748"/>
      <c r="N24" s="749">
        <f t="shared" si="0"/>
        <v>0</v>
      </c>
    </row>
    <row r="25" spans="1:14" ht="12.75" customHeight="1">
      <c r="A25" s="751">
        <v>8226</v>
      </c>
      <c r="B25" s="752">
        <v>1</v>
      </c>
      <c r="C25" s="117" t="s">
        <v>669</v>
      </c>
      <c r="D25" s="753"/>
      <c r="E25" s="754"/>
      <c r="F25" s="702"/>
      <c r="G25" s="755"/>
      <c r="H25" s="756"/>
      <c r="I25" s="755"/>
      <c r="J25" s="755"/>
      <c r="K25" s="755"/>
      <c r="L25" s="757"/>
      <c r="M25" s="758"/>
      <c r="N25" s="706">
        <f t="shared" si="0"/>
        <v>0</v>
      </c>
    </row>
    <row r="26" spans="1:14" ht="12.75" customHeight="1">
      <c r="A26" s="759"/>
      <c r="B26" s="752">
        <v>2</v>
      </c>
      <c r="C26" s="121" t="s">
        <v>670</v>
      </c>
      <c r="D26" s="753"/>
      <c r="E26" s="754"/>
      <c r="F26" s="702"/>
      <c r="G26" s="755">
        <v>0.04</v>
      </c>
      <c r="H26" s="756"/>
      <c r="I26" s="755">
        <v>0</v>
      </c>
      <c r="J26" s="755"/>
      <c r="K26" s="755"/>
      <c r="L26" s="757"/>
      <c r="M26" s="758"/>
      <c r="N26" s="706">
        <f t="shared" si="0"/>
        <v>0.04</v>
      </c>
    </row>
    <row r="27" spans="1:14" ht="12.75" customHeight="1">
      <c r="A27" s="759"/>
      <c r="B27" s="752">
        <v>3</v>
      </c>
      <c r="C27" s="121" t="s">
        <v>671</v>
      </c>
      <c r="D27" s="753"/>
      <c r="E27" s="754"/>
      <c r="F27" s="702"/>
      <c r="G27" s="755"/>
      <c r="H27" s="756"/>
      <c r="I27" s="755"/>
      <c r="J27" s="755"/>
      <c r="K27" s="755"/>
      <c r="L27" s="757"/>
      <c r="M27" s="758"/>
      <c r="N27" s="706">
        <f t="shared" si="0"/>
        <v>0</v>
      </c>
    </row>
    <row r="28" spans="1:14" ht="12.75" customHeight="1">
      <c r="A28" s="759"/>
      <c r="B28" s="752">
        <v>9</v>
      </c>
      <c r="C28" s="135" t="s">
        <v>626</v>
      </c>
      <c r="D28" s="742"/>
      <c r="E28" s="743"/>
      <c r="F28" s="744"/>
      <c r="G28" s="745"/>
      <c r="H28" s="746"/>
      <c r="I28" s="745"/>
      <c r="J28" s="745"/>
      <c r="K28" s="745"/>
      <c r="L28" s="747"/>
      <c r="M28" s="748"/>
      <c r="N28" s="749">
        <f t="shared" si="0"/>
        <v>0</v>
      </c>
    </row>
    <row r="29" spans="1:14" ht="15" customHeight="1">
      <c r="A29" s="720">
        <v>8226</v>
      </c>
      <c r="B29" s="760" t="s">
        <v>446</v>
      </c>
      <c r="C29" s="761" t="s">
        <v>672</v>
      </c>
      <c r="D29" s="762"/>
      <c r="E29" s="763">
        <f>SUM(E25:E28)</f>
        <v>0</v>
      </c>
      <c r="F29" s="764">
        <f aca="true" t="shared" si="4" ref="F29:M29">SUM(F25:F28)</f>
        <v>0</v>
      </c>
      <c r="G29" s="765">
        <f t="shared" si="4"/>
        <v>0.04</v>
      </c>
      <c r="H29" s="766">
        <f t="shared" si="4"/>
        <v>0</v>
      </c>
      <c r="I29" s="765">
        <f t="shared" si="4"/>
        <v>0</v>
      </c>
      <c r="J29" s="765">
        <f t="shared" si="4"/>
        <v>0</v>
      </c>
      <c r="K29" s="765">
        <f t="shared" si="4"/>
        <v>0</v>
      </c>
      <c r="L29" s="767">
        <f t="shared" si="4"/>
        <v>0</v>
      </c>
      <c r="M29" s="768">
        <f t="shared" si="4"/>
        <v>0</v>
      </c>
      <c r="N29" s="749">
        <f t="shared" si="0"/>
        <v>0.04</v>
      </c>
    </row>
    <row r="30" spans="1:14" ht="12.75" customHeight="1">
      <c r="A30" s="769">
        <v>8227</v>
      </c>
      <c r="B30" s="752">
        <v>1</v>
      </c>
      <c r="C30" s="121" t="s">
        <v>673</v>
      </c>
      <c r="D30" s="770"/>
      <c r="E30" s="754"/>
      <c r="F30" s="702"/>
      <c r="G30" s="755"/>
      <c r="H30" s="756"/>
      <c r="I30" s="755"/>
      <c r="J30" s="755"/>
      <c r="K30" s="755"/>
      <c r="L30" s="757"/>
      <c r="M30" s="758"/>
      <c r="N30" s="706">
        <f t="shared" si="0"/>
        <v>0</v>
      </c>
    </row>
    <row r="31" spans="1:14" ht="12.75" customHeight="1">
      <c r="A31" s="769"/>
      <c r="B31" s="752">
        <v>2</v>
      </c>
      <c r="C31" s="121" t="s">
        <v>674</v>
      </c>
      <c r="D31" s="770"/>
      <c r="E31" s="754"/>
      <c r="F31" s="702"/>
      <c r="G31" s="755"/>
      <c r="H31" s="756"/>
      <c r="I31" s="755"/>
      <c r="J31" s="755"/>
      <c r="K31" s="755"/>
      <c r="L31" s="757"/>
      <c r="M31" s="758"/>
      <c r="N31" s="706">
        <f t="shared" si="0"/>
        <v>0</v>
      </c>
    </row>
    <row r="32" spans="1:14" ht="12.75" customHeight="1">
      <c r="A32" s="769"/>
      <c r="B32" s="752">
        <v>3</v>
      </c>
      <c r="C32" s="121" t="s">
        <v>675</v>
      </c>
      <c r="D32" s="770"/>
      <c r="E32" s="754"/>
      <c r="F32" s="702"/>
      <c r="G32" s="755"/>
      <c r="H32" s="756"/>
      <c r="I32" s="755"/>
      <c r="J32" s="755"/>
      <c r="K32" s="755"/>
      <c r="L32" s="757"/>
      <c r="M32" s="758"/>
      <c r="N32" s="706">
        <f t="shared" si="0"/>
        <v>0</v>
      </c>
    </row>
    <row r="33" spans="1:14" ht="12.75" customHeight="1">
      <c r="A33" s="769"/>
      <c r="B33" s="752">
        <v>9</v>
      </c>
      <c r="C33" s="135" t="s">
        <v>676</v>
      </c>
      <c r="D33" s="770"/>
      <c r="E33" s="754"/>
      <c r="F33" s="702"/>
      <c r="G33" s="755"/>
      <c r="H33" s="756"/>
      <c r="I33" s="755"/>
      <c r="J33" s="755"/>
      <c r="K33" s="755"/>
      <c r="L33" s="757"/>
      <c r="M33" s="758"/>
      <c r="N33" s="706">
        <f t="shared" si="0"/>
        <v>0</v>
      </c>
    </row>
    <row r="34" spans="1:14" ht="15" customHeight="1">
      <c r="A34" s="720">
        <v>8227</v>
      </c>
      <c r="B34" s="760" t="s">
        <v>446</v>
      </c>
      <c r="C34" s="761" t="s">
        <v>677</v>
      </c>
      <c r="D34" s="771"/>
      <c r="E34" s="772">
        <f>SUM(E30:E33)</f>
        <v>0</v>
      </c>
      <c r="F34" s="712">
        <f aca="true" t="shared" si="5" ref="F34:M34">SUM(F30:F33)</f>
        <v>0</v>
      </c>
      <c r="G34" s="773">
        <f t="shared" si="5"/>
        <v>0</v>
      </c>
      <c r="H34" s="774">
        <f t="shared" si="5"/>
        <v>0</v>
      </c>
      <c r="I34" s="773">
        <f t="shared" si="5"/>
        <v>0</v>
      </c>
      <c r="J34" s="773">
        <f t="shared" si="5"/>
        <v>0</v>
      </c>
      <c r="K34" s="773">
        <f t="shared" si="5"/>
        <v>0</v>
      </c>
      <c r="L34" s="775">
        <f t="shared" si="5"/>
        <v>0</v>
      </c>
      <c r="M34" s="776">
        <f t="shared" si="5"/>
        <v>0</v>
      </c>
      <c r="N34" s="716">
        <f t="shared" si="0"/>
        <v>0</v>
      </c>
    </row>
    <row r="35" spans="1:14" ht="12.75" customHeight="1">
      <c r="A35" s="769">
        <v>8228</v>
      </c>
      <c r="B35" s="777">
        <v>5</v>
      </c>
      <c r="C35" s="121" t="s">
        <v>678</v>
      </c>
      <c r="D35" s="700"/>
      <c r="E35" s="701"/>
      <c r="F35" s="702"/>
      <c r="G35" s="755"/>
      <c r="H35" s="756"/>
      <c r="I35" s="755"/>
      <c r="J35" s="755"/>
      <c r="K35" s="755"/>
      <c r="L35" s="757"/>
      <c r="M35" s="758"/>
      <c r="N35" s="706">
        <f t="shared" si="0"/>
        <v>0</v>
      </c>
    </row>
    <row r="36" spans="1:14" ht="12.75" customHeight="1">
      <c r="A36" s="769"/>
      <c r="B36" s="777">
        <v>6</v>
      </c>
      <c r="C36" s="121" t="s">
        <v>679</v>
      </c>
      <c r="D36" s="700"/>
      <c r="E36" s="701"/>
      <c r="F36" s="702"/>
      <c r="G36" s="755"/>
      <c r="H36" s="756"/>
      <c r="I36" s="755"/>
      <c r="J36" s="755"/>
      <c r="K36" s="755"/>
      <c r="L36" s="757"/>
      <c r="M36" s="758"/>
      <c r="N36" s="706">
        <f t="shared" si="0"/>
        <v>0</v>
      </c>
    </row>
    <row r="37" spans="1:14" ht="12.75" customHeight="1">
      <c r="A37" s="769"/>
      <c r="B37" s="777">
        <v>7</v>
      </c>
      <c r="C37" s="121" t="s">
        <v>680</v>
      </c>
      <c r="D37" s="700"/>
      <c r="E37" s="701"/>
      <c r="F37" s="702"/>
      <c r="G37" s="755"/>
      <c r="H37" s="756"/>
      <c r="I37" s="755"/>
      <c r="J37" s="755"/>
      <c r="K37" s="755"/>
      <c r="L37" s="757"/>
      <c r="M37" s="758"/>
      <c r="N37" s="706">
        <f t="shared" si="0"/>
        <v>0</v>
      </c>
    </row>
    <row r="38" spans="1:14" ht="12.75" customHeight="1">
      <c r="A38" s="769"/>
      <c r="B38" s="777">
        <v>9</v>
      </c>
      <c r="C38" s="778" t="s">
        <v>798</v>
      </c>
      <c r="D38" s="779"/>
      <c r="E38" s="780"/>
      <c r="F38" s="744"/>
      <c r="G38" s="745"/>
      <c r="H38" s="746"/>
      <c r="I38" s="745"/>
      <c r="J38" s="745"/>
      <c r="K38" s="745"/>
      <c r="L38" s="747"/>
      <c r="M38" s="748"/>
      <c r="N38" s="749">
        <f t="shared" si="0"/>
        <v>0</v>
      </c>
    </row>
    <row r="39" spans="1:14" ht="15" customHeight="1" thickBot="1">
      <c r="A39" s="731">
        <v>8228</v>
      </c>
      <c r="B39" s="781" t="s">
        <v>446</v>
      </c>
      <c r="C39" s="782" t="s">
        <v>681</v>
      </c>
      <c r="D39" s="783"/>
      <c r="E39" s="784">
        <f>SUM(E35:E38)</f>
        <v>0</v>
      </c>
      <c r="F39" s="785">
        <f aca="true" t="shared" si="6" ref="F39:M39">SUM(F35:F38)</f>
        <v>0</v>
      </c>
      <c r="G39" s="785">
        <f t="shared" si="6"/>
        <v>0</v>
      </c>
      <c r="H39" s="786">
        <f t="shared" si="6"/>
        <v>0</v>
      </c>
      <c r="I39" s="785">
        <f t="shared" si="6"/>
        <v>0</v>
      </c>
      <c r="J39" s="785">
        <f t="shared" si="6"/>
        <v>0</v>
      </c>
      <c r="K39" s="785">
        <f t="shared" si="6"/>
        <v>0</v>
      </c>
      <c r="L39" s="787">
        <f t="shared" si="6"/>
        <v>0</v>
      </c>
      <c r="M39" s="788">
        <f t="shared" si="6"/>
        <v>0</v>
      </c>
      <c r="N39" s="789">
        <f t="shared" si="0"/>
        <v>0</v>
      </c>
    </row>
    <row r="40" spans="1:14" ht="16.5" thickBot="1" thickTop="1">
      <c r="A40" s="790">
        <v>8229</v>
      </c>
      <c r="B40" s="791"/>
      <c r="C40" s="792" t="s">
        <v>682</v>
      </c>
      <c r="D40" s="793"/>
      <c r="E40" s="794"/>
      <c r="F40" s="795"/>
      <c r="G40" s="796"/>
      <c r="H40" s="797"/>
      <c r="I40" s="796"/>
      <c r="J40" s="796"/>
      <c r="K40" s="796"/>
      <c r="L40" s="798"/>
      <c r="M40" s="799"/>
      <c r="N40" s="800">
        <f t="shared" si="0"/>
        <v>0</v>
      </c>
    </row>
    <row r="41" spans="1:14" ht="16.5" thickBot="1" thickTop="1">
      <c r="A41" s="801">
        <v>822</v>
      </c>
      <c r="B41" s="802" t="s">
        <v>446</v>
      </c>
      <c r="C41" s="803" t="s">
        <v>683</v>
      </c>
      <c r="D41" s="804"/>
      <c r="E41" s="805">
        <f>SUM(E39:E40,E34,E29,E24,E23,E22,E16,E13)</f>
        <v>0</v>
      </c>
      <c r="F41" s="806">
        <f aca="true" t="shared" si="7" ref="F41:M41">SUM(F39:F40,F34,F29,F24,F23,F22,F16,F13)</f>
        <v>0</v>
      </c>
      <c r="G41" s="806">
        <f t="shared" si="7"/>
        <v>2.826</v>
      </c>
      <c r="H41" s="807">
        <f t="shared" si="7"/>
        <v>0</v>
      </c>
      <c r="I41" s="806">
        <f t="shared" si="7"/>
        <v>1.874</v>
      </c>
      <c r="J41" s="806">
        <f t="shared" si="7"/>
        <v>0</v>
      </c>
      <c r="K41" s="806">
        <f t="shared" si="7"/>
        <v>0</v>
      </c>
      <c r="L41" s="808">
        <f t="shared" si="7"/>
        <v>0</v>
      </c>
      <c r="M41" s="809">
        <f t="shared" si="7"/>
        <v>0</v>
      </c>
      <c r="N41" s="810">
        <f t="shared" si="0"/>
        <v>4.7</v>
      </c>
    </row>
    <row r="42" spans="1:14" ht="15" customHeight="1">
      <c r="A42" s="720">
        <v>8230</v>
      </c>
      <c r="B42" s="811"/>
      <c r="C42" s="150" t="s">
        <v>561</v>
      </c>
      <c r="D42" s="742"/>
      <c r="E42" s="743"/>
      <c r="F42" s="744"/>
      <c r="G42" s="745"/>
      <c r="H42" s="746"/>
      <c r="I42" s="745"/>
      <c r="J42" s="745"/>
      <c r="K42" s="745"/>
      <c r="L42" s="747"/>
      <c r="M42" s="748"/>
      <c r="N42" s="749">
        <f t="shared" si="0"/>
        <v>0</v>
      </c>
    </row>
    <row r="43" spans="1:14" ht="15" customHeight="1">
      <c r="A43" s="720">
        <v>8231</v>
      </c>
      <c r="B43" s="811"/>
      <c r="C43" s="129" t="s">
        <v>562</v>
      </c>
      <c r="D43" s="742"/>
      <c r="E43" s="743"/>
      <c r="F43" s="744"/>
      <c r="G43" s="745"/>
      <c r="H43" s="746"/>
      <c r="I43" s="745"/>
      <c r="J43" s="745"/>
      <c r="K43" s="745"/>
      <c r="L43" s="747"/>
      <c r="M43" s="748"/>
      <c r="N43" s="749">
        <f t="shared" si="0"/>
        <v>0</v>
      </c>
    </row>
    <row r="44" spans="1:14" ht="15" customHeight="1">
      <c r="A44" s="720">
        <v>8232</v>
      </c>
      <c r="B44" s="811"/>
      <c r="C44" s="126" t="s">
        <v>563</v>
      </c>
      <c r="D44" s="742"/>
      <c r="E44" s="743"/>
      <c r="F44" s="744"/>
      <c r="G44" s="745"/>
      <c r="H44" s="746"/>
      <c r="I44" s="745"/>
      <c r="J44" s="745"/>
      <c r="K44" s="745"/>
      <c r="L44" s="747"/>
      <c r="M44" s="748"/>
      <c r="N44" s="749">
        <f t="shared" si="0"/>
        <v>0</v>
      </c>
    </row>
    <row r="45" spans="1:14" ht="12.75" customHeight="1">
      <c r="A45" s="769">
        <v>8233</v>
      </c>
      <c r="B45" s="812">
        <v>1</v>
      </c>
      <c r="C45" s="117" t="s">
        <v>564</v>
      </c>
      <c r="D45" s="753"/>
      <c r="E45" s="754"/>
      <c r="F45" s="702"/>
      <c r="G45" s="755"/>
      <c r="H45" s="756"/>
      <c r="I45" s="755"/>
      <c r="J45" s="755"/>
      <c r="K45" s="755"/>
      <c r="L45" s="757"/>
      <c r="M45" s="758"/>
      <c r="N45" s="706">
        <f t="shared" si="0"/>
        <v>0</v>
      </c>
    </row>
    <row r="46" spans="1:14" ht="12.75" customHeight="1">
      <c r="A46" s="769"/>
      <c r="B46" s="777">
        <v>2</v>
      </c>
      <c r="C46" s="121" t="s">
        <v>565</v>
      </c>
      <c r="D46" s="813"/>
      <c r="E46" s="754"/>
      <c r="F46" s="702"/>
      <c r="G46" s="755"/>
      <c r="H46" s="756"/>
      <c r="I46" s="755"/>
      <c r="J46" s="755"/>
      <c r="K46" s="755"/>
      <c r="L46" s="757"/>
      <c r="M46" s="758"/>
      <c r="N46" s="706">
        <f t="shared" si="0"/>
        <v>0</v>
      </c>
    </row>
    <row r="47" spans="1:14" ht="12.75" customHeight="1">
      <c r="A47" s="769"/>
      <c r="B47" s="777">
        <v>9</v>
      </c>
      <c r="C47" s="814" t="s">
        <v>1053</v>
      </c>
      <c r="D47" s="742"/>
      <c r="E47" s="743"/>
      <c r="F47" s="744"/>
      <c r="G47" s="745"/>
      <c r="H47" s="746"/>
      <c r="I47" s="745"/>
      <c r="J47" s="745"/>
      <c r="K47" s="745"/>
      <c r="L47" s="747"/>
      <c r="M47" s="748"/>
      <c r="N47" s="749">
        <f t="shared" si="0"/>
        <v>0</v>
      </c>
    </row>
    <row r="48" spans="1:14" ht="15" customHeight="1" thickBot="1">
      <c r="A48" s="720">
        <v>8233</v>
      </c>
      <c r="B48" s="815" t="s">
        <v>446</v>
      </c>
      <c r="C48" s="816" t="s">
        <v>684</v>
      </c>
      <c r="D48" s="762"/>
      <c r="E48" s="763">
        <f>SUM(E45:E47)</f>
        <v>0</v>
      </c>
      <c r="F48" s="765">
        <f aca="true" t="shared" si="8" ref="F48:M48">SUM(F45:F47)</f>
        <v>0</v>
      </c>
      <c r="G48" s="765">
        <f t="shared" si="8"/>
        <v>0</v>
      </c>
      <c r="H48" s="766">
        <f t="shared" si="8"/>
        <v>0</v>
      </c>
      <c r="I48" s="765">
        <f t="shared" si="8"/>
        <v>0</v>
      </c>
      <c r="J48" s="765">
        <f t="shared" si="8"/>
        <v>0</v>
      </c>
      <c r="K48" s="765">
        <f t="shared" si="8"/>
        <v>0</v>
      </c>
      <c r="L48" s="767">
        <f t="shared" si="8"/>
        <v>0</v>
      </c>
      <c r="M48" s="768">
        <f t="shared" si="8"/>
        <v>0</v>
      </c>
      <c r="N48" s="817">
        <f t="shared" si="0"/>
        <v>0</v>
      </c>
    </row>
    <row r="49" spans="1:14" ht="15.75" thickBot="1">
      <c r="A49" s="818">
        <v>823</v>
      </c>
      <c r="B49" s="819" t="s">
        <v>446</v>
      </c>
      <c r="C49" s="820" t="s">
        <v>685</v>
      </c>
      <c r="D49" s="821"/>
      <c r="E49" s="805">
        <f>SUM(E48,E44,E43,E42,E41)</f>
        <v>0</v>
      </c>
      <c r="F49" s="822">
        <f aca="true" t="shared" si="9" ref="F49:M49">SUM(F48,F44,F43,F42,F41)</f>
        <v>0</v>
      </c>
      <c r="G49" s="822">
        <f t="shared" si="9"/>
        <v>2.826</v>
      </c>
      <c r="H49" s="823">
        <f t="shared" si="9"/>
        <v>0</v>
      </c>
      <c r="I49" s="822">
        <f t="shared" si="9"/>
        <v>1.874</v>
      </c>
      <c r="J49" s="822">
        <f t="shared" si="9"/>
        <v>0</v>
      </c>
      <c r="K49" s="822">
        <f t="shared" si="9"/>
        <v>0</v>
      </c>
      <c r="L49" s="824">
        <f t="shared" si="9"/>
        <v>0</v>
      </c>
      <c r="M49" s="825">
        <f t="shared" si="9"/>
        <v>0</v>
      </c>
      <c r="N49" s="810">
        <f t="shared" si="0"/>
        <v>4.7</v>
      </c>
    </row>
    <row r="50" spans="1:14" ht="6.75" customHeight="1" thickBot="1">
      <c r="A50" s="826"/>
      <c r="B50" s="826"/>
      <c r="C50" s="827"/>
      <c r="D50" s="827"/>
      <c r="E50" s="828"/>
      <c r="F50" s="829"/>
      <c r="G50" s="829"/>
      <c r="H50" s="830"/>
      <c r="I50" s="829"/>
      <c r="J50" s="829"/>
      <c r="K50" s="829"/>
      <c r="L50" s="829"/>
      <c r="M50" s="829"/>
      <c r="N50" s="831">
        <f t="shared" si="0"/>
        <v>0</v>
      </c>
    </row>
    <row r="51" spans="1:14" ht="15" customHeight="1">
      <c r="A51" s="720">
        <v>8241</v>
      </c>
      <c r="B51" s="740"/>
      <c r="C51" s="741" t="s">
        <v>567</v>
      </c>
      <c r="D51" s="742"/>
      <c r="E51" s="747"/>
      <c r="F51" s="744"/>
      <c r="G51" s="745">
        <v>2.526</v>
      </c>
      <c r="H51" s="746"/>
      <c r="I51" s="745">
        <v>-1.939</v>
      </c>
      <c r="J51" s="745"/>
      <c r="K51" s="745"/>
      <c r="L51" s="747"/>
      <c r="M51" s="748"/>
      <c r="N51" s="832">
        <f t="shared" si="0"/>
        <v>0.5869999999999997</v>
      </c>
    </row>
    <row r="52" spans="1:14" ht="15" customHeight="1">
      <c r="A52" s="720">
        <v>8242</v>
      </c>
      <c r="B52" s="740"/>
      <c r="C52" s="741" t="s">
        <v>686</v>
      </c>
      <c r="D52" s="742"/>
      <c r="E52" s="747"/>
      <c r="F52" s="744"/>
      <c r="G52" s="745"/>
      <c r="H52" s="746"/>
      <c r="I52" s="745"/>
      <c r="J52" s="745"/>
      <c r="K52" s="745"/>
      <c r="L52" s="747"/>
      <c r="M52" s="748"/>
      <c r="N52" s="749">
        <f t="shared" si="0"/>
        <v>0</v>
      </c>
    </row>
    <row r="53" spans="1:14" ht="12.75" customHeight="1">
      <c r="A53" s="769">
        <v>8243</v>
      </c>
      <c r="B53" s="833">
        <v>1</v>
      </c>
      <c r="C53" s="160" t="s">
        <v>569</v>
      </c>
      <c r="D53" s="753"/>
      <c r="E53" s="757"/>
      <c r="F53" s="702"/>
      <c r="G53" s="755"/>
      <c r="H53" s="756"/>
      <c r="I53" s="755"/>
      <c r="J53" s="755"/>
      <c r="K53" s="755"/>
      <c r="L53" s="757"/>
      <c r="M53" s="758"/>
      <c r="N53" s="706">
        <f t="shared" si="0"/>
        <v>0</v>
      </c>
    </row>
    <row r="54" spans="1:14" ht="12.75" customHeight="1">
      <c r="A54" s="769"/>
      <c r="B54" s="833">
        <v>9</v>
      </c>
      <c r="C54" s="161" t="s">
        <v>687</v>
      </c>
      <c r="D54" s="742"/>
      <c r="E54" s="747"/>
      <c r="F54" s="744"/>
      <c r="G54" s="745"/>
      <c r="H54" s="746"/>
      <c r="I54" s="745"/>
      <c r="J54" s="745"/>
      <c r="K54" s="745"/>
      <c r="L54" s="747"/>
      <c r="M54" s="748"/>
      <c r="N54" s="749">
        <f t="shared" si="0"/>
        <v>0</v>
      </c>
    </row>
    <row r="55" spans="1:14" ht="15" customHeight="1">
      <c r="A55" s="720">
        <v>8243</v>
      </c>
      <c r="B55" s="760" t="s">
        <v>446</v>
      </c>
      <c r="C55" s="834" t="s">
        <v>688</v>
      </c>
      <c r="D55" s="835"/>
      <c r="E55" s="836">
        <f>SUM(E53:E54)</f>
        <v>0</v>
      </c>
      <c r="F55" s="837">
        <f aca="true" t="shared" si="10" ref="F55:M55">SUM(F53:F54)</f>
        <v>0</v>
      </c>
      <c r="G55" s="837">
        <f t="shared" si="10"/>
        <v>0</v>
      </c>
      <c r="H55" s="838">
        <f t="shared" si="10"/>
        <v>0</v>
      </c>
      <c r="I55" s="837">
        <f t="shared" si="10"/>
        <v>0</v>
      </c>
      <c r="J55" s="837">
        <f t="shared" si="10"/>
        <v>0</v>
      </c>
      <c r="K55" s="837">
        <f t="shared" si="10"/>
        <v>0</v>
      </c>
      <c r="L55" s="836">
        <f t="shared" si="10"/>
        <v>0</v>
      </c>
      <c r="M55" s="839">
        <f t="shared" si="10"/>
        <v>0</v>
      </c>
      <c r="N55" s="817">
        <f t="shared" si="0"/>
        <v>0</v>
      </c>
    </row>
    <row r="56" spans="1:14" ht="12.75" customHeight="1">
      <c r="A56" s="727">
        <v>8244</v>
      </c>
      <c r="B56" s="123">
        <v>1</v>
      </c>
      <c r="C56" s="87" t="s">
        <v>967</v>
      </c>
      <c r="D56" s="163"/>
      <c r="E56" s="840"/>
      <c r="F56" s="841"/>
      <c r="G56" s="841"/>
      <c r="H56" s="842"/>
      <c r="I56" s="841"/>
      <c r="J56" s="841"/>
      <c r="K56" s="841"/>
      <c r="L56" s="843"/>
      <c r="M56" s="844"/>
      <c r="N56" s="961">
        <f t="shared" si="0"/>
        <v>0</v>
      </c>
    </row>
    <row r="57" spans="1:14" ht="12.75" customHeight="1">
      <c r="A57" s="727"/>
      <c r="B57" s="123">
        <v>2</v>
      </c>
      <c r="C57" s="87" t="s">
        <v>968</v>
      </c>
      <c r="D57" s="163"/>
      <c r="E57" s="840"/>
      <c r="F57" s="841"/>
      <c r="G57" s="841"/>
      <c r="H57" s="842"/>
      <c r="I57" s="841"/>
      <c r="J57" s="841"/>
      <c r="K57" s="841"/>
      <c r="L57" s="843"/>
      <c r="M57" s="844"/>
      <c r="N57" s="962">
        <f t="shared" si="0"/>
        <v>0</v>
      </c>
    </row>
    <row r="58" spans="1:14" ht="12.75" customHeight="1">
      <c r="A58" s="727"/>
      <c r="B58" s="123">
        <v>3</v>
      </c>
      <c r="C58" s="87" t="s">
        <v>969</v>
      </c>
      <c r="D58" s="163"/>
      <c r="E58" s="840"/>
      <c r="F58" s="841"/>
      <c r="G58" s="841"/>
      <c r="H58" s="842"/>
      <c r="I58" s="841"/>
      <c r="J58" s="841"/>
      <c r="K58" s="841"/>
      <c r="L58" s="843"/>
      <c r="M58" s="844"/>
      <c r="N58" s="962">
        <f t="shared" si="0"/>
        <v>0</v>
      </c>
    </row>
    <row r="59" spans="1:14" ht="12.75" customHeight="1">
      <c r="A59" s="731"/>
      <c r="B59" s="123">
        <v>4</v>
      </c>
      <c r="C59" s="87" t="s">
        <v>970</v>
      </c>
      <c r="D59" s="163"/>
      <c r="E59" s="840"/>
      <c r="F59" s="841"/>
      <c r="G59" s="841"/>
      <c r="H59" s="842"/>
      <c r="I59" s="841"/>
      <c r="J59" s="841"/>
      <c r="K59" s="841"/>
      <c r="L59" s="843"/>
      <c r="M59" s="844"/>
      <c r="N59" s="817">
        <f t="shared" si="0"/>
        <v>0</v>
      </c>
    </row>
    <row r="60" spans="1:14" ht="15" customHeight="1">
      <c r="A60" s="720">
        <v>8244</v>
      </c>
      <c r="B60" s="125" t="s">
        <v>446</v>
      </c>
      <c r="C60" s="158" t="s">
        <v>625</v>
      </c>
      <c r="D60" s="162"/>
      <c r="E60" s="845">
        <f>SUM(E56:E59)</f>
        <v>0</v>
      </c>
      <c r="F60" s="846">
        <f aca="true" t="shared" si="11" ref="F60:M60">SUM(F56:F59)</f>
        <v>0</v>
      </c>
      <c r="G60" s="846">
        <f t="shared" si="11"/>
        <v>0</v>
      </c>
      <c r="H60" s="847">
        <f t="shared" si="11"/>
        <v>0</v>
      </c>
      <c r="I60" s="846">
        <f t="shared" si="11"/>
        <v>0</v>
      </c>
      <c r="J60" s="846">
        <f t="shared" si="11"/>
        <v>0</v>
      </c>
      <c r="K60" s="846">
        <f t="shared" si="11"/>
        <v>0</v>
      </c>
      <c r="L60" s="848">
        <f t="shared" si="11"/>
        <v>0</v>
      </c>
      <c r="M60" s="849">
        <f t="shared" si="11"/>
        <v>0</v>
      </c>
      <c r="N60" s="749">
        <f t="shared" si="0"/>
        <v>0</v>
      </c>
    </row>
    <row r="61" spans="1:14" ht="12.75" customHeight="1">
      <c r="A61" s="727">
        <v>8245</v>
      </c>
      <c r="B61" s="123">
        <v>1</v>
      </c>
      <c r="C61" s="117" t="s">
        <v>1167</v>
      </c>
      <c r="D61" s="163"/>
      <c r="E61" s="840"/>
      <c r="F61" s="841"/>
      <c r="G61" s="841">
        <v>0.3</v>
      </c>
      <c r="H61" s="842"/>
      <c r="I61" s="841">
        <v>0.288</v>
      </c>
      <c r="J61" s="841"/>
      <c r="K61" s="841"/>
      <c r="L61" s="843"/>
      <c r="M61" s="844"/>
      <c r="N61" s="706">
        <f t="shared" si="0"/>
        <v>0.588</v>
      </c>
    </row>
    <row r="62" spans="1:14" ht="12.75" customHeight="1">
      <c r="A62" s="727"/>
      <c r="B62" s="123">
        <v>2</v>
      </c>
      <c r="C62" s="87" t="s">
        <v>971</v>
      </c>
      <c r="D62" s="163"/>
      <c r="E62" s="840"/>
      <c r="F62" s="841"/>
      <c r="G62" s="841"/>
      <c r="H62" s="842"/>
      <c r="I62" s="841"/>
      <c r="J62" s="841"/>
      <c r="K62" s="841"/>
      <c r="L62" s="843"/>
      <c r="M62" s="844"/>
      <c r="N62" s="962">
        <f t="shared" si="0"/>
        <v>0</v>
      </c>
    </row>
    <row r="63" spans="1:14" ht="12.75" customHeight="1">
      <c r="A63" s="727"/>
      <c r="B63" s="123">
        <v>3</v>
      </c>
      <c r="C63" s="87" t="s">
        <v>627</v>
      </c>
      <c r="D63" s="163"/>
      <c r="E63" s="840"/>
      <c r="F63" s="841"/>
      <c r="G63" s="841"/>
      <c r="H63" s="842"/>
      <c r="I63" s="841"/>
      <c r="J63" s="841"/>
      <c r="K63" s="841"/>
      <c r="L63" s="843"/>
      <c r="M63" s="844"/>
      <c r="N63" s="962">
        <f t="shared" si="0"/>
        <v>0</v>
      </c>
    </row>
    <row r="64" spans="1:14" ht="12.75" customHeight="1">
      <c r="A64" s="731"/>
      <c r="B64" s="123">
        <v>4</v>
      </c>
      <c r="C64" s="87" t="s">
        <v>973</v>
      </c>
      <c r="D64" s="163"/>
      <c r="E64" s="840"/>
      <c r="F64" s="841"/>
      <c r="G64" s="841"/>
      <c r="H64" s="842"/>
      <c r="I64" s="841"/>
      <c r="J64" s="841"/>
      <c r="K64" s="841"/>
      <c r="L64" s="843"/>
      <c r="M64" s="844"/>
      <c r="N64" s="749">
        <f t="shared" si="0"/>
        <v>0</v>
      </c>
    </row>
    <row r="65" spans="1:14" ht="15" customHeight="1">
      <c r="A65" s="720">
        <v>8245</v>
      </c>
      <c r="B65" s="125" t="s">
        <v>446</v>
      </c>
      <c r="C65" s="850" t="s">
        <v>689</v>
      </c>
      <c r="D65" s="162"/>
      <c r="E65" s="845">
        <f>SUM(E61:E64)</f>
        <v>0</v>
      </c>
      <c r="F65" s="846">
        <f aca="true" t="shared" si="12" ref="F65:M65">SUM(F61:F64)</f>
        <v>0</v>
      </c>
      <c r="G65" s="846">
        <f t="shared" si="12"/>
        <v>0.3</v>
      </c>
      <c r="H65" s="847">
        <f t="shared" si="12"/>
        <v>0</v>
      </c>
      <c r="I65" s="846">
        <f t="shared" si="12"/>
        <v>0.288</v>
      </c>
      <c r="J65" s="846">
        <f t="shared" si="12"/>
        <v>0</v>
      </c>
      <c r="K65" s="846">
        <f t="shared" si="12"/>
        <v>0</v>
      </c>
      <c r="L65" s="848">
        <f t="shared" si="12"/>
        <v>0</v>
      </c>
      <c r="M65" s="849">
        <f t="shared" si="12"/>
        <v>0</v>
      </c>
      <c r="N65" s="749">
        <f t="shared" si="0"/>
        <v>0.588</v>
      </c>
    </row>
    <row r="66" spans="1:14" ht="12.75" customHeight="1">
      <c r="A66" s="851">
        <v>8247</v>
      </c>
      <c r="B66" s="123">
        <v>1</v>
      </c>
      <c r="C66" s="117" t="s">
        <v>886</v>
      </c>
      <c r="D66" s="165"/>
      <c r="E66" s="840"/>
      <c r="F66" s="841"/>
      <c r="G66" s="841"/>
      <c r="H66" s="842"/>
      <c r="I66" s="841"/>
      <c r="J66" s="841"/>
      <c r="K66" s="841"/>
      <c r="L66" s="843"/>
      <c r="M66" s="852"/>
      <c r="N66" s="853">
        <f t="shared" si="0"/>
        <v>0</v>
      </c>
    </row>
    <row r="67" spans="1:14" ht="12.75" customHeight="1">
      <c r="A67" s="148"/>
      <c r="B67" s="123">
        <v>2</v>
      </c>
      <c r="C67" s="121" t="s">
        <v>39</v>
      </c>
      <c r="D67" s="163"/>
      <c r="E67" s="840"/>
      <c r="F67" s="841"/>
      <c r="G67" s="841"/>
      <c r="H67" s="842"/>
      <c r="I67" s="841"/>
      <c r="J67" s="841"/>
      <c r="K67" s="841"/>
      <c r="L67" s="843"/>
      <c r="M67" s="844"/>
      <c r="N67" s="853">
        <f t="shared" si="0"/>
        <v>0</v>
      </c>
    </row>
    <row r="68" spans="1:14" ht="12.75" customHeight="1">
      <c r="A68" s="148"/>
      <c r="B68" s="123">
        <v>3</v>
      </c>
      <c r="C68" s="121" t="s">
        <v>40</v>
      </c>
      <c r="D68" s="163"/>
      <c r="E68" s="840"/>
      <c r="F68" s="841"/>
      <c r="G68" s="841"/>
      <c r="H68" s="842"/>
      <c r="I68" s="841"/>
      <c r="J68" s="841"/>
      <c r="K68" s="841"/>
      <c r="L68" s="843"/>
      <c r="M68" s="844"/>
      <c r="N68" s="853">
        <f t="shared" si="0"/>
        <v>0</v>
      </c>
    </row>
    <row r="69" spans="1:14" ht="12.75" customHeight="1">
      <c r="A69" s="148"/>
      <c r="B69" s="123">
        <v>9</v>
      </c>
      <c r="C69" s="135" t="s">
        <v>632</v>
      </c>
      <c r="D69" s="166"/>
      <c r="E69" s="854"/>
      <c r="F69" s="855"/>
      <c r="G69" s="855"/>
      <c r="H69" s="856"/>
      <c r="I69" s="855"/>
      <c r="J69" s="855"/>
      <c r="K69" s="855"/>
      <c r="L69" s="857"/>
      <c r="M69" s="858"/>
      <c r="N69" s="378">
        <f t="shared" si="0"/>
        <v>0</v>
      </c>
    </row>
    <row r="70" spans="1:14" ht="15" customHeight="1">
      <c r="A70" s="859">
        <v>8247</v>
      </c>
      <c r="B70" s="125" t="s">
        <v>446</v>
      </c>
      <c r="C70" s="126" t="s">
        <v>633</v>
      </c>
      <c r="D70" s="162"/>
      <c r="E70" s="860">
        <f>SUM(E66:E69)</f>
        <v>0</v>
      </c>
      <c r="F70" s="861">
        <f aca="true" t="shared" si="13" ref="F70:M70">SUM(F66:F69)</f>
        <v>0</v>
      </c>
      <c r="G70" s="861">
        <f t="shared" si="13"/>
        <v>0</v>
      </c>
      <c r="H70" s="862">
        <f t="shared" si="13"/>
        <v>0</v>
      </c>
      <c r="I70" s="861">
        <f t="shared" si="13"/>
        <v>0</v>
      </c>
      <c r="J70" s="861">
        <f t="shared" si="13"/>
        <v>0</v>
      </c>
      <c r="K70" s="861">
        <f t="shared" si="13"/>
        <v>0</v>
      </c>
      <c r="L70" s="863">
        <f t="shared" si="13"/>
        <v>0</v>
      </c>
      <c r="M70" s="849">
        <f t="shared" si="13"/>
        <v>0</v>
      </c>
      <c r="N70" s="378">
        <f t="shared" si="0"/>
        <v>0</v>
      </c>
    </row>
    <row r="71" spans="1:14" ht="12.75" customHeight="1">
      <c r="A71" s="864">
        <v>8248</v>
      </c>
      <c r="B71" s="168">
        <v>1</v>
      </c>
      <c r="C71" s="117" t="s">
        <v>634</v>
      </c>
      <c r="D71" s="165"/>
      <c r="E71" s="840"/>
      <c r="F71" s="841"/>
      <c r="G71" s="841"/>
      <c r="H71" s="842"/>
      <c r="I71" s="841"/>
      <c r="J71" s="841"/>
      <c r="K71" s="841"/>
      <c r="L71" s="843"/>
      <c r="M71" s="852"/>
      <c r="N71" s="853">
        <f t="shared" si="0"/>
        <v>0</v>
      </c>
    </row>
    <row r="72" spans="1:14" ht="12.75" customHeight="1">
      <c r="A72" s="865"/>
      <c r="B72" s="168">
        <v>2</v>
      </c>
      <c r="C72" s="121" t="s">
        <v>635</v>
      </c>
      <c r="D72" s="163"/>
      <c r="E72" s="840"/>
      <c r="F72" s="841"/>
      <c r="G72" s="841"/>
      <c r="H72" s="842"/>
      <c r="I72" s="841"/>
      <c r="J72" s="841"/>
      <c r="K72" s="841"/>
      <c r="L72" s="843"/>
      <c r="M72" s="844"/>
      <c r="N72" s="853">
        <f t="shared" si="0"/>
        <v>0</v>
      </c>
    </row>
    <row r="73" spans="1:14" ht="12.75" customHeight="1">
      <c r="A73" s="865"/>
      <c r="B73" s="168">
        <v>3</v>
      </c>
      <c r="C73" s="121" t="s">
        <v>636</v>
      </c>
      <c r="D73" s="163"/>
      <c r="E73" s="840"/>
      <c r="F73" s="841"/>
      <c r="G73" s="841"/>
      <c r="H73" s="842"/>
      <c r="I73" s="841"/>
      <c r="J73" s="841"/>
      <c r="K73" s="841"/>
      <c r="L73" s="843"/>
      <c r="M73" s="844"/>
      <c r="N73" s="853">
        <f t="shared" si="0"/>
        <v>0</v>
      </c>
    </row>
    <row r="74" spans="1:14" ht="15" customHeight="1">
      <c r="A74" s="859">
        <v>8248</v>
      </c>
      <c r="B74" s="169" t="s">
        <v>446</v>
      </c>
      <c r="C74" s="126" t="s">
        <v>637</v>
      </c>
      <c r="D74" s="127"/>
      <c r="E74" s="866">
        <f>SUM(E71:E73)</f>
        <v>0</v>
      </c>
      <c r="F74" s="381">
        <f aca="true" t="shared" si="14" ref="F74:M74">SUM(F71:F73)</f>
        <v>0</v>
      </c>
      <c r="G74" s="381">
        <f t="shared" si="14"/>
        <v>0</v>
      </c>
      <c r="H74" s="726">
        <f t="shared" si="14"/>
        <v>0</v>
      </c>
      <c r="I74" s="381">
        <f t="shared" si="14"/>
        <v>0</v>
      </c>
      <c r="J74" s="381">
        <f t="shared" si="14"/>
        <v>0</v>
      </c>
      <c r="K74" s="381">
        <f t="shared" si="14"/>
        <v>0</v>
      </c>
      <c r="L74" s="383">
        <f t="shared" si="14"/>
        <v>0</v>
      </c>
      <c r="M74" s="451">
        <f t="shared" si="14"/>
        <v>0</v>
      </c>
      <c r="N74" s="452">
        <f t="shared" si="0"/>
        <v>0</v>
      </c>
    </row>
    <row r="75" spans="1:14" ht="12.75" customHeight="1">
      <c r="A75" s="867">
        <v>8249</v>
      </c>
      <c r="B75" s="116">
        <v>1</v>
      </c>
      <c r="C75" s="117" t="s">
        <v>638</v>
      </c>
      <c r="D75" s="118"/>
      <c r="E75" s="868"/>
      <c r="F75" s="363"/>
      <c r="G75" s="363"/>
      <c r="H75" s="718"/>
      <c r="I75" s="363"/>
      <c r="J75" s="363"/>
      <c r="K75" s="363"/>
      <c r="L75" s="365"/>
      <c r="M75" s="424"/>
      <c r="N75" s="853">
        <f t="shared" si="0"/>
        <v>0</v>
      </c>
    </row>
    <row r="76" spans="1:14" ht="12.75" customHeight="1">
      <c r="A76" s="851"/>
      <c r="B76" s="120">
        <v>2</v>
      </c>
      <c r="C76" s="121" t="s">
        <v>639</v>
      </c>
      <c r="D76" s="122"/>
      <c r="E76" s="868"/>
      <c r="F76" s="363"/>
      <c r="G76" s="363"/>
      <c r="H76" s="718"/>
      <c r="I76" s="363"/>
      <c r="J76" s="363"/>
      <c r="K76" s="363"/>
      <c r="L76" s="365"/>
      <c r="M76" s="453"/>
      <c r="N76" s="853">
        <f t="shared" si="0"/>
        <v>0</v>
      </c>
    </row>
    <row r="77" spans="1:14" ht="12.75" customHeight="1">
      <c r="A77" s="851"/>
      <c r="B77" s="120">
        <v>9</v>
      </c>
      <c r="C77" s="135" t="s">
        <v>1084</v>
      </c>
      <c r="D77" s="139"/>
      <c r="E77" s="869"/>
      <c r="F77" s="368"/>
      <c r="G77" s="368"/>
      <c r="H77" s="736"/>
      <c r="I77" s="368"/>
      <c r="J77" s="368"/>
      <c r="K77" s="368"/>
      <c r="L77" s="370"/>
      <c r="M77" s="426"/>
      <c r="N77" s="378">
        <f t="shared" si="0"/>
        <v>0</v>
      </c>
    </row>
    <row r="78" spans="1:14" ht="15" customHeight="1">
      <c r="A78" s="859">
        <v>8249</v>
      </c>
      <c r="B78" s="125" t="s">
        <v>446</v>
      </c>
      <c r="C78" s="129" t="s">
        <v>1085</v>
      </c>
      <c r="D78" s="151"/>
      <c r="E78" s="376">
        <f>SUM(E75:E77)</f>
        <v>0</v>
      </c>
      <c r="F78" s="374">
        <f aca="true" t="shared" si="15" ref="F78:M78">SUM(F75:F77)</f>
        <v>0</v>
      </c>
      <c r="G78" s="374">
        <f t="shared" si="15"/>
        <v>0</v>
      </c>
      <c r="H78" s="870">
        <f t="shared" si="15"/>
        <v>0</v>
      </c>
      <c r="I78" s="374">
        <f t="shared" si="15"/>
        <v>0</v>
      </c>
      <c r="J78" s="374">
        <f t="shared" si="15"/>
        <v>0</v>
      </c>
      <c r="K78" s="374">
        <f t="shared" si="15"/>
        <v>0</v>
      </c>
      <c r="L78" s="376">
        <f t="shared" si="15"/>
        <v>0</v>
      </c>
      <c r="M78" s="377">
        <f t="shared" si="15"/>
        <v>0</v>
      </c>
      <c r="N78" s="378">
        <f t="shared" si="0"/>
        <v>0</v>
      </c>
    </row>
    <row r="79" spans="1:14" ht="12.75" customHeight="1">
      <c r="A79" s="851">
        <v>8251</v>
      </c>
      <c r="B79" s="123">
        <v>1</v>
      </c>
      <c r="C79" s="117" t="s">
        <v>640</v>
      </c>
      <c r="D79" s="165"/>
      <c r="E79" s="840"/>
      <c r="F79" s="841"/>
      <c r="G79" s="841"/>
      <c r="H79" s="842"/>
      <c r="I79" s="841"/>
      <c r="J79" s="841"/>
      <c r="K79" s="841"/>
      <c r="L79" s="843"/>
      <c r="M79" s="852"/>
      <c r="N79" s="853">
        <f aca="true" t="shared" si="16" ref="N79:N90">SUM(E79:M79)-H79</f>
        <v>0</v>
      </c>
    </row>
    <row r="80" spans="1:14" ht="12.75" customHeight="1">
      <c r="A80" s="865"/>
      <c r="B80" s="123">
        <v>2</v>
      </c>
      <c r="C80" s="121" t="s">
        <v>641</v>
      </c>
      <c r="D80" s="163"/>
      <c r="E80" s="840"/>
      <c r="F80" s="841"/>
      <c r="G80" s="841"/>
      <c r="H80" s="842"/>
      <c r="I80" s="841"/>
      <c r="J80" s="841"/>
      <c r="K80" s="841"/>
      <c r="L80" s="843"/>
      <c r="M80" s="844"/>
      <c r="N80" s="853">
        <f t="shared" si="16"/>
        <v>0</v>
      </c>
    </row>
    <row r="81" spans="1:14" ht="12.75" customHeight="1">
      <c r="A81" s="865"/>
      <c r="B81" s="123">
        <v>3</v>
      </c>
      <c r="C81" s="121" t="s">
        <v>642</v>
      </c>
      <c r="D81" s="163"/>
      <c r="E81" s="840"/>
      <c r="F81" s="841"/>
      <c r="G81" s="841"/>
      <c r="H81" s="842"/>
      <c r="I81" s="841"/>
      <c r="J81" s="841"/>
      <c r="K81" s="841"/>
      <c r="L81" s="843"/>
      <c r="M81" s="844"/>
      <c r="N81" s="853">
        <f t="shared" si="16"/>
        <v>0</v>
      </c>
    </row>
    <row r="82" spans="1:14" ht="12.75" customHeight="1">
      <c r="A82" s="865"/>
      <c r="B82" s="123">
        <v>4</v>
      </c>
      <c r="C82" s="170" t="s">
        <v>643</v>
      </c>
      <c r="D82" s="163"/>
      <c r="E82" s="840"/>
      <c r="F82" s="841"/>
      <c r="G82" s="841"/>
      <c r="H82" s="842"/>
      <c r="I82" s="841"/>
      <c r="J82" s="841"/>
      <c r="K82" s="841"/>
      <c r="L82" s="843"/>
      <c r="M82" s="844"/>
      <c r="N82" s="853">
        <f t="shared" si="16"/>
        <v>0</v>
      </c>
    </row>
    <row r="83" spans="1:14" ht="12.75" customHeight="1">
      <c r="A83" s="865"/>
      <c r="B83" s="123">
        <v>5</v>
      </c>
      <c r="C83" s="170" t="s">
        <v>644</v>
      </c>
      <c r="D83" s="163"/>
      <c r="E83" s="840"/>
      <c r="F83" s="841"/>
      <c r="G83" s="841">
        <v>0</v>
      </c>
      <c r="H83" s="842"/>
      <c r="I83" s="841">
        <v>3.525</v>
      </c>
      <c r="J83" s="841"/>
      <c r="K83" s="841"/>
      <c r="L83" s="843"/>
      <c r="M83" s="844"/>
      <c r="N83" s="853">
        <f t="shared" si="16"/>
        <v>3.525</v>
      </c>
    </row>
    <row r="84" spans="1:14" ht="12.75" customHeight="1">
      <c r="A84" s="865"/>
      <c r="B84" s="123">
        <v>9</v>
      </c>
      <c r="C84" s="135" t="s">
        <v>645</v>
      </c>
      <c r="D84" s="171"/>
      <c r="E84" s="854"/>
      <c r="F84" s="855"/>
      <c r="G84" s="855"/>
      <c r="H84" s="856"/>
      <c r="I84" s="855"/>
      <c r="J84" s="855"/>
      <c r="K84" s="855"/>
      <c r="L84" s="857"/>
      <c r="M84" s="858"/>
      <c r="N84" s="378">
        <f t="shared" si="16"/>
        <v>0</v>
      </c>
    </row>
    <row r="85" spans="1:14" ht="15" customHeight="1">
      <c r="A85" s="859">
        <v>8251</v>
      </c>
      <c r="B85" s="125" t="s">
        <v>446</v>
      </c>
      <c r="C85" s="129" t="s">
        <v>646</v>
      </c>
      <c r="D85" s="164"/>
      <c r="E85" s="860">
        <f>SUM(E79:E84)</f>
        <v>0</v>
      </c>
      <c r="F85" s="861">
        <f aca="true" t="shared" si="17" ref="F85:M85">SUM(F79:F84)</f>
        <v>0</v>
      </c>
      <c r="G85" s="861">
        <f t="shared" si="17"/>
        <v>0</v>
      </c>
      <c r="H85" s="862">
        <f t="shared" si="17"/>
        <v>0</v>
      </c>
      <c r="I85" s="861">
        <f t="shared" si="17"/>
        <v>3.525</v>
      </c>
      <c r="J85" s="861">
        <f t="shared" si="17"/>
        <v>0</v>
      </c>
      <c r="K85" s="861">
        <f t="shared" si="17"/>
        <v>0</v>
      </c>
      <c r="L85" s="863">
        <f t="shared" si="17"/>
        <v>0</v>
      </c>
      <c r="M85" s="849">
        <f t="shared" si="17"/>
        <v>0</v>
      </c>
      <c r="N85" s="378">
        <f t="shared" si="16"/>
        <v>3.525</v>
      </c>
    </row>
    <row r="86" spans="1:14" ht="12.75" customHeight="1">
      <c r="A86" s="851">
        <v>8252</v>
      </c>
      <c r="B86" s="123">
        <v>1</v>
      </c>
      <c r="C86" s="117" t="s">
        <v>647</v>
      </c>
      <c r="D86" s="165"/>
      <c r="E86" s="840"/>
      <c r="F86" s="841"/>
      <c r="G86" s="841"/>
      <c r="H86" s="842"/>
      <c r="I86" s="841"/>
      <c r="J86" s="841"/>
      <c r="K86" s="841"/>
      <c r="L86" s="843"/>
      <c r="M86" s="852"/>
      <c r="N86" s="853">
        <f t="shared" si="16"/>
        <v>0</v>
      </c>
    </row>
    <row r="87" spans="1:14" ht="12.75" customHeight="1">
      <c r="A87" s="865"/>
      <c r="B87" s="123">
        <v>9</v>
      </c>
      <c r="C87" s="172" t="s">
        <v>648</v>
      </c>
      <c r="D87" s="171"/>
      <c r="E87" s="871"/>
      <c r="F87" s="872"/>
      <c r="G87" s="872"/>
      <c r="H87" s="873"/>
      <c r="I87" s="872"/>
      <c r="J87" s="872"/>
      <c r="K87" s="872"/>
      <c r="L87" s="874"/>
      <c r="M87" s="875"/>
      <c r="N87" s="876">
        <f t="shared" si="16"/>
        <v>0</v>
      </c>
    </row>
    <row r="88" spans="1:14" ht="15" customHeight="1">
      <c r="A88" s="859">
        <v>8252</v>
      </c>
      <c r="B88" s="125" t="s">
        <v>446</v>
      </c>
      <c r="C88" s="126" t="s">
        <v>649</v>
      </c>
      <c r="D88" s="162"/>
      <c r="E88" s="845">
        <f>SUM(E86:E87)</f>
        <v>0</v>
      </c>
      <c r="F88" s="846">
        <f aca="true" t="shared" si="18" ref="F88:M88">SUM(F86:F87)</f>
        <v>0</v>
      </c>
      <c r="G88" s="846">
        <f t="shared" si="18"/>
        <v>0</v>
      </c>
      <c r="H88" s="847">
        <f t="shared" si="18"/>
        <v>0</v>
      </c>
      <c r="I88" s="846">
        <f t="shared" si="18"/>
        <v>0</v>
      </c>
      <c r="J88" s="846">
        <f t="shared" si="18"/>
        <v>0</v>
      </c>
      <c r="K88" s="846">
        <f t="shared" si="18"/>
        <v>0</v>
      </c>
      <c r="L88" s="848">
        <f t="shared" si="18"/>
        <v>0</v>
      </c>
      <c r="M88" s="849">
        <f t="shared" si="18"/>
        <v>0</v>
      </c>
      <c r="N88" s="452">
        <f t="shared" si="16"/>
        <v>0</v>
      </c>
    </row>
    <row r="89" spans="1:14" ht="15" customHeight="1" thickBot="1">
      <c r="A89" s="859">
        <v>8259</v>
      </c>
      <c r="B89" s="125"/>
      <c r="C89" s="126" t="s">
        <v>650</v>
      </c>
      <c r="D89" s="162"/>
      <c r="E89" s="854"/>
      <c r="F89" s="855"/>
      <c r="G89" s="855"/>
      <c r="H89" s="856"/>
      <c r="I89" s="855"/>
      <c r="J89" s="855"/>
      <c r="K89" s="855"/>
      <c r="L89" s="857"/>
      <c r="M89" s="877"/>
      <c r="N89" s="378">
        <f t="shared" si="16"/>
        <v>0</v>
      </c>
    </row>
    <row r="90" spans="1:14" ht="15.75" thickBot="1">
      <c r="A90" s="878">
        <v>829</v>
      </c>
      <c r="B90" s="145" t="s">
        <v>446</v>
      </c>
      <c r="C90" s="154" t="s">
        <v>610</v>
      </c>
      <c r="D90" s="155"/>
      <c r="E90" s="879">
        <f>SUM(E89,E88,E85,E78,E74,E70,E65,E60,E55,E52,E51)</f>
        <v>0</v>
      </c>
      <c r="F90" s="880">
        <f aca="true" t="shared" si="19" ref="F90:M90">SUM(F89,F88,F85,F78,F74,F70,F65,F60,F55,F52,F51)</f>
        <v>0</v>
      </c>
      <c r="G90" s="880">
        <f t="shared" si="19"/>
        <v>2.8259999999999996</v>
      </c>
      <c r="H90" s="881">
        <f t="shared" si="19"/>
        <v>0</v>
      </c>
      <c r="I90" s="880">
        <f t="shared" si="19"/>
        <v>1.8739999999999997</v>
      </c>
      <c r="J90" s="880">
        <f t="shared" si="19"/>
        <v>0</v>
      </c>
      <c r="K90" s="880">
        <f t="shared" si="19"/>
        <v>0</v>
      </c>
      <c r="L90" s="879">
        <f t="shared" si="19"/>
        <v>0</v>
      </c>
      <c r="M90" s="882">
        <f t="shared" si="19"/>
        <v>0</v>
      </c>
      <c r="N90" s="883">
        <f t="shared" si="16"/>
        <v>4.699999999999999</v>
      </c>
    </row>
    <row r="91" spans="5:14" ht="34.5" customHeight="1">
      <c r="E91" s="964" t="str">
        <f>IF(ROUND(E90,3)-ROUND(E49,3)=0," ","Chyba bilance")</f>
        <v> </v>
      </c>
      <c r="F91" s="964" t="str">
        <f aca="true" t="shared" si="20" ref="F91:N91">IF(ROUND(F90,3)-ROUND(F49,3)=0," ","Chyba bilance")</f>
        <v> </v>
      </c>
      <c r="G91" s="964" t="str">
        <f t="shared" si="20"/>
        <v> </v>
      </c>
      <c r="H91" s="964" t="str">
        <f t="shared" si="20"/>
        <v> </v>
      </c>
      <c r="I91" s="964" t="str">
        <f t="shared" si="20"/>
        <v> </v>
      </c>
      <c r="J91" s="964" t="str">
        <f t="shared" si="20"/>
        <v> </v>
      </c>
      <c r="K91" s="964" t="str">
        <f t="shared" si="20"/>
        <v> </v>
      </c>
      <c r="L91" s="964" t="str">
        <f t="shared" si="20"/>
        <v> </v>
      </c>
      <c r="M91" s="964" t="str">
        <f t="shared" si="20"/>
        <v> </v>
      </c>
      <c r="N91" s="964"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List13" transitionEvaluation="1" transitionEntry="1"/>
  <dimension ref="A1:T116"/>
  <sheetViews>
    <sheetView showGridLines="0" showZeros="0" workbookViewId="0" topLeftCell="A1">
      <selection activeCell="A6" sqref="A6:I6"/>
    </sheetView>
  </sheetViews>
  <sheetFormatPr defaultColWidth="12.625" defaultRowHeight="12.75"/>
  <cols>
    <col min="1" max="1" width="7.75390625" style="290" customWidth="1"/>
    <col min="2" max="2" width="36.00390625" style="290" customWidth="1"/>
    <col min="3" max="3" width="5.75390625" style="290" customWidth="1"/>
    <col min="4" max="4" width="8.75390625" style="290" customWidth="1"/>
    <col min="5" max="8" width="9.75390625" style="290" customWidth="1"/>
    <col min="9" max="9" width="10.25390625" style="290" customWidth="1"/>
    <col min="10" max="10" width="0" style="290" hidden="1" customWidth="1"/>
    <col min="11" max="11" width="48.875" style="290" hidden="1" customWidth="1"/>
    <col min="12" max="12" width="9.75390625" style="290" hidden="1" customWidth="1"/>
    <col min="13" max="13" width="42.875" style="290" hidden="1" customWidth="1"/>
    <col min="14" max="14" width="8.00390625" style="290" hidden="1" customWidth="1"/>
    <col min="15" max="15" width="7.875" style="290" hidden="1" customWidth="1"/>
    <col min="16" max="16" width="51.25390625" style="290" hidden="1" customWidth="1"/>
    <col min="17" max="17" width="12.625" style="290" hidden="1" customWidth="1"/>
    <col min="18" max="18" width="53.75390625" style="290" hidden="1" customWidth="1"/>
    <col min="19" max="19" width="7.875" style="290" hidden="1" customWidth="1"/>
    <col min="20" max="22" width="12.625" style="290" hidden="1" customWidth="1"/>
    <col min="23" max="27" width="0" style="290" hidden="1" customWidth="1"/>
    <col min="28" max="16384" width="12.625" style="290" customWidth="1"/>
  </cols>
  <sheetData>
    <row r="1" spans="1:9" ht="15">
      <c r="A1" s="1074"/>
      <c r="B1" s="1074"/>
      <c r="C1" s="1074"/>
      <c r="D1" s="1074"/>
      <c r="E1" s="1074"/>
      <c r="F1" s="1074"/>
      <c r="G1" s="1074"/>
      <c r="H1" s="1074"/>
      <c r="I1" s="1074"/>
    </row>
    <row r="2" spans="1:9" ht="4.5" customHeight="1" thickBot="1">
      <c r="A2" s="1078"/>
      <c r="B2" s="1078"/>
      <c r="C2" s="1078"/>
      <c r="D2" s="1078"/>
      <c r="E2" s="1078"/>
      <c r="F2" s="1078"/>
      <c r="G2" s="1078"/>
      <c r="H2" s="680"/>
      <c r="I2" s="680"/>
    </row>
    <row r="3" spans="1:12" ht="21" customHeight="1" thickBot="1">
      <c r="A3" s="1075" t="str">
        <f>INDEX($K$5:$S$12,$L$3,1)</f>
        <v> Specifikace programového vybavení akce</v>
      </c>
      <c r="B3" s="1076"/>
      <c r="C3" s="1076"/>
      <c r="D3" s="1076"/>
      <c r="E3" s="1076"/>
      <c r="F3" s="1076"/>
      <c r="G3" s="1077"/>
      <c r="H3" s="319" t="str">
        <f>INDEX($K$5:$S$12,$L$3,2)</f>
        <v>RA 85 271</v>
      </c>
      <c r="I3" s="320"/>
      <c r="L3" s="657">
        <v>8</v>
      </c>
    </row>
    <row r="4" spans="1:9" ht="3.75" customHeight="1" thickBot="1">
      <c r="A4" s="291"/>
      <c r="B4" s="292"/>
      <c r="C4" s="292"/>
      <c r="D4" s="292"/>
      <c r="E4" s="292"/>
      <c r="F4" s="292"/>
      <c r="G4" s="292"/>
      <c r="H4" s="292"/>
      <c r="I4" s="293"/>
    </row>
    <row r="5" spans="6:20" ht="16.5" customHeight="1">
      <c r="F5" s="1070" t="s">
        <v>629</v>
      </c>
      <c r="G5" s="1071"/>
      <c r="H5" s="1072">
        <f>'80'!J5</f>
        <v>0</v>
      </c>
      <c r="I5" s="1073"/>
      <c r="K5" s="327" t="s">
        <v>931</v>
      </c>
      <c r="L5" s="328" t="s">
        <v>770</v>
      </c>
      <c r="M5" s="327" t="s">
        <v>487</v>
      </c>
      <c r="N5" s="327">
        <v>812401</v>
      </c>
      <c r="O5" s="327" t="s">
        <v>694</v>
      </c>
      <c r="P5" s="327" t="s">
        <v>488</v>
      </c>
      <c r="Q5" s="327"/>
      <c r="R5" s="327" t="s">
        <v>489</v>
      </c>
      <c r="S5" s="327" t="s">
        <v>1041</v>
      </c>
      <c r="T5" s="304" t="s">
        <v>831</v>
      </c>
    </row>
    <row r="6" spans="1:20" ht="24" customHeight="1" thickBot="1">
      <c r="A6" s="1067" t="str">
        <f>'80'!A8</f>
        <v>Budování rozvojového partnerství za účelem posílení kapacity při plánování a realizaci programů v kraji Vysočina II.</v>
      </c>
      <c r="B6" s="1068"/>
      <c r="C6" s="1068"/>
      <c r="D6" s="1068"/>
      <c r="E6" s="1068"/>
      <c r="F6" s="1068"/>
      <c r="G6" s="1068"/>
      <c r="H6" s="1068"/>
      <c r="I6" s="1069"/>
      <c r="K6" s="327" t="s">
        <v>932</v>
      </c>
      <c r="L6" s="328" t="s">
        <v>774</v>
      </c>
      <c r="M6" s="327" t="s">
        <v>533</v>
      </c>
      <c r="N6" s="327">
        <v>812501</v>
      </c>
      <c r="O6" s="327" t="s">
        <v>695</v>
      </c>
      <c r="P6" s="327" t="s">
        <v>415</v>
      </c>
      <c r="Q6" s="327"/>
      <c r="R6" s="327" t="s">
        <v>490</v>
      </c>
      <c r="S6" s="327" t="s">
        <v>1042</v>
      </c>
      <c r="T6" s="304" t="s">
        <v>832</v>
      </c>
    </row>
    <row r="7" spans="1:20" ht="12.75" customHeight="1" thickTop="1">
      <c r="A7" s="294" t="s">
        <v>690</v>
      </c>
      <c r="B7" s="321" t="str">
        <f>INDEX($K$5:$S$12,$L$3,6)</f>
        <v> Označení programového vybavení v projekt.dokumentaci</v>
      </c>
      <c r="C7" s="295"/>
      <c r="D7" s="310" t="s">
        <v>696</v>
      </c>
      <c r="E7" s="322" t="str">
        <f>INDEX($K$5:$S$12,$L$3,8)</f>
        <v>Zdroje fin.nákl.program.vybavení  (uvádí se č.ř.form.RA 81) *)</v>
      </c>
      <c r="F7" s="323"/>
      <c r="G7" s="323"/>
      <c r="H7" s="323"/>
      <c r="I7" s="324"/>
      <c r="K7" s="327" t="s">
        <v>933</v>
      </c>
      <c r="L7" s="329" t="s">
        <v>1187</v>
      </c>
      <c r="M7" s="327" t="s">
        <v>491</v>
      </c>
      <c r="N7" s="327">
        <v>8126101</v>
      </c>
      <c r="O7" s="327" t="s">
        <v>492</v>
      </c>
      <c r="P7" s="327" t="s">
        <v>493</v>
      </c>
      <c r="Q7" s="327"/>
      <c r="R7" s="327" t="s">
        <v>494</v>
      </c>
      <c r="S7" s="327" t="s">
        <v>1047</v>
      </c>
      <c r="T7" s="304" t="s">
        <v>833</v>
      </c>
    </row>
    <row r="8" spans="1:20" ht="12.75" customHeight="1" thickBot="1">
      <c r="A8" s="296" t="s">
        <v>691</v>
      </c>
      <c r="B8" s="297" t="s">
        <v>692</v>
      </c>
      <c r="C8" s="298" t="s">
        <v>693</v>
      </c>
      <c r="D8" s="311" t="s">
        <v>697</v>
      </c>
      <c r="E8" s="298"/>
      <c r="F8" s="298"/>
      <c r="G8" s="298"/>
      <c r="H8" s="298"/>
      <c r="I8" s="309"/>
      <c r="K8" s="327" t="s">
        <v>934</v>
      </c>
      <c r="L8" s="329" t="s">
        <v>890</v>
      </c>
      <c r="M8" s="327" t="s">
        <v>495</v>
      </c>
      <c r="N8" s="327">
        <v>8126201</v>
      </c>
      <c r="O8" s="327" t="s">
        <v>891</v>
      </c>
      <c r="P8" s="327" t="s">
        <v>496</v>
      </c>
      <c r="Q8" s="327"/>
      <c r="R8" s="327" t="s">
        <v>497</v>
      </c>
      <c r="S8" s="327" t="s">
        <v>1043</v>
      </c>
      <c r="T8" s="304" t="s">
        <v>834</v>
      </c>
    </row>
    <row r="9" spans="1:20" ht="9" customHeight="1" thickTop="1">
      <c r="A9" s="299"/>
      <c r="B9" s="300"/>
      <c r="C9" s="299"/>
      <c r="D9" s="299"/>
      <c r="E9" s="299"/>
      <c r="F9" s="299"/>
      <c r="G9" s="299"/>
      <c r="H9" s="299"/>
      <c r="I9" s="301"/>
      <c r="K9" s="327" t="s">
        <v>935</v>
      </c>
      <c r="L9" s="329" t="s">
        <v>892</v>
      </c>
      <c r="M9" s="327" t="s">
        <v>498</v>
      </c>
      <c r="N9" s="327">
        <v>8126301</v>
      </c>
      <c r="O9" s="327" t="s">
        <v>893</v>
      </c>
      <c r="P9" s="327" t="s">
        <v>499</v>
      </c>
      <c r="Q9" s="327"/>
      <c r="R9" s="327" t="s">
        <v>500</v>
      </c>
      <c r="S9" s="327" t="s">
        <v>1044</v>
      </c>
      <c r="T9" s="304" t="s">
        <v>835</v>
      </c>
    </row>
    <row r="10" spans="1:20" ht="15" customHeight="1">
      <c r="A10" s="289">
        <f>INDEX($K$5:$S$12,$L$3,4)</f>
        <v>8127101</v>
      </c>
      <c r="B10" s="468"/>
      <c r="C10" s="468"/>
      <c r="D10" s="467"/>
      <c r="E10" s="468"/>
      <c r="F10" s="468"/>
      <c r="G10" s="468"/>
      <c r="H10" s="468"/>
      <c r="I10" s="472"/>
      <c r="K10" s="327" t="s">
        <v>936</v>
      </c>
      <c r="L10" s="329" t="s">
        <v>1031</v>
      </c>
      <c r="M10" s="327" t="s">
        <v>1039</v>
      </c>
      <c r="N10" s="327">
        <v>8126401</v>
      </c>
      <c r="O10" s="327" t="s">
        <v>893</v>
      </c>
      <c r="P10" s="327" t="s">
        <v>1032</v>
      </c>
      <c r="Q10" s="327"/>
      <c r="R10" s="327" t="s">
        <v>1033</v>
      </c>
      <c r="S10" s="327" t="s">
        <v>1034</v>
      </c>
      <c r="T10" s="304" t="s">
        <v>928</v>
      </c>
    </row>
    <row r="11" spans="1:20" ht="15" customHeight="1">
      <c r="A11" s="325">
        <f aca="true" t="shared" si="0" ref="A11:A42">A10+1</f>
        <v>8127102</v>
      </c>
      <c r="B11" s="473"/>
      <c r="C11" s="473"/>
      <c r="D11" s="472"/>
      <c r="E11" s="473"/>
      <c r="F11" s="473"/>
      <c r="G11" s="473"/>
      <c r="H11" s="473"/>
      <c r="I11" s="472"/>
      <c r="K11" s="327" t="s">
        <v>937</v>
      </c>
      <c r="L11" s="329" t="s">
        <v>894</v>
      </c>
      <c r="M11" s="327" t="s">
        <v>502</v>
      </c>
      <c r="N11" s="327">
        <v>8126901</v>
      </c>
      <c r="O11" s="327" t="s">
        <v>895</v>
      </c>
      <c r="P11" s="327" t="s">
        <v>416</v>
      </c>
      <c r="Q11" s="327"/>
      <c r="R11" s="327" t="s">
        <v>503</v>
      </c>
      <c r="S11" s="327" t="s">
        <v>1045</v>
      </c>
      <c r="T11" s="304" t="s">
        <v>929</v>
      </c>
    </row>
    <row r="12" spans="1:20" ht="15" customHeight="1">
      <c r="A12" s="325">
        <f t="shared" si="0"/>
        <v>8127103</v>
      </c>
      <c r="B12" s="473"/>
      <c r="C12" s="473"/>
      <c r="D12" s="472"/>
      <c r="E12" s="473"/>
      <c r="F12" s="473"/>
      <c r="G12" s="473"/>
      <c r="H12" s="473"/>
      <c r="I12" s="472"/>
      <c r="K12" s="327" t="s">
        <v>938</v>
      </c>
      <c r="L12" s="329" t="s">
        <v>897</v>
      </c>
      <c r="M12" s="327" t="s">
        <v>504</v>
      </c>
      <c r="N12" s="327">
        <v>8127101</v>
      </c>
      <c r="O12" s="327" t="s">
        <v>896</v>
      </c>
      <c r="P12" s="327" t="s">
        <v>505</v>
      </c>
      <c r="Q12" s="327"/>
      <c r="R12" s="327" t="s">
        <v>506</v>
      </c>
      <c r="S12" s="327" t="s">
        <v>1046</v>
      </c>
      <c r="T12" s="304" t="s">
        <v>930</v>
      </c>
    </row>
    <row r="13" spans="1:9" ht="15" customHeight="1">
      <c r="A13" s="325">
        <f t="shared" si="0"/>
        <v>8127104</v>
      </c>
      <c r="B13" s="473"/>
      <c r="C13" s="473"/>
      <c r="D13" s="472"/>
      <c r="E13" s="473"/>
      <c r="F13" s="473"/>
      <c r="G13" s="473"/>
      <c r="H13" s="473"/>
      <c r="I13" s="472"/>
    </row>
    <row r="14" spans="1:11" ht="15" customHeight="1">
      <c r="A14" s="325">
        <f t="shared" si="0"/>
        <v>8127105</v>
      </c>
      <c r="B14" s="473"/>
      <c r="C14" s="473"/>
      <c r="D14" s="472"/>
      <c r="E14" s="473"/>
      <c r="F14" s="473"/>
      <c r="G14" s="473"/>
      <c r="H14" s="473"/>
      <c r="I14" s="472"/>
      <c r="K14" s="327" t="s">
        <v>507</v>
      </c>
    </row>
    <row r="15" spans="1:11" ht="15" customHeight="1">
      <c r="A15" s="325">
        <f t="shared" si="0"/>
        <v>8127106</v>
      </c>
      <c r="B15" s="473"/>
      <c r="C15" s="473"/>
      <c r="D15" s="472"/>
      <c r="E15" s="473"/>
      <c r="F15" s="473"/>
      <c r="G15" s="473"/>
      <c r="H15" s="473"/>
      <c r="I15" s="472"/>
      <c r="K15" s="327" t="s">
        <v>508</v>
      </c>
    </row>
    <row r="16" spans="1:11" ht="15" customHeight="1">
      <c r="A16" s="325">
        <f t="shared" si="0"/>
        <v>8127107</v>
      </c>
      <c r="B16" s="473"/>
      <c r="C16" s="473"/>
      <c r="D16" s="472"/>
      <c r="E16" s="473"/>
      <c r="F16" s="473"/>
      <c r="G16" s="473"/>
      <c r="H16" s="473"/>
      <c r="I16" s="472"/>
      <c r="K16" s="327" t="s">
        <v>509</v>
      </c>
    </row>
    <row r="17" spans="1:11" ht="15" customHeight="1">
      <c r="A17" s="325">
        <f t="shared" si="0"/>
        <v>8127108</v>
      </c>
      <c r="B17" s="473"/>
      <c r="C17" s="473"/>
      <c r="D17" s="472"/>
      <c r="E17" s="473"/>
      <c r="F17" s="473"/>
      <c r="G17" s="473"/>
      <c r="H17" s="473"/>
      <c r="I17" s="472"/>
      <c r="K17" s="327" t="s">
        <v>510</v>
      </c>
    </row>
    <row r="18" spans="1:11" ht="15" customHeight="1">
      <c r="A18" s="325">
        <f t="shared" si="0"/>
        <v>8127109</v>
      </c>
      <c r="B18" s="473"/>
      <c r="C18" s="473"/>
      <c r="D18" s="472"/>
      <c r="E18" s="473"/>
      <c r="F18" s="473"/>
      <c r="G18" s="473"/>
      <c r="H18" s="473"/>
      <c r="I18" s="472"/>
      <c r="K18" s="327" t="s">
        <v>511</v>
      </c>
    </row>
    <row r="19" spans="1:11" ht="15" customHeight="1">
      <c r="A19" s="325">
        <f t="shared" si="0"/>
        <v>8127110</v>
      </c>
      <c r="B19" s="473"/>
      <c r="C19" s="473"/>
      <c r="D19" s="472"/>
      <c r="E19" s="473"/>
      <c r="F19" s="473"/>
      <c r="G19" s="473"/>
      <c r="H19" s="473"/>
      <c r="I19" s="472"/>
      <c r="K19" s="327" t="s">
        <v>512</v>
      </c>
    </row>
    <row r="20" spans="1:11" ht="15" customHeight="1">
      <c r="A20" s="325">
        <f t="shared" si="0"/>
        <v>8127111</v>
      </c>
      <c r="B20" s="473"/>
      <c r="C20" s="473"/>
      <c r="D20" s="472"/>
      <c r="E20" s="473"/>
      <c r="F20" s="473"/>
      <c r="G20" s="473"/>
      <c r="H20" s="473"/>
      <c r="I20" s="472"/>
      <c r="K20" s="327" t="s">
        <v>513</v>
      </c>
    </row>
    <row r="21" spans="1:11" ht="15" customHeight="1">
      <c r="A21" s="325">
        <f t="shared" si="0"/>
        <v>8127112</v>
      </c>
      <c r="B21" s="473"/>
      <c r="C21" s="473"/>
      <c r="D21" s="472"/>
      <c r="E21" s="473"/>
      <c r="F21" s="473"/>
      <c r="G21" s="473"/>
      <c r="H21" s="473"/>
      <c r="I21" s="472"/>
      <c r="K21" s="327" t="s">
        <v>514</v>
      </c>
    </row>
    <row r="22" spans="1:11" ht="15" customHeight="1">
      <c r="A22" s="325">
        <f t="shared" si="0"/>
        <v>8127113</v>
      </c>
      <c r="B22" s="473"/>
      <c r="C22" s="473"/>
      <c r="D22" s="472"/>
      <c r="E22" s="473"/>
      <c r="F22" s="473"/>
      <c r="G22" s="473"/>
      <c r="H22" s="473"/>
      <c r="I22" s="472"/>
      <c r="K22" s="327" t="s">
        <v>515</v>
      </c>
    </row>
    <row r="23" spans="1:11" ht="15" customHeight="1">
      <c r="A23" s="325">
        <f t="shared" si="0"/>
        <v>8127114</v>
      </c>
      <c r="B23" s="473"/>
      <c r="C23" s="473"/>
      <c r="D23" s="472"/>
      <c r="E23" s="473"/>
      <c r="F23" s="473"/>
      <c r="G23" s="473"/>
      <c r="H23" s="473"/>
      <c r="I23" s="472"/>
      <c r="K23" s="327" t="s">
        <v>516</v>
      </c>
    </row>
    <row r="24" spans="1:11" ht="15" customHeight="1">
      <c r="A24" s="325">
        <f t="shared" si="0"/>
        <v>8127115</v>
      </c>
      <c r="B24" s="473"/>
      <c r="C24" s="473"/>
      <c r="D24" s="472"/>
      <c r="E24" s="473"/>
      <c r="F24" s="473"/>
      <c r="G24" s="473"/>
      <c r="H24" s="473"/>
      <c r="I24" s="472"/>
      <c r="K24" s="327" t="s">
        <v>517</v>
      </c>
    </row>
    <row r="25" spans="1:11" ht="15" customHeight="1">
      <c r="A25" s="325">
        <f t="shared" si="0"/>
        <v>8127116</v>
      </c>
      <c r="B25" s="473"/>
      <c r="C25" s="473"/>
      <c r="D25" s="472"/>
      <c r="E25" s="473"/>
      <c r="F25" s="473"/>
      <c r="G25" s="473"/>
      <c r="H25" s="473"/>
      <c r="I25" s="472"/>
      <c r="K25" s="327" t="s">
        <v>518</v>
      </c>
    </row>
    <row r="26" spans="1:11" ht="15" customHeight="1">
      <c r="A26" s="325">
        <f t="shared" si="0"/>
        <v>8127117</v>
      </c>
      <c r="B26" s="473"/>
      <c r="C26" s="473"/>
      <c r="D26" s="472"/>
      <c r="E26" s="473"/>
      <c r="F26" s="473"/>
      <c r="G26" s="473"/>
      <c r="H26" s="473"/>
      <c r="I26" s="472"/>
      <c r="K26" s="327" t="s">
        <v>519</v>
      </c>
    </row>
    <row r="27" spans="1:11" ht="15" customHeight="1">
      <c r="A27" s="325">
        <f t="shared" si="0"/>
        <v>8127118</v>
      </c>
      <c r="B27" s="473"/>
      <c r="C27" s="473"/>
      <c r="D27" s="472"/>
      <c r="E27" s="473"/>
      <c r="F27" s="473"/>
      <c r="G27" s="473"/>
      <c r="H27" s="473"/>
      <c r="I27" s="472"/>
      <c r="K27" s="327" t="s">
        <v>520</v>
      </c>
    </row>
    <row r="28" spans="1:11" ht="15" customHeight="1">
      <c r="A28" s="325">
        <f t="shared" si="0"/>
        <v>8127119</v>
      </c>
      <c r="B28" s="473"/>
      <c r="C28" s="473"/>
      <c r="D28" s="472"/>
      <c r="E28" s="473"/>
      <c r="F28" s="473"/>
      <c r="G28" s="473"/>
      <c r="H28" s="473"/>
      <c r="I28" s="472"/>
      <c r="K28" s="327" t="s">
        <v>521</v>
      </c>
    </row>
    <row r="29" spans="1:11" ht="15" customHeight="1">
      <c r="A29" s="325">
        <f t="shared" si="0"/>
        <v>8127120</v>
      </c>
      <c r="B29" s="473"/>
      <c r="C29" s="473"/>
      <c r="D29" s="472"/>
      <c r="E29" s="473"/>
      <c r="F29" s="473"/>
      <c r="G29" s="473"/>
      <c r="H29" s="473"/>
      <c r="I29" s="472"/>
      <c r="K29" s="327" t="s">
        <v>522</v>
      </c>
    </row>
    <row r="30" spans="1:11" ht="15" customHeight="1">
      <c r="A30" s="325">
        <f t="shared" si="0"/>
        <v>8127121</v>
      </c>
      <c r="B30" s="473"/>
      <c r="C30" s="473"/>
      <c r="D30" s="472"/>
      <c r="E30" s="473"/>
      <c r="F30" s="473"/>
      <c r="G30" s="473"/>
      <c r="H30" s="473"/>
      <c r="I30" s="472"/>
      <c r="K30" s="327" t="s">
        <v>523</v>
      </c>
    </row>
    <row r="31" spans="1:11" ht="15" customHeight="1">
      <c r="A31" s="325">
        <f t="shared" si="0"/>
        <v>8127122</v>
      </c>
      <c r="B31" s="473"/>
      <c r="C31" s="473"/>
      <c r="D31" s="472"/>
      <c r="E31" s="473"/>
      <c r="F31" s="473"/>
      <c r="G31" s="473"/>
      <c r="H31" s="473"/>
      <c r="I31" s="472"/>
      <c r="K31" s="327" t="s">
        <v>524</v>
      </c>
    </row>
    <row r="32" spans="1:11" ht="15" customHeight="1">
      <c r="A32" s="325">
        <f t="shared" si="0"/>
        <v>8127123</v>
      </c>
      <c r="B32" s="473"/>
      <c r="C32" s="473"/>
      <c r="D32" s="472"/>
      <c r="E32" s="473"/>
      <c r="F32" s="473"/>
      <c r="G32" s="473"/>
      <c r="H32" s="473"/>
      <c r="I32" s="472"/>
      <c r="K32" s="327" t="s">
        <v>525</v>
      </c>
    </row>
    <row r="33" spans="1:11" ht="15" customHeight="1">
      <c r="A33" s="325">
        <f t="shared" si="0"/>
        <v>8127124</v>
      </c>
      <c r="B33" s="473"/>
      <c r="C33" s="473"/>
      <c r="D33" s="472"/>
      <c r="E33" s="473"/>
      <c r="F33" s="473"/>
      <c r="G33" s="473"/>
      <c r="H33" s="473"/>
      <c r="I33" s="472"/>
      <c r="K33" s="327" t="s">
        <v>526</v>
      </c>
    </row>
    <row r="34" spans="1:11" ht="15" customHeight="1">
      <c r="A34" s="325">
        <f t="shared" si="0"/>
        <v>8127125</v>
      </c>
      <c r="B34" s="473"/>
      <c r="C34" s="473"/>
      <c r="D34" s="472"/>
      <c r="E34" s="473"/>
      <c r="F34" s="473"/>
      <c r="G34" s="473"/>
      <c r="H34" s="473"/>
      <c r="I34" s="472"/>
      <c r="K34" s="327" t="s">
        <v>527</v>
      </c>
    </row>
    <row r="35" spans="1:11" ht="15" customHeight="1">
      <c r="A35" s="325">
        <f t="shared" si="0"/>
        <v>8127126</v>
      </c>
      <c r="B35" s="473"/>
      <c r="C35" s="473"/>
      <c r="D35" s="472"/>
      <c r="E35" s="473"/>
      <c r="F35" s="473"/>
      <c r="G35" s="473"/>
      <c r="H35" s="473"/>
      <c r="I35" s="472"/>
      <c r="K35" s="327" t="s">
        <v>528</v>
      </c>
    </row>
    <row r="36" spans="1:11" ht="15" customHeight="1">
      <c r="A36" s="325">
        <f t="shared" si="0"/>
        <v>8127127</v>
      </c>
      <c r="B36" s="473"/>
      <c r="C36" s="473"/>
      <c r="D36" s="472"/>
      <c r="E36" s="473"/>
      <c r="F36" s="473"/>
      <c r="G36" s="473"/>
      <c r="H36" s="473"/>
      <c r="I36" s="472"/>
      <c r="K36" s="327" t="s">
        <v>529</v>
      </c>
    </row>
    <row r="37" spans="1:11" ht="15" customHeight="1">
      <c r="A37" s="325">
        <f t="shared" si="0"/>
        <v>8127128</v>
      </c>
      <c r="B37" s="473"/>
      <c r="C37" s="473"/>
      <c r="D37" s="472"/>
      <c r="E37" s="473"/>
      <c r="F37" s="473"/>
      <c r="G37" s="473"/>
      <c r="H37" s="473"/>
      <c r="I37" s="472"/>
      <c r="K37" s="327" t="s">
        <v>530</v>
      </c>
    </row>
    <row r="38" spans="1:11" ht="15" customHeight="1">
      <c r="A38" s="325">
        <f t="shared" si="0"/>
        <v>8127129</v>
      </c>
      <c r="B38" s="473"/>
      <c r="C38" s="473"/>
      <c r="D38" s="472"/>
      <c r="E38" s="473"/>
      <c r="F38" s="473"/>
      <c r="G38" s="473"/>
      <c r="H38" s="473"/>
      <c r="I38" s="472"/>
      <c r="K38" s="327" t="s">
        <v>531</v>
      </c>
    </row>
    <row r="39" spans="1:11" ht="15" customHeight="1">
      <c r="A39" s="325">
        <f t="shared" si="0"/>
        <v>8127130</v>
      </c>
      <c r="B39" s="473"/>
      <c r="C39" s="473"/>
      <c r="D39" s="472"/>
      <c r="E39" s="473"/>
      <c r="F39" s="473"/>
      <c r="G39" s="473"/>
      <c r="H39" s="473"/>
      <c r="I39" s="472"/>
      <c r="K39" s="327" t="s">
        <v>532</v>
      </c>
    </row>
    <row r="40" spans="1:9" ht="15" customHeight="1">
      <c r="A40" s="325">
        <f t="shared" si="0"/>
        <v>8127131</v>
      </c>
      <c r="B40" s="473"/>
      <c r="C40" s="473"/>
      <c r="D40" s="472"/>
      <c r="E40" s="473"/>
      <c r="F40" s="473"/>
      <c r="G40" s="473"/>
      <c r="H40" s="473"/>
      <c r="I40" s="472"/>
    </row>
    <row r="41" spans="1:9" ht="15" customHeight="1">
      <c r="A41" s="325">
        <f t="shared" si="0"/>
        <v>8127132</v>
      </c>
      <c r="B41" s="473"/>
      <c r="C41" s="473"/>
      <c r="D41" s="472"/>
      <c r="E41" s="473"/>
      <c r="F41" s="473"/>
      <c r="G41" s="473"/>
      <c r="H41" s="473"/>
      <c r="I41" s="472"/>
    </row>
    <row r="42" spans="1:9" ht="15" customHeight="1">
      <c r="A42" s="325">
        <f t="shared" si="0"/>
        <v>8127133</v>
      </c>
      <c r="B42" s="473"/>
      <c r="C42" s="473"/>
      <c r="D42" s="472"/>
      <c r="E42" s="473"/>
      <c r="F42" s="473"/>
      <c r="G42" s="473"/>
      <c r="H42" s="473"/>
      <c r="I42" s="472"/>
    </row>
    <row r="43" spans="1:9" ht="15" customHeight="1">
      <c r="A43" s="325">
        <f aca="true" t="shared" si="1" ref="A43:A59">A42+1</f>
        <v>8127134</v>
      </c>
      <c r="B43" s="473"/>
      <c r="C43" s="473"/>
      <c r="D43" s="472"/>
      <c r="E43" s="473"/>
      <c r="F43" s="473"/>
      <c r="G43" s="473"/>
      <c r="H43" s="473"/>
      <c r="I43" s="472"/>
    </row>
    <row r="44" spans="1:9" ht="15" customHeight="1">
      <c r="A44" s="325">
        <f t="shared" si="1"/>
        <v>8127135</v>
      </c>
      <c r="B44" s="473"/>
      <c r="C44" s="473"/>
      <c r="D44" s="472"/>
      <c r="E44" s="473"/>
      <c r="F44" s="473"/>
      <c r="G44" s="473"/>
      <c r="H44" s="473"/>
      <c r="I44" s="472"/>
    </row>
    <row r="45" spans="1:9" ht="15" customHeight="1">
      <c r="A45" s="325">
        <f t="shared" si="1"/>
        <v>8127136</v>
      </c>
      <c r="B45" s="473"/>
      <c r="C45" s="473"/>
      <c r="D45" s="472"/>
      <c r="E45" s="473"/>
      <c r="F45" s="473"/>
      <c r="G45" s="473"/>
      <c r="H45" s="473"/>
      <c r="I45" s="472"/>
    </row>
    <row r="46" spans="1:9" ht="15" customHeight="1">
      <c r="A46" s="325">
        <f t="shared" si="1"/>
        <v>8127137</v>
      </c>
      <c r="B46" s="473"/>
      <c r="C46" s="473"/>
      <c r="D46" s="472"/>
      <c r="E46" s="473"/>
      <c r="F46" s="473"/>
      <c r="G46" s="473"/>
      <c r="H46" s="473"/>
      <c r="I46" s="472"/>
    </row>
    <row r="47" spans="1:9" ht="15" customHeight="1">
      <c r="A47" s="325">
        <f t="shared" si="1"/>
        <v>8127138</v>
      </c>
      <c r="B47" s="473"/>
      <c r="C47" s="473"/>
      <c r="D47" s="472"/>
      <c r="E47" s="473"/>
      <c r="F47" s="473"/>
      <c r="G47" s="473"/>
      <c r="H47" s="473"/>
      <c r="I47" s="472"/>
    </row>
    <row r="48" spans="1:9" ht="15" customHeight="1">
      <c r="A48" s="325">
        <f t="shared" si="1"/>
        <v>8127139</v>
      </c>
      <c r="B48" s="473"/>
      <c r="C48" s="473"/>
      <c r="D48" s="472"/>
      <c r="E48" s="473"/>
      <c r="F48" s="473"/>
      <c r="G48" s="473"/>
      <c r="H48" s="473"/>
      <c r="I48" s="472"/>
    </row>
    <row r="49" spans="1:9" ht="15" customHeight="1">
      <c r="A49" s="325">
        <f t="shared" si="1"/>
        <v>8127140</v>
      </c>
      <c r="B49" s="473"/>
      <c r="C49" s="473"/>
      <c r="D49" s="472"/>
      <c r="E49" s="473"/>
      <c r="F49" s="473"/>
      <c r="G49" s="473"/>
      <c r="H49" s="473"/>
      <c r="I49" s="472"/>
    </row>
    <row r="50" spans="1:9" ht="15" customHeight="1">
      <c r="A50" s="325">
        <f t="shared" si="1"/>
        <v>8127141</v>
      </c>
      <c r="B50" s="473"/>
      <c r="C50" s="473"/>
      <c r="D50" s="472"/>
      <c r="E50" s="473"/>
      <c r="F50" s="473"/>
      <c r="G50" s="473"/>
      <c r="H50" s="473"/>
      <c r="I50" s="472"/>
    </row>
    <row r="51" spans="1:9" ht="15" customHeight="1">
      <c r="A51" s="325">
        <f t="shared" si="1"/>
        <v>8127142</v>
      </c>
      <c r="B51" s="473"/>
      <c r="C51" s="473"/>
      <c r="D51" s="472"/>
      <c r="E51" s="473"/>
      <c r="F51" s="473"/>
      <c r="G51" s="473"/>
      <c r="H51" s="473"/>
      <c r="I51" s="472"/>
    </row>
    <row r="52" spans="1:9" ht="15" customHeight="1">
      <c r="A52" s="325">
        <f t="shared" si="1"/>
        <v>8127143</v>
      </c>
      <c r="B52" s="473"/>
      <c r="C52" s="473"/>
      <c r="D52" s="472"/>
      <c r="E52" s="473"/>
      <c r="F52" s="473"/>
      <c r="G52" s="473"/>
      <c r="H52" s="473"/>
      <c r="I52" s="472"/>
    </row>
    <row r="53" spans="1:9" ht="15" customHeight="1">
      <c r="A53" s="325">
        <f t="shared" si="1"/>
        <v>8127144</v>
      </c>
      <c r="B53" s="473"/>
      <c r="C53" s="473"/>
      <c r="D53" s="472"/>
      <c r="E53" s="473"/>
      <c r="F53" s="473"/>
      <c r="G53" s="473"/>
      <c r="H53" s="473"/>
      <c r="I53" s="472"/>
    </row>
    <row r="54" spans="1:9" ht="15" customHeight="1">
      <c r="A54" s="325">
        <f t="shared" si="1"/>
        <v>8127145</v>
      </c>
      <c r="B54" s="473"/>
      <c r="C54" s="473"/>
      <c r="D54" s="472"/>
      <c r="E54" s="473"/>
      <c r="F54" s="473"/>
      <c r="G54" s="473"/>
      <c r="H54" s="473"/>
      <c r="I54" s="472"/>
    </row>
    <row r="55" spans="1:9" ht="15" customHeight="1">
      <c r="A55" s="325">
        <f t="shared" si="1"/>
        <v>8127146</v>
      </c>
      <c r="B55" s="473"/>
      <c r="C55" s="473"/>
      <c r="D55" s="472"/>
      <c r="E55" s="473"/>
      <c r="F55" s="473"/>
      <c r="G55" s="473"/>
      <c r="H55" s="473"/>
      <c r="I55" s="472"/>
    </row>
    <row r="56" spans="1:9" ht="15" customHeight="1">
      <c r="A56" s="325">
        <f t="shared" si="1"/>
        <v>8127147</v>
      </c>
      <c r="B56" s="473"/>
      <c r="C56" s="473"/>
      <c r="D56" s="472"/>
      <c r="E56" s="473"/>
      <c r="F56" s="473"/>
      <c r="G56" s="473"/>
      <c r="H56" s="473"/>
      <c r="I56" s="472"/>
    </row>
    <row r="57" spans="1:9" ht="15" customHeight="1">
      <c r="A57" s="325">
        <f t="shared" si="1"/>
        <v>8127148</v>
      </c>
      <c r="B57" s="473"/>
      <c r="C57" s="473"/>
      <c r="D57" s="472"/>
      <c r="E57" s="473"/>
      <c r="F57" s="473"/>
      <c r="G57" s="473"/>
      <c r="H57" s="473"/>
      <c r="I57" s="472"/>
    </row>
    <row r="58" spans="1:9" ht="15" customHeight="1">
      <c r="A58" s="325">
        <f t="shared" si="1"/>
        <v>8127149</v>
      </c>
      <c r="B58" s="473"/>
      <c r="C58" s="473"/>
      <c r="D58" s="472"/>
      <c r="E58" s="473"/>
      <c r="F58" s="473"/>
      <c r="G58" s="473"/>
      <c r="H58" s="473"/>
      <c r="I58" s="472"/>
    </row>
    <row r="59" spans="1:9" ht="15" customHeight="1" thickBot="1">
      <c r="A59" s="307">
        <f t="shared" si="1"/>
        <v>8127150</v>
      </c>
      <c r="B59" s="473"/>
      <c r="C59" s="473"/>
      <c r="D59" s="472"/>
      <c r="E59" s="473"/>
      <c r="F59" s="473"/>
      <c r="G59" s="473"/>
      <c r="H59" s="473"/>
      <c r="I59" s="472"/>
    </row>
    <row r="60" spans="1:9" ht="16.5" customHeight="1" thickBot="1">
      <c r="A60" s="302" t="str">
        <f>INDEX($K$5:$S$12,$L$3,5)</f>
        <v>81271 A</v>
      </c>
      <c r="B60" s="326" t="str">
        <f>INDEX($K$5:$S$12,$L$3,3)</f>
        <v> Náklady na programové vybav. celkem (převod) </v>
      </c>
      <c r="C60" s="303"/>
      <c r="D60" s="462">
        <f aca="true" t="shared" si="2" ref="D60:I60">SUM(D10:D59)</f>
        <v>0</v>
      </c>
      <c r="E60" s="463">
        <f t="shared" si="2"/>
        <v>0</v>
      </c>
      <c r="F60" s="463">
        <f t="shared" si="2"/>
        <v>0</v>
      </c>
      <c r="G60" s="463">
        <f t="shared" si="2"/>
        <v>0</v>
      </c>
      <c r="H60" s="463">
        <f t="shared" si="2"/>
        <v>0</v>
      </c>
      <c r="I60" s="464">
        <f t="shared" si="2"/>
        <v>0</v>
      </c>
    </row>
    <row r="62" spans="1:2" ht="12.75">
      <c r="A62" s="304" t="s">
        <v>414</v>
      </c>
      <c r="B62" s="305" t="s">
        <v>486</v>
      </c>
    </row>
    <row r="63" spans="1:2" ht="12.75">
      <c r="A63" s="304"/>
      <c r="B63" s="305"/>
    </row>
    <row r="64" spans="1:2" ht="12.75">
      <c r="A64" s="304"/>
      <c r="B64" s="305"/>
    </row>
    <row r="65" ht="24" customHeight="1">
      <c r="B65" s="304"/>
    </row>
    <row r="66" spans="2:9" ht="12.75">
      <c r="B66" s="304" t="s">
        <v>1040</v>
      </c>
      <c r="D66" s="663">
        <f aca="true" t="shared" si="3" ref="D66:I66">D60</f>
        <v>0</v>
      </c>
      <c r="E66" s="663">
        <f t="shared" si="3"/>
        <v>0</v>
      </c>
      <c r="F66" s="663">
        <f t="shared" si="3"/>
        <v>0</v>
      </c>
      <c r="G66" s="663">
        <f t="shared" si="3"/>
        <v>0</v>
      </c>
      <c r="H66" s="663">
        <f t="shared" si="3"/>
        <v>0</v>
      </c>
      <c r="I66" s="663">
        <f t="shared" si="3"/>
        <v>0</v>
      </c>
    </row>
    <row r="67" spans="1:9" ht="12.75">
      <c r="A67" s="289">
        <f>A59+1</f>
        <v>8127151</v>
      </c>
      <c r="B67" s="465"/>
      <c r="C67" s="466"/>
      <c r="D67" s="467"/>
      <c r="E67" s="468"/>
      <c r="F67" s="468"/>
      <c r="G67" s="468"/>
      <c r="H67" s="468"/>
      <c r="I67" s="469"/>
    </row>
    <row r="68" spans="1:9" ht="12.75">
      <c r="A68" s="289">
        <f>A67+1</f>
        <v>8127152</v>
      </c>
      <c r="B68" s="470"/>
      <c r="C68" s="471"/>
      <c r="D68" s="472"/>
      <c r="E68" s="473"/>
      <c r="F68" s="473"/>
      <c r="G68" s="473"/>
      <c r="H68" s="473"/>
      <c r="I68" s="472"/>
    </row>
    <row r="69" spans="1:9" ht="12.75">
      <c r="A69" s="289">
        <f aca="true" t="shared" si="4" ref="A69:A115">A68+1</f>
        <v>8127153</v>
      </c>
      <c r="B69" s="470"/>
      <c r="C69" s="471"/>
      <c r="D69" s="472"/>
      <c r="E69" s="473"/>
      <c r="F69" s="473"/>
      <c r="G69" s="473"/>
      <c r="H69" s="473"/>
      <c r="I69" s="472"/>
    </row>
    <row r="70" spans="1:9" ht="12.75">
      <c r="A70" s="289">
        <f t="shared" si="4"/>
        <v>8127154</v>
      </c>
      <c r="B70" s="470"/>
      <c r="C70" s="471"/>
      <c r="D70" s="472"/>
      <c r="E70" s="473"/>
      <c r="F70" s="473"/>
      <c r="G70" s="473"/>
      <c r="H70" s="473"/>
      <c r="I70" s="472"/>
    </row>
    <row r="71" spans="1:9" ht="12.75">
      <c r="A71" s="289">
        <f t="shared" si="4"/>
        <v>8127155</v>
      </c>
      <c r="B71" s="470"/>
      <c r="C71" s="471"/>
      <c r="D71" s="472"/>
      <c r="E71" s="473"/>
      <c r="F71" s="473"/>
      <c r="G71" s="473"/>
      <c r="H71" s="473"/>
      <c r="I71" s="472"/>
    </row>
    <row r="72" spans="1:9" ht="12.75">
      <c r="A72" s="289">
        <f t="shared" si="4"/>
        <v>8127156</v>
      </c>
      <c r="B72" s="470"/>
      <c r="C72" s="471"/>
      <c r="D72" s="472"/>
      <c r="E72" s="473"/>
      <c r="F72" s="473"/>
      <c r="G72" s="473"/>
      <c r="H72" s="473"/>
      <c r="I72" s="472"/>
    </row>
    <row r="73" spans="1:9" ht="12.75">
      <c r="A73" s="289">
        <f t="shared" si="4"/>
        <v>8127157</v>
      </c>
      <c r="B73" s="470"/>
      <c r="C73" s="471"/>
      <c r="D73" s="472"/>
      <c r="E73" s="473"/>
      <c r="F73" s="473"/>
      <c r="G73" s="473"/>
      <c r="H73" s="473"/>
      <c r="I73" s="472"/>
    </row>
    <row r="74" spans="1:9" ht="12.75">
      <c r="A74" s="289">
        <f t="shared" si="4"/>
        <v>8127158</v>
      </c>
      <c r="B74" s="470"/>
      <c r="C74" s="471"/>
      <c r="D74" s="472"/>
      <c r="E74" s="473"/>
      <c r="F74" s="473"/>
      <c r="G74" s="473"/>
      <c r="H74" s="473"/>
      <c r="I74" s="472"/>
    </row>
    <row r="75" spans="1:9" ht="12.75">
      <c r="A75" s="289">
        <f t="shared" si="4"/>
        <v>8127159</v>
      </c>
      <c r="B75" s="470"/>
      <c r="C75" s="471"/>
      <c r="D75" s="472"/>
      <c r="E75" s="473"/>
      <c r="F75" s="473"/>
      <c r="G75" s="473"/>
      <c r="H75" s="473"/>
      <c r="I75" s="472"/>
    </row>
    <row r="76" spans="1:9" ht="12.75">
      <c r="A76" s="289">
        <f t="shared" si="4"/>
        <v>8127160</v>
      </c>
      <c r="B76" s="470"/>
      <c r="C76" s="471"/>
      <c r="D76" s="472"/>
      <c r="E76" s="473"/>
      <c r="F76" s="473"/>
      <c r="G76" s="473"/>
      <c r="H76" s="473"/>
      <c r="I76" s="472"/>
    </row>
    <row r="77" spans="1:9" ht="12.75">
      <c r="A77" s="289">
        <f t="shared" si="4"/>
        <v>8127161</v>
      </c>
      <c r="B77" s="470"/>
      <c r="C77" s="471"/>
      <c r="D77" s="472"/>
      <c r="E77" s="473"/>
      <c r="F77" s="473"/>
      <c r="G77" s="473"/>
      <c r="H77" s="473"/>
      <c r="I77" s="472"/>
    </row>
    <row r="78" spans="1:9" ht="12.75">
      <c r="A78" s="289">
        <f t="shared" si="4"/>
        <v>8127162</v>
      </c>
      <c r="B78" s="470"/>
      <c r="C78" s="471"/>
      <c r="D78" s="472"/>
      <c r="E78" s="473"/>
      <c r="F78" s="473"/>
      <c r="G78" s="473"/>
      <c r="H78" s="473"/>
      <c r="I78" s="472"/>
    </row>
    <row r="79" spans="1:9" ht="12.75">
      <c r="A79" s="289">
        <f t="shared" si="4"/>
        <v>8127163</v>
      </c>
      <c r="B79" s="470"/>
      <c r="C79" s="471"/>
      <c r="D79" s="472"/>
      <c r="E79" s="473"/>
      <c r="F79" s="473"/>
      <c r="G79" s="473"/>
      <c r="H79" s="473"/>
      <c r="I79" s="472"/>
    </row>
    <row r="80" spans="1:9" ht="12.75">
      <c r="A80" s="289">
        <f t="shared" si="4"/>
        <v>8127164</v>
      </c>
      <c r="B80" s="470"/>
      <c r="C80" s="471"/>
      <c r="D80" s="472"/>
      <c r="E80" s="473"/>
      <c r="F80" s="473"/>
      <c r="G80" s="473"/>
      <c r="H80" s="473"/>
      <c r="I80" s="472"/>
    </row>
    <row r="81" spans="1:9" ht="12.75">
      <c r="A81" s="289">
        <f t="shared" si="4"/>
        <v>8127165</v>
      </c>
      <c r="B81" s="470"/>
      <c r="C81" s="471"/>
      <c r="D81" s="472"/>
      <c r="E81" s="473"/>
      <c r="F81" s="473"/>
      <c r="G81" s="473"/>
      <c r="H81" s="473"/>
      <c r="I81" s="472"/>
    </row>
    <row r="82" spans="1:9" ht="12.75">
      <c r="A82" s="289">
        <f t="shared" si="4"/>
        <v>8127166</v>
      </c>
      <c r="B82" s="470"/>
      <c r="C82" s="471"/>
      <c r="D82" s="472"/>
      <c r="E82" s="473"/>
      <c r="F82" s="473"/>
      <c r="G82" s="473"/>
      <c r="H82" s="473"/>
      <c r="I82" s="472"/>
    </row>
    <row r="83" spans="1:9" ht="12.75">
      <c r="A83" s="289">
        <f t="shared" si="4"/>
        <v>8127167</v>
      </c>
      <c r="B83" s="470"/>
      <c r="C83" s="471"/>
      <c r="D83" s="472"/>
      <c r="E83" s="473"/>
      <c r="F83" s="473"/>
      <c r="G83" s="473"/>
      <c r="H83" s="473"/>
      <c r="I83" s="472"/>
    </row>
    <row r="84" spans="1:9" ht="12.75">
      <c r="A84" s="289">
        <f t="shared" si="4"/>
        <v>8127168</v>
      </c>
      <c r="B84" s="470"/>
      <c r="C84" s="471"/>
      <c r="D84" s="472"/>
      <c r="E84" s="473"/>
      <c r="F84" s="473"/>
      <c r="G84" s="473"/>
      <c r="H84" s="473"/>
      <c r="I84" s="472"/>
    </row>
    <row r="85" spans="1:9" ht="12.75">
      <c r="A85" s="289">
        <f t="shared" si="4"/>
        <v>8127169</v>
      </c>
      <c r="B85" s="470"/>
      <c r="C85" s="471"/>
      <c r="D85" s="472"/>
      <c r="E85" s="473"/>
      <c r="F85" s="473"/>
      <c r="G85" s="473"/>
      <c r="H85" s="473"/>
      <c r="I85" s="472"/>
    </row>
    <row r="86" spans="1:9" ht="12.75">
      <c r="A86" s="289">
        <f t="shared" si="4"/>
        <v>8127170</v>
      </c>
      <c r="B86" s="470"/>
      <c r="C86" s="471"/>
      <c r="D86" s="472"/>
      <c r="E86" s="473"/>
      <c r="F86" s="473"/>
      <c r="G86" s="473"/>
      <c r="H86" s="473"/>
      <c r="I86" s="472"/>
    </row>
    <row r="87" spans="1:9" ht="12.75">
      <c r="A87" s="289">
        <f t="shared" si="4"/>
        <v>8127171</v>
      </c>
      <c r="B87" s="470"/>
      <c r="C87" s="471"/>
      <c r="D87" s="472"/>
      <c r="E87" s="473"/>
      <c r="F87" s="473"/>
      <c r="G87" s="473"/>
      <c r="H87" s="473"/>
      <c r="I87" s="472"/>
    </row>
    <row r="88" spans="1:9" ht="12.75">
      <c r="A88" s="289">
        <f t="shared" si="4"/>
        <v>8127172</v>
      </c>
      <c r="B88" s="470"/>
      <c r="C88" s="471"/>
      <c r="D88" s="472"/>
      <c r="E88" s="473"/>
      <c r="F88" s="473"/>
      <c r="G88" s="473"/>
      <c r="H88" s="473"/>
      <c r="I88" s="472"/>
    </row>
    <row r="89" spans="1:9" ht="12.75">
      <c r="A89" s="289">
        <f t="shared" si="4"/>
        <v>8127173</v>
      </c>
      <c r="B89" s="470"/>
      <c r="C89" s="471"/>
      <c r="D89" s="472"/>
      <c r="E89" s="473"/>
      <c r="F89" s="473"/>
      <c r="G89" s="473"/>
      <c r="H89" s="473"/>
      <c r="I89" s="472"/>
    </row>
    <row r="90" spans="1:9" ht="12.75">
      <c r="A90" s="289">
        <f t="shared" si="4"/>
        <v>8127174</v>
      </c>
      <c r="B90" s="470"/>
      <c r="C90" s="471"/>
      <c r="D90" s="472"/>
      <c r="E90" s="473"/>
      <c r="F90" s="473"/>
      <c r="G90" s="473"/>
      <c r="H90" s="473"/>
      <c r="I90" s="472"/>
    </row>
    <row r="91" spans="1:9" ht="12.75">
      <c r="A91" s="289">
        <f t="shared" si="4"/>
        <v>8127175</v>
      </c>
      <c r="B91" s="470"/>
      <c r="C91" s="471"/>
      <c r="D91" s="472"/>
      <c r="E91" s="473"/>
      <c r="F91" s="473"/>
      <c r="G91" s="473"/>
      <c r="H91" s="473"/>
      <c r="I91" s="472"/>
    </row>
    <row r="92" spans="1:9" ht="12.75">
      <c r="A92" s="289">
        <f t="shared" si="4"/>
        <v>8127176</v>
      </c>
      <c r="B92" s="470"/>
      <c r="C92" s="471"/>
      <c r="D92" s="472"/>
      <c r="E92" s="473"/>
      <c r="F92" s="473"/>
      <c r="G92" s="473"/>
      <c r="H92" s="473"/>
      <c r="I92" s="472"/>
    </row>
    <row r="93" spans="1:9" ht="12.75">
      <c r="A93" s="289">
        <f t="shared" si="4"/>
        <v>8127177</v>
      </c>
      <c r="B93" s="470"/>
      <c r="C93" s="471"/>
      <c r="D93" s="472"/>
      <c r="E93" s="473"/>
      <c r="F93" s="473"/>
      <c r="G93" s="473"/>
      <c r="H93" s="473"/>
      <c r="I93" s="472"/>
    </row>
    <row r="94" spans="1:9" ht="12.75">
      <c r="A94" s="289">
        <f t="shared" si="4"/>
        <v>8127178</v>
      </c>
      <c r="B94" s="470"/>
      <c r="C94" s="471"/>
      <c r="D94" s="472"/>
      <c r="E94" s="473"/>
      <c r="F94" s="473"/>
      <c r="G94" s="473"/>
      <c r="H94" s="473"/>
      <c r="I94" s="472"/>
    </row>
    <row r="95" spans="1:9" ht="12.75">
      <c r="A95" s="289">
        <f t="shared" si="4"/>
        <v>8127179</v>
      </c>
      <c r="B95" s="470"/>
      <c r="C95" s="471"/>
      <c r="D95" s="472"/>
      <c r="E95" s="473"/>
      <c r="F95" s="473"/>
      <c r="G95" s="473"/>
      <c r="H95" s="473"/>
      <c r="I95" s="472"/>
    </row>
    <row r="96" spans="1:9" ht="12.75">
      <c r="A96" s="289">
        <f t="shared" si="4"/>
        <v>8127180</v>
      </c>
      <c r="B96" s="470"/>
      <c r="C96" s="471"/>
      <c r="D96" s="472"/>
      <c r="E96" s="473"/>
      <c r="F96" s="473"/>
      <c r="G96" s="473"/>
      <c r="H96" s="473"/>
      <c r="I96" s="472"/>
    </row>
    <row r="97" spans="1:9" ht="12.75">
      <c r="A97" s="289">
        <f t="shared" si="4"/>
        <v>8127181</v>
      </c>
      <c r="B97" s="470"/>
      <c r="C97" s="471"/>
      <c r="D97" s="472"/>
      <c r="E97" s="473"/>
      <c r="F97" s="473"/>
      <c r="G97" s="473"/>
      <c r="H97" s="473"/>
      <c r="I97" s="472"/>
    </row>
    <row r="98" spans="1:9" ht="12.75">
      <c r="A98" s="289">
        <f t="shared" si="4"/>
        <v>8127182</v>
      </c>
      <c r="B98" s="470"/>
      <c r="C98" s="471"/>
      <c r="D98" s="472"/>
      <c r="E98" s="473"/>
      <c r="F98" s="473"/>
      <c r="G98" s="473"/>
      <c r="H98" s="473"/>
      <c r="I98" s="472"/>
    </row>
    <row r="99" spans="1:9" ht="12.75">
      <c r="A99" s="289">
        <f t="shared" si="4"/>
        <v>8127183</v>
      </c>
      <c r="B99" s="470"/>
      <c r="C99" s="471"/>
      <c r="D99" s="472"/>
      <c r="E99" s="473"/>
      <c r="F99" s="473"/>
      <c r="G99" s="473"/>
      <c r="H99" s="473"/>
      <c r="I99" s="472"/>
    </row>
    <row r="100" spans="1:9" ht="12.75">
      <c r="A100" s="289">
        <f t="shared" si="4"/>
        <v>8127184</v>
      </c>
      <c r="B100" s="470"/>
      <c r="C100" s="471"/>
      <c r="D100" s="472"/>
      <c r="E100" s="473"/>
      <c r="F100" s="473"/>
      <c r="G100" s="473"/>
      <c r="H100" s="473"/>
      <c r="I100" s="472"/>
    </row>
    <row r="101" spans="1:9" ht="12.75">
      <c r="A101" s="289">
        <f t="shared" si="4"/>
        <v>8127185</v>
      </c>
      <c r="B101" s="470"/>
      <c r="C101" s="471"/>
      <c r="D101" s="472"/>
      <c r="E101" s="473"/>
      <c r="F101" s="473"/>
      <c r="G101" s="473"/>
      <c r="H101" s="473"/>
      <c r="I101" s="472"/>
    </row>
    <row r="102" spans="1:9" ht="12.75">
      <c r="A102" s="289">
        <f t="shared" si="4"/>
        <v>8127186</v>
      </c>
      <c r="B102" s="470"/>
      <c r="C102" s="471"/>
      <c r="D102" s="472"/>
      <c r="E102" s="473"/>
      <c r="F102" s="473"/>
      <c r="G102" s="473"/>
      <c r="H102" s="473"/>
      <c r="I102" s="472"/>
    </row>
    <row r="103" spans="1:9" ht="12.75">
      <c r="A103" s="289">
        <f t="shared" si="4"/>
        <v>8127187</v>
      </c>
      <c r="B103" s="470"/>
      <c r="C103" s="471"/>
      <c r="D103" s="472"/>
      <c r="E103" s="473"/>
      <c r="F103" s="473"/>
      <c r="G103" s="473"/>
      <c r="H103" s="473"/>
      <c r="I103" s="472"/>
    </row>
    <row r="104" spans="1:9" ht="12.75">
      <c r="A104" s="289">
        <f t="shared" si="4"/>
        <v>8127188</v>
      </c>
      <c r="B104" s="470"/>
      <c r="C104" s="471"/>
      <c r="D104" s="472"/>
      <c r="E104" s="473"/>
      <c r="F104" s="473"/>
      <c r="G104" s="473"/>
      <c r="H104" s="473"/>
      <c r="I104" s="472"/>
    </row>
    <row r="105" spans="1:9" ht="12.75">
      <c r="A105" s="289">
        <f t="shared" si="4"/>
        <v>8127189</v>
      </c>
      <c r="B105" s="470"/>
      <c r="C105" s="471"/>
      <c r="D105" s="472"/>
      <c r="E105" s="473"/>
      <c r="F105" s="473"/>
      <c r="G105" s="473"/>
      <c r="H105" s="473"/>
      <c r="I105" s="472"/>
    </row>
    <row r="106" spans="1:9" ht="12.75">
      <c r="A106" s="289">
        <f t="shared" si="4"/>
        <v>8127190</v>
      </c>
      <c r="B106" s="470"/>
      <c r="C106" s="471"/>
      <c r="D106" s="472"/>
      <c r="E106" s="473"/>
      <c r="F106" s="473"/>
      <c r="G106" s="473"/>
      <c r="H106" s="473"/>
      <c r="I106" s="472"/>
    </row>
    <row r="107" spans="1:9" ht="12.75">
      <c r="A107" s="289">
        <f t="shared" si="4"/>
        <v>8127191</v>
      </c>
      <c r="B107" s="470"/>
      <c r="C107" s="471"/>
      <c r="D107" s="472"/>
      <c r="E107" s="473"/>
      <c r="F107" s="473"/>
      <c r="G107" s="473"/>
      <c r="H107" s="473"/>
      <c r="I107" s="472"/>
    </row>
    <row r="108" spans="1:9" ht="12.75">
      <c r="A108" s="289">
        <f t="shared" si="4"/>
        <v>8127192</v>
      </c>
      <c r="B108" s="470"/>
      <c r="C108" s="471"/>
      <c r="D108" s="472"/>
      <c r="E108" s="473"/>
      <c r="F108" s="473"/>
      <c r="G108" s="473"/>
      <c r="H108" s="473"/>
      <c r="I108" s="472"/>
    </row>
    <row r="109" spans="1:9" ht="12.75">
      <c r="A109" s="289">
        <f t="shared" si="4"/>
        <v>8127193</v>
      </c>
      <c r="B109" s="470"/>
      <c r="C109" s="471"/>
      <c r="D109" s="472"/>
      <c r="E109" s="473"/>
      <c r="F109" s="473"/>
      <c r="G109" s="473"/>
      <c r="H109" s="473"/>
      <c r="I109" s="472"/>
    </row>
    <row r="110" spans="1:9" ht="12.75">
      <c r="A110" s="289">
        <f t="shared" si="4"/>
        <v>8127194</v>
      </c>
      <c r="B110" s="470"/>
      <c r="C110" s="471"/>
      <c r="D110" s="472"/>
      <c r="E110" s="473"/>
      <c r="F110" s="473"/>
      <c r="G110" s="473"/>
      <c r="H110" s="473"/>
      <c r="I110" s="472"/>
    </row>
    <row r="111" spans="1:9" ht="12.75">
      <c r="A111" s="289">
        <f t="shared" si="4"/>
        <v>8127195</v>
      </c>
      <c r="B111" s="470"/>
      <c r="C111" s="471"/>
      <c r="D111" s="472"/>
      <c r="E111" s="473"/>
      <c r="F111" s="473"/>
      <c r="G111" s="473"/>
      <c r="H111" s="473"/>
      <c r="I111" s="472"/>
    </row>
    <row r="112" spans="1:9" ht="12.75">
      <c r="A112" s="289">
        <f t="shared" si="4"/>
        <v>8127196</v>
      </c>
      <c r="B112" s="470"/>
      <c r="C112" s="471"/>
      <c r="D112" s="472"/>
      <c r="E112" s="473"/>
      <c r="F112" s="473"/>
      <c r="G112" s="473"/>
      <c r="H112" s="473"/>
      <c r="I112" s="472"/>
    </row>
    <row r="113" spans="1:9" ht="12.75">
      <c r="A113" s="289">
        <f t="shared" si="4"/>
        <v>8127197</v>
      </c>
      <c r="B113" s="470"/>
      <c r="C113" s="471"/>
      <c r="D113" s="472"/>
      <c r="E113" s="473"/>
      <c r="F113" s="473"/>
      <c r="G113" s="473"/>
      <c r="H113" s="473"/>
      <c r="I113" s="472"/>
    </row>
    <row r="114" spans="1:9" ht="12.75">
      <c r="A114" s="289">
        <f t="shared" si="4"/>
        <v>8127198</v>
      </c>
      <c r="B114" s="470"/>
      <c r="C114" s="471"/>
      <c r="D114" s="472"/>
      <c r="E114" s="473"/>
      <c r="F114" s="473"/>
      <c r="G114" s="473"/>
      <c r="H114" s="473"/>
      <c r="I114" s="472"/>
    </row>
    <row r="115" spans="1:9" ht="13.5" thickBot="1">
      <c r="A115" s="289">
        <f t="shared" si="4"/>
        <v>8127199</v>
      </c>
      <c r="B115" s="470"/>
      <c r="C115" s="471"/>
      <c r="D115" s="472"/>
      <c r="E115" s="473"/>
      <c r="F115" s="473"/>
      <c r="G115" s="473"/>
      <c r="H115" s="473"/>
      <c r="I115" s="472"/>
    </row>
    <row r="116" spans="1:9" ht="13.5" thickBot="1">
      <c r="A116" s="302" t="str">
        <f>INDEX($K$5:$S$12,$L$3,9)</f>
        <v>81271 B</v>
      </c>
      <c r="B116" s="326" t="str">
        <f>INDEX($K$5:$S$12,$L$3,3)</f>
        <v> Náklady na programové vybav. celkem (převod) </v>
      </c>
      <c r="C116" s="303"/>
      <c r="D116" s="462">
        <f aca="true" t="shared" si="5" ref="D116:I116">SUM(D66:D115)</f>
        <v>0</v>
      </c>
      <c r="E116" s="463">
        <f t="shared" si="5"/>
        <v>0</v>
      </c>
      <c r="F116" s="463">
        <f t="shared" si="5"/>
        <v>0</v>
      </c>
      <c r="G116" s="463">
        <f t="shared" si="5"/>
        <v>0</v>
      </c>
      <c r="H116" s="463">
        <f t="shared" si="5"/>
        <v>0</v>
      </c>
      <c r="I116" s="463">
        <f t="shared" si="5"/>
        <v>0</v>
      </c>
    </row>
  </sheetData>
  <sheetProtection password="CC61" sheet="1" objects="1" scenarios="1"/>
  <mergeCells count="6">
    <mergeCell ref="A6:I6"/>
    <mergeCell ref="F5:G5"/>
    <mergeCell ref="H5:I5"/>
    <mergeCell ref="A1:I1"/>
    <mergeCell ref="A3:G3"/>
    <mergeCell ref="A2:G2"/>
  </mergeCells>
  <printOptions horizontalCentered="1"/>
  <pageMargins left="0.69" right="0.35433070866141736" top="0.5118110236220472" bottom="0.5511811023622047" header="0.31496062992125984" footer="0.31496062992125984"/>
  <pageSetup horizontalDpi="300" verticalDpi="300" orientation="portrait" paperSize="9" scale="80" r:id="rId3"/>
  <headerFooter alignWithMargins="0">
    <oddHeader>&amp;RPříloha č.2 vyhlášky  č.40/2001 Sb.</oddHeader>
  </headerFooter>
  <rowBreaks count="1" manualBreakCount="1">
    <brk id="64" max="255" man="1"/>
  </rowBreaks>
  <drawing r:id="rId2"/>
  <legacyDrawing r:id="rId1"/>
</worksheet>
</file>

<file path=xl/worksheets/sheet12.xml><?xml version="1.0" encoding="utf-8"?>
<worksheet xmlns="http://schemas.openxmlformats.org/spreadsheetml/2006/main" xmlns:r="http://schemas.openxmlformats.org/officeDocument/2006/relationships">
  <sheetPr codeName="List14" transitionEvaluation="1" transitionEntry="1"/>
  <dimension ref="A1:T104"/>
  <sheetViews>
    <sheetView showGridLines="0" showZeros="0" workbookViewId="0" topLeftCell="A1">
      <selection activeCell="A6" sqref="A6:I6"/>
    </sheetView>
  </sheetViews>
  <sheetFormatPr defaultColWidth="12.625" defaultRowHeight="12.75"/>
  <cols>
    <col min="1" max="1" width="10.00390625" style="474" customWidth="1"/>
    <col min="2" max="2" width="35.75390625" style="474" customWidth="1"/>
    <col min="3" max="3" width="10.00390625" style="474" customWidth="1"/>
    <col min="4" max="4" width="20.75390625" style="474" customWidth="1"/>
    <col min="5" max="5" width="7.375" style="474" customWidth="1"/>
    <col min="6" max="6" width="2.25390625" style="474" customWidth="1"/>
    <col min="7" max="7" width="1.00390625" style="474" customWidth="1"/>
    <col min="8" max="8" width="2.25390625" style="474" customWidth="1"/>
    <col min="9" max="9" width="1.12109375" style="474" customWidth="1"/>
    <col min="10" max="10" width="2.25390625" style="474" customWidth="1"/>
    <col min="11" max="11" width="3.75390625" style="474" customWidth="1"/>
    <col min="12" max="16384" width="12.625" style="474" customWidth="1"/>
  </cols>
  <sheetData>
    <row r="1" spans="1:11" ht="15.75">
      <c r="A1" s="1074"/>
      <c r="B1" s="1074"/>
      <c r="C1" s="1074"/>
      <c r="D1" s="1074"/>
      <c r="E1" s="1074"/>
      <c r="F1" s="1074"/>
      <c r="G1" s="1074"/>
      <c r="H1" s="1074"/>
      <c r="I1" s="1074"/>
      <c r="J1" s="1074"/>
      <c r="K1" s="1074"/>
    </row>
    <row r="2" spans="1:11" ht="6.75" customHeight="1" thickBot="1">
      <c r="A2" s="1107"/>
      <c r="B2" s="1107"/>
      <c r="C2" s="1107"/>
      <c r="D2" s="1107"/>
      <c r="E2" s="1107"/>
      <c r="F2" s="1107"/>
      <c r="G2" s="1107"/>
      <c r="H2" s="1107"/>
      <c r="I2" s="1107"/>
      <c r="J2" s="1107"/>
      <c r="K2" s="1107"/>
    </row>
    <row r="3" spans="1:20" ht="24.75" customHeight="1" thickBot="1" thickTop="1">
      <c r="A3" s="1100" t="s">
        <v>1154</v>
      </c>
      <c r="B3" s="1101"/>
      <c r="C3" s="1101"/>
      <c r="D3" s="1101"/>
      <c r="E3" s="1101"/>
      <c r="F3" s="1102"/>
      <c r="G3" s="1108" t="s">
        <v>698</v>
      </c>
      <c r="H3" s="1109"/>
      <c r="I3" s="1109"/>
      <c r="J3" s="1109"/>
      <c r="K3" s="1110"/>
      <c r="L3" s="308"/>
      <c r="M3" s="308"/>
      <c r="N3" s="308"/>
      <c r="O3" s="308"/>
      <c r="P3" s="308"/>
      <c r="Q3" s="308"/>
      <c r="R3" s="308"/>
      <c r="S3" s="308"/>
      <c r="T3" s="308"/>
    </row>
    <row r="4" spans="1:20" ht="12.75" customHeight="1" thickBot="1">
      <c r="A4" s="1111" t="s">
        <v>628</v>
      </c>
      <c r="B4" s="1113" t="str">
        <f>'80'!A8</f>
        <v>Budování rozvojového partnerství za účelem posílení kapacity při plánování a realizaci programů v kraji Vysočina II.</v>
      </c>
      <c r="C4" s="1114"/>
      <c r="D4" s="1115"/>
      <c r="E4" s="889" t="s">
        <v>630</v>
      </c>
      <c r="F4" s="479"/>
      <c r="G4" s="893"/>
      <c r="H4" s="479"/>
      <c r="I4" s="480"/>
      <c r="J4" s="480"/>
      <c r="K4" s="481"/>
      <c r="L4" s="308"/>
      <c r="M4" s="308"/>
      <c r="N4" s="308"/>
      <c r="O4" s="308"/>
      <c r="P4" s="308"/>
      <c r="Q4" s="308"/>
      <c r="R4" s="308"/>
      <c r="S4" s="308"/>
      <c r="T4" s="308"/>
    </row>
    <row r="5" spans="1:11" ht="16.5" customHeight="1" thickBot="1">
      <c r="A5" s="1112"/>
      <c r="B5" s="1116"/>
      <c r="C5" s="1117"/>
      <c r="D5" s="1118"/>
      <c r="E5" s="1103">
        <f>'80'!J5</f>
        <v>0</v>
      </c>
      <c r="F5" s="1104"/>
      <c r="G5" s="1105"/>
      <c r="H5" s="1105"/>
      <c r="I5" s="1105"/>
      <c r="J5" s="1105"/>
      <c r="K5" s="1106"/>
    </row>
    <row r="6" spans="1:11" ht="4.5" customHeight="1">
      <c r="A6" s="483"/>
      <c r="B6" s="892"/>
      <c r="C6" s="484"/>
      <c r="D6" s="484"/>
      <c r="E6" s="484"/>
      <c r="F6" s="484"/>
      <c r="G6" s="484"/>
      <c r="H6" s="484"/>
      <c r="I6" s="484"/>
      <c r="J6" s="484"/>
      <c r="K6" s="485"/>
    </row>
    <row r="7" spans="1:11" ht="15" customHeight="1">
      <c r="A7" s="486">
        <v>8610</v>
      </c>
      <c r="B7" s="487" t="s">
        <v>939</v>
      </c>
      <c r="C7" s="488"/>
      <c r="D7" s="488"/>
      <c r="E7" s="488"/>
      <c r="F7" s="488"/>
      <c r="G7" s="488"/>
      <c r="H7" s="488"/>
      <c r="I7" s="488"/>
      <c r="J7" s="488"/>
      <c r="K7" s="489"/>
    </row>
    <row r="8" spans="1:11" ht="15" customHeight="1">
      <c r="A8" s="490" t="s">
        <v>699</v>
      </c>
      <c r="B8" s="901"/>
      <c r="C8" s="491" t="s">
        <v>700</v>
      </c>
      <c r="D8" s="901"/>
      <c r="E8" s="492" t="s">
        <v>701</v>
      </c>
      <c r="F8" s="1097"/>
      <c r="G8" s="1099"/>
      <c r="H8" s="1097"/>
      <c r="I8" s="1099"/>
      <c r="J8" s="1097"/>
      <c r="K8" s="1098"/>
    </row>
    <row r="9" spans="1:11" ht="15" customHeight="1">
      <c r="A9" s="490" t="s">
        <v>699</v>
      </c>
      <c r="B9" s="901"/>
      <c r="C9" s="491" t="s">
        <v>700</v>
      </c>
      <c r="D9" s="901"/>
      <c r="E9" s="492" t="s">
        <v>701</v>
      </c>
      <c r="F9" s="1097"/>
      <c r="G9" s="1099"/>
      <c r="H9" s="1097"/>
      <c r="I9" s="1099"/>
      <c r="J9" s="1097"/>
      <c r="K9" s="1098"/>
    </row>
    <row r="10" spans="1:11" ht="15" customHeight="1" hidden="1">
      <c r="A10" s="490" t="s">
        <v>699</v>
      </c>
      <c r="B10" s="901"/>
      <c r="C10" s="491" t="s">
        <v>700</v>
      </c>
      <c r="D10" s="901"/>
      <c r="E10" s="492" t="s">
        <v>701</v>
      </c>
      <c r="F10" s="903"/>
      <c r="G10" s="904"/>
      <c r="H10" s="905"/>
      <c r="I10" s="904"/>
      <c r="J10" s="905"/>
      <c r="K10" s="906"/>
    </row>
    <row r="11" spans="1:11" ht="15" customHeight="1" hidden="1">
      <c r="A11" s="490" t="s">
        <v>699</v>
      </c>
      <c r="B11" s="901"/>
      <c r="C11" s="491" t="s">
        <v>700</v>
      </c>
      <c r="D11" s="901"/>
      <c r="E11" s="492" t="s">
        <v>701</v>
      </c>
      <c r="F11" s="903"/>
      <c r="G11" s="904"/>
      <c r="H11" s="905"/>
      <c r="I11" s="904"/>
      <c r="J11" s="905"/>
      <c r="K11" s="906"/>
    </row>
    <row r="12" spans="1:11" ht="15" customHeight="1" hidden="1">
      <c r="A12" s="490" t="s">
        <v>699</v>
      </c>
      <c r="B12" s="901"/>
      <c r="C12" s="491" t="s">
        <v>700</v>
      </c>
      <c r="D12" s="901"/>
      <c r="E12" s="492" t="s">
        <v>701</v>
      </c>
      <c r="F12" s="903"/>
      <c r="G12" s="904"/>
      <c r="H12" s="905"/>
      <c r="I12" s="904"/>
      <c r="J12" s="905"/>
      <c r="K12" s="906"/>
    </row>
    <row r="13" spans="1:11" ht="15" customHeight="1" hidden="1">
      <c r="A13" s="490" t="s">
        <v>699</v>
      </c>
      <c r="B13" s="901"/>
      <c r="C13" s="491" t="s">
        <v>700</v>
      </c>
      <c r="D13" s="901"/>
      <c r="E13" s="492" t="s">
        <v>701</v>
      </c>
      <c r="F13" s="903"/>
      <c r="G13" s="904"/>
      <c r="H13" s="905"/>
      <c r="I13" s="904"/>
      <c r="J13" s="905"/>
      <c r="K13" s="906"/>
    </row>
    <row r="14" spans="1:11" ht="15" customHeight="1" hidden="1">
      <c r="A14" s="490" t="s">
        <v>699</v>
      </c>
      <c r="B14" s="901"/>
      <c r="C14" s="491" t="s">
        <v>700</v>
      </c>
      <c r="D14" s="901"/>
      <c r="E14" s="492" t="s">
        <v>701</v>
      </c>
      <c r="F14" s="903"/>
      <c r="G14" s="904"/>
      <c r="H14" s="905"/>
      <c r="I14" s="904"/>
      <c r="J14" s="905"/>
      <c r="K14" s="906"/>
    </row>
    <row r="15" spans="1:11" ht="15" customHeight="1" hidden="1">
      <c r="A15" s="490" t="s">
        <v>699</v>
      </c>
      <c r="B15" s="901"/>
      <c r="C15" s="491" t="s">
        <v>700</v>
      </c>
      <c r="D15" s="901"/>
      <c r="E15" s="492" t="s">
        <v>701</v>
      </c>
      <c r="F15" s="903"/>
      <c r="G15" s="904"/>
      <c r="H15" s="905"/>
      <c r="I15" s="904"/>
      <c r="J15" s="905"/>
      <c r="K15" s="906"/>
    </row>
    <row r="16" spans="1:11" ht="15" customHeight="1">
      <c r="A16" s="493" t="s">
        <v>699</v>
      </c>
      <c r="B16" s="902"/>
      <c r="C16" s="494" t="s">
        <v>700</v>
      </c>
      <c r="D16" s="902"/>
      <c r="E16" s="495" t="s">
        <v>701</v>
      </c>
      <c r="F16" s="1097"/>
      <c r="G16" s="1099"/>
      <c r="H16" s="1097"/>
      <c r="I16" s="1099"/>
      <c r="J16" s="1097"/>
      <c r="K16" s="1098"/>
    </row>
    <row r="17" spans="1:11" ht="4.5" customHeight="1">
      <c r="A17" s="496"/>
      <c r="B17" s="497"/>
      <c r="C17" s="497"/>
      <c r="D17" s="497"/>
      <c r="E17" s="497"/>
      <c r="F17" s="497"/>
      <c r="G17" s="497"/>
      <c r="H17" s="497"/>
      <c r="I17" s="497"/>
      <c r="J17" s="497"/>
      <c r="K17" s="498"/>
    </row>
    <row r="18" spans="1:11" ht="15" customHeight="1">
      <c r="A18" s="486">
        <v>8620</v>
      </c>
      <c r="B18" s="487" t="s">
        <v>702</v>
      </c>
      <c r="C18" s="488"/>
      <c r="D18" s="488"/>
      <c r="E18" s="488"/>
      <c r="F18" s="488"/>
      <c r="G18" s="488"/>
      <c r="H18" s="488"/>
      <c r="I18" s="488"/>
      <c r="J18" s="488"/>
      <c r="K18" s="489"/>
    </row>
    <row r="19" spans="1:11" ht="15" customHeight="1">
      <c r="A19" s="490" t="s">
        <v>699</v>
      </c>
      <c r="B19" s="901"/>
      <c r="C19" s="491" t="s">
        <v>700</v>
      </c>
      <c r="D19" s="901"/>
      <c r="E19" s="492" t="s">
        <v>701</v>
      </c>
      <c r="F19" s="1097"/>
      <c r="G19" s="1099"/>
      <c r="H19" s="1097"/>
      <c r="I19" s="1099"/>
      <c r="J19" s="1097"/>
      <c r="K19" s="1098"/>
    </row>
    <row r="20" spans="1:11" ht="15" customHeight="1">
      <c r="A20" s="490" t="s">
        <v>699</v>
      </c>
      <c r="B20" s="901"/>
      <c r="C20" s="491" t="s">
        <v>700</v>
      </c>
      <c r="D20" s="901"/>
      <c r="E20" s="492" t="s">
        <v>701</v>
      </c>
      <c r="F20" s="1097"/>
      <c r="G20" s="1099"/>
      <c r="H20" s="1097"/>
      <c r="I20" s="1099"/>
      <c r="J20" s="1097"/>
      <c r="K20" s="1098"/>
    </row>
    <row r="21" spans="1:11" ht="15" customHeight="1" hidden="1">
      <c r="A21" s="490" t="s">
        <v>699</v>
      </c>
      <c r="B21" s="901"/>
      <c r="C21" s="491" t="s">
        <v>700</v>
      </c>
      <c r="D21" s="901"/>
      <c r="E21" s="492" t="s">
        <v>701</v>
      </c>
      <c r="F21" s="903"/>
      <c r="G21" s="904"/>
      <c r="H21" s="1097"/>
      <c r="I21" s="1099"/>
      <c r="J21" s="905"/>
      <c r="K21" s="906"/>
    </row>
    <row r="22" spans="1:11" ht="15" customHeight="1" hidden="1">
      <c r="A22" s="490" t="s">
        <v>699</v>
      </c>
      <c r="B22" s="901"/>
      <c r="C22" s="491" t="s">
        <v>700</v>
      </c>
      <c r="D22" s="901"/>
      <c r="E22" s="492" t="s">
        <v>701</v>
      </c>
      <c r="F22" s="903"/>
      <c r="G22" s="904"/>
      <c r="H22" s="905"/>
      <c r="I22" s="904"/>
      <c r="J22" s="905"/>
      <c r="K22" s="906"/>
    </row>
    <row r="23" spans="1:11" ht="15" customHeight="1" hidden="1">
      <c r="A23" s="490" t="s">
        <v>699</v>
      </c>
      <c r="B23" s="901"/>
      <c r="C23" s="491" t="s">
        <v>700</v>
      </c>
      <c r="D23" s="901"/>
      <c r="E23" s="492" t="s">
        <v>701</v>
      </c>
      <c r="F23" s="903"/>
      <c r="G23" s="904"/>
      <c r="H23" s="905"/>
      <c r="I23" s="904"/>
      <c r="J23" s="905"/>
      <c r="K23" s="906"/>
    </row>
    <row r="24" spans="1:11" ht="15" customHeight="1" hidden="1">
      <c r="A24" s="490" t="s">
        <v>699</v>
      </c>
      <c r="B24" s="901"/>
      <c r="C24" s="491" t="s">
        <v>700</v>
      </c>
      <c r="D24" s="901"/>
      <c r="E24" s="492" t="s">
        <v>701</v>
      </c>
      <c r="F24" s="903"/>
      <c r="G24" s="904"/>
      <c r="H24" s="905"/>
      <c r="I24" s="904"/>
      <c r="J24" s="905"/>
      <c r="K24" s="906"/>
    </row>
    <row r="25" spans="1:11" ht="15" customHeight="1" hidden="1">
      <c r="A25" s="490" t="s">
        <v>699</v>
      </c>
      <c r="B25" s="901"/>
      <c r="C25" s="491" t="s">
        <v>700</v>
      </c>
      <c r="D25" s="901"/>
      <c r="E25" s="492" t="s">
        <v>701</v>
      </c>
      <c r="F25" s="903"/>
      <c r="G25" s="904"/>
      <c r="H25" s="905"/>
      <c r="I25" s="904"/>
      <c r="J25" s="905"/>
      <c r="K25" s="906"/>
    </row>
    <row r="26" spans="1:11" ht="15" customHeight="1" hidden="1">
      <c r="A26" s="490" t="s">
        <v>699</v>
      </c>
      <c r="B26" s="901"/>
      <c r="C26" s="491" t="s">
        <v>700</v>
      </c>
      <c r="D26" s="901"/>
      <c r="E26" s="492" t="s">
        <v>701</v>
      </c>
      <c r="F26" s="903"/>
      <c r="G26" s="904"/>
      <c r="H26" s="905"/>
      <c r="I26" s="904"/>
      <c r="J26" s="905"/>
      <c r="K26" s="906"/>
    </row>
    <row r="27" spans="1:11" ht="15" customHeight="1">
      <c r="A27" s="493" t="s">
        <v>699</v>
      </c>
      <c r="B27" s="902"/>
      <c r="C27" s="494" t="s">
        <v>700</v>
      </c>
      <c r="D27" s="902"/>
      <c r="E27" s="495" t="s">
        <v>701</v>
      </c>
      <c r="F27" s="1097"/>
      <c r="G27" s="1099"/>
      <c r="H27" s="1097"/>
      <c r="I27" s="1099"/>
      <c r="J27" s="1097"/>
      <c r="K27" s="1098"/>
    </row>
    <row r="28" spans="1:11" ht="4.5" customHeight="1">
      <c r="A28" s="493"/>
      <c r="B28" s="482"/>
      <c r="C28" s="494"/>
      <c r="D28" s="495"/>
      <c r="E28" s="495"/>
      <c r="F28" s="499"/>
      <c r="G28" s="499"/>
      <c r="H28" s="499"/>
      <c r="I28" s="499"/>
      <c r="J28" s="499"/>
      <c r="K28" s="500"/>
    </row>
    <row r="29" spans="1:11" ht="15" customHeight="1">
      <c r="A29" s="486">
        <v>8630</v>
      </c>
      <c r="B29" s="487" t="s">
        <v>703</v>
      </c>
      <c r="C29" s="488"/>
      <c r="D29" s="488"/>
      <c r="E29" s="488"/>
      <c r="F29" s="488"/>
      <c r="G29" s="488"/>
      <c r="H29" s="488"/>
      <c r="I29" s="488"/>
      <c r="J29" s="488"/>
      <c r="K29" s="489"/>
    </row>
    <row r="30" spans="1:11" ht="15" customHeight="1">
      <c r="A30" s="490" t="s">
        <v>699</v>
      </c>
      <c r="B30" s="901"/>
      <c r="C30" s="491" t="s">
        <v>700</v>
      </c>
      <c r="D30" s="901"/>
      <c r="E30" s="492" t="s">
        <v>701</v>
      </c>
      <c r="F30" s="1097"/>
      <c r="G30" s="1099"/>
      <c r="H30" s="1097"/>
      <c r="I30" s="1099"/>
      <c r="J30" s="1097"/>
      <c r="K30" s="1098"/>
    </row>
    <row r="31" spans="1:11" ht="15" customHeight="1">
      <c r="A31" s="490" t="s">
        <v>699</v>
      </c>
      <c r="B31" s="901"/>
      <c r="C31" s="491" t="s">
        <v>700</v>
      </c>
      <c r="D31" s="901"/>
      <c r="E31" s="492" t="s">
        <v>701</v>
      </c>
      <c r="F31" s="1097"/>
      <c r="G31" s="1099"/>
      <c r="H31" s="1097"/>
      <c r="I31" s="1099"/>
      <c r="J31" s="1097"/>
      <c r="K31" s="1098"/>
    </row>
    <row r="32" spans="1:11" ht="15" customHeight="1">
      <c r="A32" s="490" t="s">
        <v>699</v>
      </c>
      <c r="B32" s="901"/>
      <c r="C32" s="491" t="s">
        <v>700</v>
      </c>
      <c r="D32" s="901"/>
      <c r="E32" s="492" t="s">
        <v>701</v>
      </c>
      <c r="F32" s="1097"/>
      <c r="G32" s="1099"/>
      <c r="H32" s="1097"/>
      <c r="I32" s="1099"/>
      <c r="J32" s="1097"/>
      <c r="K32" s="1098"/>
    </row>
    <row r="33" spans="1:11" ht="15" customHeight="1">
      <c r="A33" s="490" t="s">
        <v>699</v>
      </c>
      <c r="B33" s="901"/>
      <c r="C33" s="491" t="s">
        <v>700</v>
      </c>
      <c r="D33" s="901"/>
      <c r="E33" s="492" t="s">
        <v>701</v>
      </c>
      <c r="F33" s="1097"/>
      <c r="G33" s="1099"/>
      <c r="H33" s="1097"/>
      <c r="I33" s="1099"/>
      <c r="J33" s="1097"/>
      <c r="K33" s="1098"/>
    </row>
    <row r="34" spans="1:11" ht="15" customHeight="1" hidden="1">
      <c r="A34" s="490" t="s">
        <v>699</v>
      </c>
      <c r="B34" s="901"/>
      <c r="C34" s="491" t="s">
        <v>700</v>
      </c>
      <c r="D34" s="901"/>
      <c r="E34" s="492" t="s">
        <v>701</v>
      </c>
      <c r="F34" s="903"/>
      <c r="G34" s="904"/>
      <c r="H34" s="905"/>
      <c r="I34" s="904"/>
      <c r="J34" s="905"/>
      <c r="K34" s="906"/>
    </row>
    <row r="35" spans="1:11" ht="15" customHeight="1" hidden="1">
      <c r="A35" s="490" t="s">
        <v>699</v>
      </c>
      <c r="B35" s="901"/>
      <c r="C35" s="491" t="s">
        <v>700</v>
      </c>
      <c r="D35" s="901"/>
      <c r="E35" s="492" t="s">
        <v>701</v>
      </c>
      <c r="F35" s="903"/>
      <c r="G35" s="904"/>
      <c r="H35" s="905"/>
      <c r="I35" s="904"/>
      <c r="J35" s="905"/>
      <c r="K35" s="906"/>
    </row>
    <row r="36" spans="1:11" ht="15" customHeight="1" hidden="1">
      <c r="A36" s="490" t="s">
        <v>699</v>
      </c>
      <c r="B36" s="901"/>
      <c r="C36" s="491" t="s">
        <v>700</v>
      </c>
      <c r="D36" s="901"/>
      <c r="E36" s="492" t="s">
        <v>701</v>
      </c>
      <c r="F36" s="903"/>
      <c r="G36" s="904"/>
      <c r="H36" s="905"/>
      <c r="I36" s="904"/>
      <c r="J36" s="905"/>
      <c r="K36" s="906"/>
    </row>
    <row r="37" spans="1:11" ht="15" customHeight="1" hidden="1">
      <c r="A37" s="490" t="s">
        <v>699</v>
      </c>
      <c r="B37" s="901"/>
      <c r="C37" s="491" t="s">
        <v>700</v>
      </c>
      <c r="D37" s="901"/>
      <c r="E37" s="492" t="s">
        <v>701</v>
      </c>
      <c r="F37" s="903"/>
      <c r="G37" s="904"/>
      <c r="H37" s="905"/>
      <c r="I37" s="904"/>
      <c r="J37" s="905"/>
      <c r="K37" s="906"/>
    </row>
    <row r="38" spans="1:11" ht="15" customHeight="1">
      <c r="A38" s="493" t="s">
        <v>699</v>
      </c>
      <c r="B38" s="902"/>
      <c r="C38" s="494" t="s">
        <v>700</v>
      </c>
      <c r="D38" s="902"/>
      <c r="E38" s="495" t="s">
        <v>701</v>
      </c>
      <c r="F38" s="1097"/>
      <c r="G38" s="1099"/>
      <c r="H38" s="1097"/>
      <c r="I38" s="1099"/>
      <c r="J38" s="1097"/>
      <c r="K38" s="1098"/>
    </row>
    <row r="39" spans="1:11" ht="4.5" customHeight="1">
      <c r="A39" s="501"/>
      <c r="B39" s="502"/>
      <c r="C39" s="502"/>
      <c r="D39" s="503"/>
      <c r="E39" s="503"/>
      <c r="F39" s="497"/>
      <c r="G39" s="497"/>
      <c r="H39" s="497"/>
      <c r="I39" s="497"/>
      <c r="J39" s="497"/>
      <c r="K39" s="498"/>
    </row>
    <row r="40" spans="1:11" ht="15" customHeight="1">
      <c r="A40" s="486">
        <v>8640</v>
      </c>
      <c r="B40" s="487" t="s">
        <v>979</v>
      </c>
      <c r="C40" s="488"/>
      <c r="D40" s="488"/>
      <c r="E40" s="488"/>
      <c r="F40" s="488"/>
      <c r="G40" s="488"/>
      <c r="H40" s="488"/>
      <c r="I40" s="488"/>
      <c r="J40" s="488"/>
      <c r="K40" s="489"/>
    </row>
    <row r="41" spans="1:11" ht="15" customHeight="1">
      <c r="A41" s="490" t="s">
        <v>699</v>
      </c>
      <c r="B41" s="901"/>
      <c r="C41" s="491" t="s">
        <v>700</v>
      </c>
      <c r="D41" s="901"/>
      <c r="E41" s="492" t="s">
        <v>701</v>
      </c>
      <c r="F41" s="1097"/>
      <c r="G41" s="1099"/>
      <c r="H41" s="1097"/>
      <c r="I41" s="1099"/>
      <c r="J41" s="1097"/>
      <c r="K41" s="1098"/>
    </row>
    <row r="42" spans="1:11" ht="15" customHeight="1">
      <c r="A42" s="490" t="s">
        <v>699</v>
      </c>
      <c r="B42" s="901"/>
      <c r="C42" s="491" t="s">
        <v>700</v>
      </c>
      <c r="D42" s="901"/>
      <c r="E42" s="492" t="s">
        <v>701</v>
      </c>
      <c r="F42" s="1097"/>
      <c r="G42" s="1099"/>
      <c r="H42" s="1097"/>
      <c r="I42" s="1099"/>
      <c r="J42" s="1097"/>
      <c r="K42" s="1098"/>
    </row>
    <row r="43" spans="1:11" ht="15" customHeight="1">
      <c r="A43" s="490" t="s">
        <v>699</v>
      </c>
      <c r="B43" s="901"/>
      <c r="C43" s="491" t="s">
        <v>700</v>
      </c>
      <c r="D43" s="901"/>
      <c r="E43" s="492" t="s">
        <v>701</v>
      </c>
      <c r="F43" s="1097"/>
      <c r="G43" s="1099"/>
      <c r="H43" s="1097"/>
      <c r="I43" s="1099"/>
      <c r="J43" s="1097"/>
      <c r="K43" s="1098"/>
    </row>
    <row r="44" spans="1:11" ht="15" customHeight="1">
      <c r="A44" s="490" t="s">
        <v>699</v>
      </c>
      <c r="B44" s="901"/>
      <c r="C44" s="491" t="s">
        <v>700</v>
      </c>
      <c r="D44" s="901"/>
      <c r="E44" s="492" t="s">
        <v>701</v>
      </c>
      <c r="F44" s="1097"/>
      <c r="G44" s="1099"/>
      <c r="H44" s="1097"/>
      <c r="I44" s="1099"/>
      <c r="J44" s="1097"/>
      <c r="K44" s="1098"/>
    </row>
    <row r="45" spans="1:11" ht="15" customHeight="1" hidden="1">
      <c r="A45" s="490" t="s">
        <v>699</v>
      </c>
      <c r="B45" s="901"/>
      <c r="C45" s="491" t="s">
        <v>700</v>
      </c>
      <c r="D45" s="901"/>
      <c r="E45" s="492" t="s">
        <v>701</v>
      </c>
      <c r="F45" s="903"/>
      <c r="G45" s="904"/>
      <c r="H45" s="905"/>
      <c r="I45" s="904"/>
      <c r="J45" s="905"/>
      <c r="K45" s="906"/>
    </row>
    <row r="46" spans="1:11" ht="15" customHeight="1" hidden="1">
      <c r="A46" s="490" t="s">
        <v>699</v>
      </c>
      <c r="B46" s="901"/>
      <c r="C46" s="491" t="s">
        <v>700</v>
      </c>
      <c r="D46" s="901"/>
      <c r="E46" s="492" t="s">
        <v>701</v>
      </c>
      <c r="F46" s="903"/>
      <c r="G46" s="904"/>
      <c r="H46" s="905"/>
      <c r="I46" s="904"/>
      <c r="J46" s="905"/>
      <c r="K46" s="906"/>
    </row>
    <row r="47" spans="1:11" ht="15" customHeight="1" hidden="1">
      <c r="A47" s="490" t="s">
        <v>699</v>
      </c>
      <c r="B47" s="901"/>
      <c r="C47" s="491" t="s">
        <v>700</v>
      </c>
      <c r="D47" s="901"/>
      <c r="E47" s="492" t="s">
        <v>701</v>
      </c>
      <c r="F47" s="903"/>
      <c r="G47" s="904"/>
      <c r="H47" s="905"/>
      <c r="I47" s="904"/>
      <c r="J47" s="905"/>
      <c r="K47" s="906"/>
    </row>
    <row r="48" spans="1:11" ht="15" customHeight="1" hidden="1">
      <c r="A48" s="490" t="s">
        <v>699</v>
      </c>
      <c r="B48" s="901"/>
      <c r="C48" s="491" t="s">
        <v>700</v>
      </c>
      <c r="D48" s="901"/>
      <c r="E48" s="492" t="s">
        <v>701</v>
      </c>
      <c r="F48" s="903"/>
      <c r="G48" s="904"/>
      <c r="H48" s="905"/>
      <c r="I48" s="904"/>
      <c r="J48" s="905"/>
      <c r="K48" s="906"/>
    </row>
    <row r="49" spans="1:11" ht="15" customHeight="1">
      <c r="A49" s="493" t="s">
        <v>699</v>
      </c>
      <c r="B49" s="902"/>
      <c r="C49" s="494" t="s">
        <v>700</v>
      </c>
      <c r="D49" s="902"/>
      <c r="E49" s="495" t="s">
        <v>701</v>
      </c>
      <c r="F49" s="1097"/>
      <c r="G49" s="1099"/>
      <c r="H49" s="1097"/>
      <c r="I49" s="1099"/>
      <c r="J49" s="1097"/>
      <c r="K49" s="1098"/>
    </row>
    <row r="50" spans="1:11" ht="4.5" customHeight="1">
      <c r="A50" s="501"/>
      <c r="B50" s="502"/>
      <c r="C50" s="502"/>
      <c r="D50" s="503"/>
      <c r="E50" s="503"/>
      <c r="F50" s="497"/>
      <c r="G50" s="497"/>
      <c r="H50" s="497"/>
      <c r="I50" s="497"/>
      <c r="J50" s="497"/>
      <c r="K50" s="498"/>
    </row>
    <row r="51" spans="1:11" ht="15" customHeight="1">
      <c r="A51" s="486">
        <v>8650</v>
      </c>
      <c r="B51" s="487" t="s">
        <v>704</v>
      </c>
      <c r="C51" s="504"/>
      <c r="D51" s="504"/>
      <c r="E51" s="504"/>
      <c r="F51" s="484"/>
      <c r="G51" s="484"/>
      <c r="H51" s="484"/>
      <c r="I51" s="484"/>
      <c r="J51" s="484"/>
      <c r="K51" s="485"/>
    </row>
    <row r="52" spans="1:11" ht="15" customHeight="1">
      <c r="A52" s="490" t="s">
        <v>699</v>
      </c>
      <c r="B52" s="901"/>
      <c r="C52" s="491" t="s">
        <v>700</v>
      </c>
      <c r="D52" s="901"/>
      <c r="E52" s="492" t="s">
        <v>701</v>
      </c>
      <c r="F52" s="1097"/>
      <c r="G52" s="1099"/>
      <c r="H52" s="1097"/>
      <c r="I52" s="1099"/>
      <c r="J52" s="1097"/>
      <c r="K52" s="1098"/>
    </row>
    <row r="53" spans="1:11" ht="15" customHeight="1">
      <c r="A53" s="490" t="s">
        <v>699</v>
      </c>
      <c r="B53" s="901"/>
      <c r="C53" s="491" t="s">
        <v>700</v>
      </c>
      <c r="D53" s="901"/>
      <c r="E53" s="492" t="s">
        <v>701</v>
      </c>
      <c r="F53" s="1097"/>
      <c r="G53" s="1099"/>
      <c r="H53" s="1097"/>
      <c r="I53" s="1099"/>
      <c r="J53" s="1097"/>
      <c r="K53" s="1098"/>
    </row>
    <row r="54" spans="1:11" ht="15" customHeight="1">
      <c r="A54" s="490" t="s">
        <v>699</v>
      </c>
      <c r="B54" s="901"/>
      <c r="C54" s="491" t="s">
        <v>700</v>
      </c>
      <c r="D54" s="901"/>
      <c r="E54" s="492" t="s">
        <v>701</v>
      </c>
      <c r="F54" s="1097"/>
      <c r="G54" s="1099"/>
      <c r="H54" s="1097"/>
      <c r="I54" s="1099"/>
      <c r="J54" s="1097"/>
      <c r="K54" s="1098"/>
    </row>
    <row r="55" spans="1:11" ht="15" customHeight="1">
      <c r="A55" s="490" t="s">
        <v>699</v>
      </c>
      <c r="B55" s="901"/>
      <c r="C55" s="491" t="s">
        <v>700</v>
      </c>
      <c r="D55" s="901"/>
      <c r="E55" s="492" t="s">
        <v>701</v>
      </c>
      <c r="F55" s="1097"/>
      <c r="G55" s="1099"/>
      <c r="H55" s="1097"/>
      <c r="I55" s="1099"/>
      <c r="J55" s="1097"/>
      <c r="K55" s="1098"/>
    </row>
    <row r="56" spans="1:11" ht="15" customHeight="1">
      <c r="A56" s="490" t="s">
        <v>699</v>
      </c>
      <c r="B56" s="901"/>
      <c r="C56" s="491" t="s">
        <v>700</v>
      </c>
      <c r="D56" s="901"/>
      <c r="E56" s="492" t="s">
        <v>701</v>
      </c>
      <c r="F56" s="1097"/>
      <c r="G56" s="1099"/>
      <c r="H56" s="1097"/>
      <c r="I56" s="1099"/>
      <c r="J56" s="1097"/>
      <c r="K56" s="1098"/>
    </row>
    <row r="57" spans="1:11" ht="15" customHeight="1">
      <c r="A57" s="490" t="s">
        <v>699</v>
      </c>
      <c r="B57" s="901"/>
      <c r="C57" s="491" t="s">
        <v>700</v>
      </c>
      <c r="D57" s="901"/>
      <c r="E57" s="492" t="s">
        <v>701</v>
      </c>
      <c r="F57" s="1097"/>
      <c r="G57" s="1099"/>
      <c r="H57" s="1097"/>
      <c r="I57" s="1099"/>
      <c r="J57" s="1097"/>
      <c r="K57" s="1098"/>
    </row>
    <row r="58" spans="1:11" ht="15" customHeight="1" hidden="1">
      <c r="A58" s="490" t="s">
        <v>699</v>
      </c>
      <c r="B58" s="901"/>
      <c r="C58" s="491" t="s">
        <v>700</v>
      </c>
      <c r="D58" s="901"/>
      <c r="E58" s="492" t="s">
        <v>701</v>
      </c>
      <c r="F58" s="903"/>
      <c r="G58" s="904"/>
      <c r="H58" s="905"/>
      <c r="I58" s="904"/>
      <c r="J58" s="905"/>
      <c r="K58" s="906"/>
    </row>
    <row r="59" spans="1:11" ht="15" customHeight="1" hidden="1">
      <c r="A59" s="490" t="s">
        <v>699</v>
      </c>
      <c r="B59" s="901"/>
      <c r="C59" s="491" t="s">
        <v>700</v>
      </c>
      <c r="D59" s="901"/>
      <c r="E59" s="492" t="s">
        <v>701</v>
      </c>
      <c r="F59" s="903"/>
      <c r="G59" s="904"/>
      <c r="H59" s="905"/>
      <c r="I59" s="904"/>
      <c r="J59" s="905"/>
      <c r="K59" s="906"/>
    </row>
    <row r="60" spans="1:11" ht="15" customHeight="1">
      <c r="A60" s="493" t="s">
        <v>699</v>
      </c>
      <c r="B60" s="902"/>
      <c r="C60" s="494" t="s">
        <v>700</v>
      </c>
      <c r="D60" s="902"/>
      <c r="E60" s="495" t="s">
        <v>701</v>
      </c>
      <c r="F60" s="1097"/>
      <c r="G60" s="1099"/>
      <c r="H60" s="1097"/>
      <c r="I60" s="1099"/>
      <c r="J60" s="1097"/>
      <c r="K60" s="1098"/>
    </row>
    <row r="61" spans="1:12" ht="4.5" customHeight="1">
      <c r="A61" s="505"/>
      <c r="B61" s="499"/>
      <c r="C61" s="499"/>
      <c r="D61" s="499"/>
      <c r="E61" s="499"/>
      <c r="F61" s="499"/>
      <c r="G61" s="499"/>
      <c r="H61" s="499"/>
      <c r="I61" s="499"/>
      <c r="J61" s="499"/>
      <c r="K61" s="500"/>
      <c r="L61" s="475"/>
    </row>
    <row r="62" spans="1:12" ht="15" customHeight="1">
      <c r="A62" s="486">
        <v>8660</v>
      </c>
      <c r="B62" s="487" t="s">
        <v>705</v>
      </c>
      <c r="C62" s="504"/>
      <c r="D62" s="504"/>
      <c r="E62" s="504"/>
      <c r="F62" s="484"/>
      <c r="G62" s="484"/>
      <c r="H62" s="484"/>
      <c r="I62" s="484"/>
      <c r="J62" s="484"/>
      <c r="K62" s="485"/>
      <c r="L62" s="475"/>
    </row>
    <row r="63" spans="1:12" ht="15" customHeight="1">
      <c r="A63" s="490" t="s">
        <v>699</v>
      </c>
      <c r="B63" s="901"/>
      <c r="C63" s="491" t="s">
        <v>700</v>
      </c>
      <c r="D63" s="901"/>
      <c r="E63" s="492" t="s">
        <v>701</v>
      </c>
      <c r="F63" s="1097"/>
      <c r="G63" s="1099"/>
      <c r="H63" s="1097"/>
      <c r="I63" s="1099"/>
      <c r="J63" s="1097"/>
      <c r="K63" s="1098"/>
      <c r="L63" s="475"/>
    </row>
    <row r="64" spans="1:12" ht="15" customHeight="1">
      <c r="A64" s="490" t="s">
        <v>699</v>
      </c>
      <c r="B64" s="901"/>
      <c r="C64" s="491" t="s">
        <v>700</v>
      </c>
      <c r="D64" s="901"/>
      <c r="E64" s="492" t="s">
        <v>701</v>
      </c>
      <c r="F64" s="1097"/>
      <c r="G64" s="1099"/>
      <c r="H64" s="1097"/>
      <c r="I64" s="1099"/>
      <c r="J64" s="1097"/>
      <c r="K64" s="1098"/>
      <c r="L64" s="475"/>
    </row>
    <row r="65" spans="1:12" ht="15" customHeight="1" hidden="1">
      <c r="A65" s="490" t="s">
        <v>699</v>
      </c>
      <c r="B65" s="901"/>
      <c r="C65" s="491" t="s">
        <v>700</v>
      </c>
      <c r="D65" s="901"/>
      <c r="E65" s="492" t="s">
        <v>701</v>
      </c>
      <c r="F65" s="1097"/>
      <c r="G65" s="1099"/>
      <c r="H65" s="1097"/>
      <c r="I65" s="1099"/>
      <c r="J65" s="1097"/>
      <c r="K65" s="1098"/>
      <c r="L65" s="475"/>
    </row>
    <row r="66" spans="1:12" ht="15" customHeight="1" hidden="1">
      <c r="A66" s="490" t="s">
        <v>699</v>
      </c>
      <c r="B66" s="901"/>
      <c r="C66" s="491" t="s">
        <v>700</v>
      </c>
      <c r="D66" s="901"/>
      <c r="E66" s="492" t="s">
        <v>701</v>
      </c>
      <c r="F66" s="903"/>
      <c r="G66" s="904"/>
      <c r="H66" s="905"/>
      <c r="I66" s="904"/>
      <c r="J66" s="905"/>
      <c r="K66" s="906"/>
      <c r="L66" s="475"/>
    </row>
    <row r="67" spans="1:12" ht="15" customHeight="1" hidden="1">
      <c r="A67" s="490" t="s">
        <v>699</v>
      </c>
      <c r="B67" s="901"/>
      <c r="C67" s="491" t="s">
        <v>700</v>
      </c>
      <c r="D67" s="901"/>
      <c r="E67" s="492" t="s">
        <v>701</v>
      </c>
      <c r="F67" s="903"/>
      <c r="G67" s="904"/>
      <c r="H67" s="905"/>
      <c r="I67" s="904"/>
      <c r="J67" s="905"/>
      <c r="K67" s="906"/>
      <c r="L67" s="475"/>
    </row>
    <row r="68" spans="1:12" ht="15" customHeight="1" hidden="1">
      <c r="A68" s="490" t="s">
        <v>699</v>
      </c>
      <c r="B68" s="901"/>
      <c r="C68" s="491" t="s">
        <v>700</v>
      </c>
      <c r="D68" s="901"/>
      <c r="E68" s="492" t="s">
        <v>701</v>
      </c>
      <c r="F68" s="903"/>
      <c r="G68" s="904"/>
      <c r="H68" s="905"/>
      <c r="I68" s="904"/>
      <c r="J68" s="905"/>
      <c r="K68" s="906"/>
      <c r="L68" s="475"/>
    </row>
    <row r="69" spans="1:12" ht="15" customHeight="1" hidden="1">
      <c r="A69" s="490" t="s">
        <v>699</v>
      </c>
      <c r="B69" s="901"/>
      <c r="C69" s="491" t="s">
        <v>700</v>
      </c>
      <c r="D69" s="901"/>
      <c r="E69" s="492" t="s">
        <v>701</v>
      </c>
      <c r="F69" s="903"/>
      <c r="G69" s="904"/>
      <c r="H69" s="905"/>
      <c r="I69" s="904"/>
      <c r="J69" s="905"/>
      <c r="K69" s="906"/>
      <c r="L69" s="475"/>
    </row>
    <row r="70" spans="1:12" ht="15" customHeight="1" hidden="1">
      <c r="A70" s="490" t="s">
        <v>699</v>
      </c>
      <c r="B70" s="901"/>
      <c r="C70" s="491" t="s">
        <v>700</v>
      </c>
      <c r="D70" s="901"/>
      <c r="E70" s="492" t="s">
        <v>701</v>
      </c>
      <c r="F70" s="903"/>
      <c r="G70" s="904"/>
      <c r="H70" s="905"/>
      <c r="I70" s="904"/>
      <c r="J70" s="905"/>
      <c r="K70" s="906"/>
      <c r="L70" s="475"/>
    </row>
    <row r="71" spans="1:12" ht="15" customHeight="1">
      <c r="A71" s="493" t="s">
        <v>699</v>
      </c>
      <c r="B71" s="902"/>
      <c r="C71" s="494" t="s">
        <v>700</v>
      </c>
      <c r="D71" s="902"/>
      <c r="E71" s="495" t="s">
        <v>701</v>
      </c>
      <c r="F71" s="1097"/>
      <c r="G71" s="1099"/>
      <c r="H71" s="1097"/>
      <c r="I71" s="1099"/>
      <c r="J71" s="1097"/>
      <c r="K71" s="1098"/>
      <c r="L71" s="475"/>
    </row>
    <row r="72" spans="1:12" ht="4.5" customHeight="1">
      <c r="A72" s="505"/>
      <c r="B72" s="499"/>
      <c r="C72" s="499"/>
      <c r="D72" s="499"/>
      <c r="E72" s="499"/>
      <c r="F72" s="499"/>
      <c r="G72" s="499"/>
      <c r="H72" s="499"/>
      <c r="I72" s="499"/>
      <c r="J72" s="499"/>
      <c r="K72" s="500"/>
      <c r="L72" s="475"/>
    </row>
    <row r="73" spans="1:12" ht="15" customHeight="1">
      <c r="A73" s="486">
        <v>8670</v>
      </c>
      <c r="B73" s="487" t="s">
        <v>706</v>
      </c>
      <c r="C73" s="504"/>
      <c r="D73" s="504"/>
      <c r="E73" s="504"/>
      <c r="F73" s="484"/>
      <c r="G73" s="484"/>
      <c r="H73" s="484"/>
      <c r="I73" s="484"/>
      <c r="J73" s="484"/>
      <c r="K73" s="485"/>
      <c r="L73" s="475"/>
    </row>
    <row r="74" spans="1:12" ht="15" customHeight="1">
      <c r="A74" s="490" t="s">
        <v>699</v>
      </c>
      <c r="B74" s="901"/>
      <c r="C74" s="491" t="s">
        <v>700</v>
      </c>
      <c r="D74" s="901"/>
      <c r="E74" s="492" t="s">
        <v>701</v>
      </c>
      <c r="F74" s="1097"/>
      <c r="G74" s="1099"/>
      <c r="H74" s="1097"/>
      <c r="I74" s="1099"/>
      <c r="J74" s="1097"/>
      <c r="K74" s="1098"/>
      <c r="L74" s="475"/>
    </row>
    <row r="75" spans="1:12" ht="15" customHeight="1">
      <c r="A75" s="490" t="s">
        <v>699</v>
      </c>
      <c r="B75" s="901"/>
      <c r="C75" s="491" t="s">
        <v>700</v>
      </c>
      <c r="D75" s="901"/>
      <c r="E75" s="492" t="s">
        <v>701</v>
      </c>
      <c r="F75" s="1097"/>
      <c r="G75" s="1099"/>
      <c r="H75" s="1097"/>
      <c r="I75" s="1099"/>
      <c r="J75" s="1097"/>
      <c r="K75" s="1098"/>
      <c r="L75" s="475"/>
    </row>
    <row r="76" spans="1:12" ht="15" customHeight="1" hidden="1">
      <c r="A76" s="490" t="s">
        <v>699</v>
      </c>
      <c r="B76" s="901"/>
      <c r="C76" s="491" t="s">
        <v>700</v>
      </c>
      <c r="D76" s="901"/>
      <c r="E76" s="492" t="s">
        <v>701</v>
      </c>
      <c r="F76" s="903"/>
      <c r="G76" s="904"/>
      <c r="H76" s="905"/>
      <c r="I76" s="904"/>
      <c r="J76" s="905"/>
      <c r="K76" s="906"/>
      <c r="L76" s="475"/>
    </row>
    <row r="77" spans="1:12" ht="15" customHeight="1" hidden="1">
      <c r="A77" s="490" t="s">
        <v>699</v>
      </c>
      <c r="B77" s="901"/>
      <c r="C77" s="491" t="s">
        <v>700</v>
      </c>
      <c r="D77" s="901"/>
      <c r="E77" s="492" t="s">
        <v>701</v>
      </c>
      <c r="F77" s="903"/>
      <c r="G77" s="904"/>
      <c r="H77" s="905"/>
      <c r="I77" s="904"/>
      <c r="J77" s="905"/>
      <c r="K77" s="906"/>
      <c r="L77" s="475"/>
    </row>
    <row r="78" spans="1:11" ht="15" customHeight="1" hidden="1">
      <c r="A78" s="490" t="s">
        <v>699</v>
      </c>
      <c r="B78" s="901"/>
      <c r="C78" s="491" t="s">
        <v>700</v>
      </c>
      <c r="D78" s="901"/>
      <c r="E78" s="492" t="s">
        <v>701</v>
      </c>
      <c r="F78" s="903"/>
      <c r="G78" s="904"/>
      <c r="H78" s="905"/>
      <c r="I78" s="904"/>
      <c r="J78" s="905"/>
      <c r="K78" s="906"/>
    </row>
    <row r="79" spans="1:11" ht="15" customHeight="1" hidden="1">
      <c r="A79" s="490" t="s">
        <v>699</v>
      </c>
      <c r="B79" s="901"/>
      <c r="C79" s="491" t="s">
        <v>700</v>
      </c>
      <c r="D79" s="901"/>
      <c r="E79" s="492" t="s">
        <v>701</v>
      </c>
      <c r="F79" s="903"/>
      <c r="G79" s="904"/>
      <c r="H79" s="905"/>
      <c r="I79" s="904"/>
      <c r="J79" s="905"/>
      <c r="K79" s="906"/>
    </row>
    <row r="80" spans="1:11" ht="15" customHeight="1" hidden="1">
      <c r="A80" s="490" t="s">
        <v>699</v>
      </c>
      <c r="B80" s="901"/>
      <c r="C80" s="491" t="s">
        <v>700</v>
      </c>
      <c r="D80" s="901"/>
      <c r="E80" s="492" t="s">
        <v>701</v>
      </c>
      <c r="F80" s="903"/>
      <c r="G80" s="904"/>
      <c r="H80" s="905"/>
      <c r="I80" s="904"/>
      <c r="J80" s="905"/>
      <c r="K80" s="906"/>
    </row>
    <row r="81" spans="1:11" ht="15" customHeight="1" hidden="1">
      <c r="A81" s="490" t="s">
        <v>699</v>
      </c>
      <c r="B81" s="901"/>
      <c r="C81" s="491" t="s">
        <v>700</v>
      </c>
      <c r="D81" s="901"/>
      <c r="E81" s="492" t="s">
        <v>701</v>
      </c>
      <c r="F81" s="903"/>
      <c r="G81" s="904"/>
      <c r="H81" s="905"/>
      <c r="I81" s="904"/>
      <c r="J81" s="905"/>
      <c r="K81" s="906"/>
    </row>
    <row r="82" spans="1:11" ht="15" customHeight="1">
      <c r="A82" s="493" t="s">
        <v>699</v>
      </c>
      <c r="B82" s="902"/>
      <c r="C82" s="494" t="s">
        <v>700</v>
      </c>
      <c r="D82" s="902"/>
      <c r="E82" s="495" t="s">
        <v>701</v>
      </c>
      <c r="F82" s="1097"/>
      <c r="G82" s="1099"/>
      <c r="H82" s="1097"/>
      <c r="I82" s="1099"/>
      <c r="J82" s="1097"/>
      <c r="K82" s="1098"/>
    </row>
    <row r="83" spans="1:11" ht="4.5" customHeight="1">
      <c r="A83" s="505"/>
      <c r="B83" s="499"/>
      <c r="C83" s="499"/>
      <c r="D83" s="499"/>
      <c r="E83" s="499"/>
      <c r="F83" s="499"/>
      <c r="G83" s="499"/>
      <c r="H83" s="499"/>
      <c r="I83" s="499"/>
      <c r="J83" s="499"/>
      <c r="K83" s="500"/>
    </row>
    <row r="84" spans="1:11" ht="15" customHeight="1">
      <c r="A84" s="486">
        <v>8680</v>
      </c>
      <c r="B84" s="487" t="s">
        <v>980</v>
      </c>
      <c r="C84" s="504"/>
      <c r="D84" s="504"/>
      <c r="E84" s="504"/>
      <c r="F84" s="484"/>
      <c r="G84" s="484"/>
      <c r="H84" s="484"/>
      <c r="I84" s="484"/>
      <c r="J84" s="484"/>
      <c r="K84" s="485"/>
    </row>
    <row r="85" spans="1:11" ht="15" customHeight="1">
      <c r="A85" s="490" t="s">
        <v>699</v>
      </c>
      <c r="B85" s="907"/>
      <c r="C85" s="491" t="s">
        <v>700</v>
      </c>
      <c r="D85" s="907"/>
      <c r="E85" s="492" t="s">
        <v>701</v>
      </c>
      <c r="F85" s="1097"/>
      <c r="G85" s="1099"/>
      <c r="H85" s="1097"/>
      <c r="I85" s="1099"/>
      <c r="J85" s="1097"/>
      <c r="K85" s="1098"/>
    </row>
    <row r="86" spans="1:11" ht="15" customHeight="1">
      <c r="A86" s="490" t="s">
        <v>699</v>
      </c>
      <c r="B86" s="907"/>
      <c r="C86" s="491" t="s">
        <v>700</v>
      </c>
      <c r="D86" s="907"/>
      <c r="E86" s="492" t="s">
        <v>701</v>
      </c>
      <c r="F86" s="1097"/>
      <c r="G86" s="1099"/>
      <c r="H86" s="1097"/>
      <c r="I86" s="1099"/>
      <c r="J86" s="1097"/>
      <c r="K86" s="1098"/>
    </row>
    <row r="87" spans="1:11" ht="15" customHeight="1" hidden="1">
      <c r="A87" s="490" t="s">
        <v>699</v>
      </c>
      <c r="B87" s="907"/>
      <c r="C87" s="491" t="s">
        <v>700</v>
      </c>
      <c r="D87" s="907"/>
      <c r="E87" s="492" t="s">
        <v>701</v>
      </c>
      <c r="F87" s="909"/>
      <c r="G87" s="910"/>
      <c r="H87" s="911"/>
      <c r="I87" s="910"/>
      <c r="J87" s="911"/>
      <c r="K87" s="912"/>
    </row>
    <row r="88" spans="1:11" ht="15" customHeight="1" hidden="1">
      <c r="A88" s="490" t="s">
        <v>699</v>
      </c>
      <c r="B88" s="907"/>
      <c r="C88" s="491" t="s">
        <v>700</v>
      </c>
      <c r="D88" s="907"/>
      <c r="E88" s="492" t="s">
        <v>701</v>
      </c>
      <c r="F88" s="909"/>
      <c r="G88" s="910"/>
      <c r="H88" s="911"/>
      <c r="I88" s="910"/>
      <c r="J88" s="911"/>
      <c r="K88" s="912"/>
    </row>
    <row r="89" spans="1:11" ht="15" customHeight="1" hidden="1">
      <c r="A89" s="490" t="s">
        <v>699</v>
      </c>
      <c r="B89" s="907"/>
      <c r="C89" s="491" t="s">
        <v>700</v>
      </c>
      <c r="D89" s="907"/>
      <c r="E89" s="492" t="s">
        <v>701</v>
      </c>
      <c r="F89" s="909"/>
      <c r="G89" s="910"/>
      <c r="H89" s="911"/>
      <c r="I89" s="910"/>
      <c r="J89" s="911"/>
      <c r="K89" s="912"/>
    </row>
    <row r="90" spans="1:11" ht="15" customHeight="1" hidden="1">
      <c r="A90" s="490" t="s">
        <v>699</v>
      </c>
      <c r="B90" s="907"/>
      <c r="C90" s="491" t="s">
        <v>700</v>
      </c>
      <c r="D90" s="907"/>
      <c r="E90" s="492" t="s">
        <v>701</v>
      </c>
      <c r="F90" s="909"/>
      <c r="G90" s="910"/>
      <c r="H90" s="911"/>
      <c r="I90" s="910"/>
      <c r="J90" s="911"/>
      <c r="K90" s="912"/>
    </row>
    <row r="91" spans="1:11" ht="15" customHeight="1" hidden="1">
      <c r="A91" s="490" t="s">
        <v>699</v>
      </c>
      <c r="B91" s="907"/>
      <c r="C91" s="491" t="s">
        <v>700</v>
      </c>
      <c r="D91" s="907"/>
      <c r="E91" s="492" t="s">
        <v>701</v>
      </c>
      <c r="F91" s="909"/>
      <c r="G91" s="910"/>
      <c r="H91" s="911"/>
      <c r="I91" s="910"/>
      <c r="J91" s="911"/>
      <c r="K91" s="912"/>
    </row>
    <row r="92" spans="1:11" ht="15" customHeight="1" hidden="1">
      <c r="A92" s="490" t="s">
        <v>699</v>
      </c>
      <c r="B92" s="907"/>
      <c r="C92" s="491" t="s">
        <v>700</v>
      </c>
      <c r="D92" s="907"/>
      <c r="E92" s="492" t="s">
        <v>701</v>
      </c>
      <c r="F92" s="909"/>
      <c r="G92" s="910"/>
      <c r="H92" s="911"/>
      <c r="I92" s="910"/>
      <c r="J92" s="911"/>
      <c r="K92" s="912"/>
    </row>
    <row r="93" spans="1:11" ht="15" customHeight="1">
      <c r="A93" s="493" t="s">
        <v>699</v>
      </c>
      <c r="B93" s="908"/>
      <c r="C93" s="494" t="s">
        <v>700</v>
      </c>
      <c r="D93" s="908"/>
      <c r="E93" s="495" t="s">
        <v>701</v>
      </c>
      <c r="F93" s="1097"/>
      <c r="G93" s="1099"/>
      <c r="H93" s="1097"/>
      <c r="I93" s="1099"/>
      <c r="J93" s="1097"/>
      <c r="K93" s="1098"/>
    </row>
    <row r="94" spans="1:11" ht="15" customHeight="1">
      <c r="A94" s="506" t="s">
        <v>707</v>
      </c>
      <c r="B94" s="664"/>
      <c r="C94" s="475"/>
      <c r="D94" s="475"/>
      <c r="E94" s="475"/>
      <c r="F94" s="475"/>
      <c r="G94" s="475"/>
      <c r="H94" s="475"/>
      <c r="I94" s="475"/>
      <c r="J94" s="475"/>
      <c r="K94" s="665"/>
    </row>
    <row r="95" spans="1:11" ht="15" customHeight="1">
      <c r="A95" s="1088"/>
      <c r="B95" s="1089"/>
      <c r="C95" s="1089"/>
      <c r="D95" s="1089"/>
      <c r="E95" s="1089"/>
      <c r="F95" s="1089"/>
      <c r="G95" s="1089"/>
      <c r="H95" s="1089"/>
      <c r="I95" s="1089"/>
      <c r="J95" s="1089"/>
      <c r="K95" s="1090"/>
    </row>
    <row r="96" spans="1:11" ht="15" customHeight="1">
      <c r="A96" s="1091"/>
      <c r="B96" s="1092"/>
      <c r="C96" s="1092"/>
      <c r="D96" s="1092"/>
      <c r="E96" s="1092"/>
      <c r="F96" s="1092"/>
      <c r="G96" s="1092"/>
      <c r="H96" s="1092"/>
      <c r="I96" s="1092"/>
      <c r="J96" s="1092"/>
      <c r="K96" s="1093"/>
    </row>
    <row r="97" spans="1:11" ht="15" customHeight="1">
      <c r="A97" s="1094"/>
      <c r="B97" s="1095"/>
      <c r="C97" s="1095"/>
      <c r="D97" s="1095"/>
      <c r="E97" s="1095"/>
      <c r="F97" s="1095"/>
      <c r="G97" s="1095"/>
      <c r="H97" s="1095"/>
      <c r="I97" s="1095"/>
      <c r="J97" s="1095"/>
      <c r="K97" s="1096"/>
    </row>
    <row r="98" spans="1:11" ht="23.25" customHeight="1">
      <c r="A98" s="514" t="s">
        <v>840</v>
      </c>
      <c r="B98" s="1085"/>
      <c r="C98" s="1086"/>
      <c r="D98" s="1087"/>
      <c r="E98" s="507" t="s">
        <v>708</v>
      </c>
      <c r="F98" s="508"/>
      <c r="G98" s="508"/>
      <c r="H98" s="508"/>
      <c r="I98" s="508"/>
      <c r="J98" s="508"/>
      <c r="K98" s="509"/>
    </row>
    <row r="99" spans="1:11" ht="15.75">
      <c r="A99" s="510" t="s">
        <v>699</v>
      </c>
      <c r="B99" s="897"/>
      <c r="C99" s="511" t="s">
        <v>709</v>
      </c>
      <c r="D99" s="899"/>
      <c r="E99" s="1079"/>
      <c r="F99" s="1080"/>
      <c r="G99" s="1080"/>
      <c r="H99" s="1080"/>
      <c r="I99" s="1080"/>
      <c r="J99" s="1080"/>
      <c r="K99" s="1081"/>
    </row>
    <row r="100" spans="1:11" ht="16.5" thickBot="1">
      <c r="A100" s="512" t="s">
        <v>422</v>
      </c>
      <c r="B100" s="898"/>
      <c r="C100" s="513" t="s">
        <v>710</v>
      </c>
      <c r="D100" s="900"/>
      <c r="E100" s="1082"/>
      <c r="F100" s="1083"/>
      <c r="G100" s="1083"/>
      <c r="H100" s="1083"/>
      <c r="I100" s="1083"/>
      <c r="J100" s="1083"/>
      <c r="K100" s="1084"/>
    </row>
    <row r="101" spans="1:11" ht="16.5" thickTop="1">
      <c r="A101" s="476"/>
      <c r="B101" s="476"/>
      <c r="C101" s="476"/>
      <c r="D101" s="476"/>
      <c r="E101" s="476"/>
      <c r="F101" s="476"/>
      <c r="G101" s="476"/>
      <c r="H101" s="476"/>
      <c r="I101" s="476"/>
      <c r="J101" s="476"/>
      <c r="K101" s="476"/>
    </row>
    <row r="102" spans="1:11" ht="15.75">
      <c r="A102" s="476"/>
      <c r="B102" s="476"/>
      <c r="C102" s="476"/>
      <c r="D102" s="476"/>
      <c r="E102" s="476"/>
      <c r="F102" s="476"/>
      <c r="G102" s="476"/>
      <c r="H102" s="476"/>
      <c r="I102" s="476"/>
      <c r="J102" s="476"/>
      <c r="K102" s="476"/>
    </row>
    <row r="103" spans="1:11" ht="15.75">
      <c r="A103" s="476"/>
      <c r="B103" s="476"/>
      <c r="C103" s="476"/>
      <c r="D103" s="476"/>
      <c r="E103" s="476"/>
      <c r="F103" s="476"/>
      <c r="G103" s="476"/>
      <c r="H103" s="476"/>
      <c r="I103" s="476"/>
      <c r="J103" s="476"/>
      <c r="K103" s="476"/>
    </row>
    <row r="104" spans="1:11" ht="15.75">
      <c r="A104" s="476"/>
      <c r="B104" s="476"/>
      <c r="C104" s="476"/>
      <c r="D104" s="476"/>
      <c r="E104" s="476"/>
      <c r="F104" s="476"/>
      <c r="G104" s="476"/>
      <c r="H104" s="476"/>
      <c r="I104" s="476"/>
      <c r="J104" s="476"/>
      <c r="K104" s="476"/>
    </row>
  </sheetData>
  <sheetProtection password="CC61" sheet="1" objects="1" scenarios="1"/>
  <mergeCells count="110">
    <mergeCell ref="A3:F3"/>
    <mergeCell ref="E5:K5"/>
    <mergeCell ref="A1:K1"/>
    <mergeCell ref="A2:K2"/>
    <mergeCell ref="G3:K3"/>
    <mergeCell ref="A4:A5"/>
    <mergeCell ref="B4:D5"/>
    <mergeCell ref="F32:G32"/>
    <mergeCell ref="H32:I32"/>
    <mergeCell ref="J32:K32"/>
    <mergeCell ref="F8:G8"/>
    <mergeCell ref="H8:I8"/>
    <mergeCell ref="J8:K8"/>
    <mergeCell ref="F9:G9"/>
    <mergeCell ref="H9:I9"/>
    <mergeCell ref="J9:K9"/>
    <mergeCell ref="F16:G16"/>
    <mergeCell ref="H16:I16"/>
    <mergeCell ref="J16:K16"/>
    <mergeCell ref="F19:G19"/>
    <mergeCell ref="H19:I19"/>
    <mergeCell ref="J19:K19"/>
    <mergeCell ref="F20:G20"/>
    <mergeCell ref="H20:I20"/>
    <mergeCell ref="J20:K20"/>
    <mergeCell ref="F27:G27"/>
    <mergeCell ref="H27:I27"/>
    <mergeCell ref="J27:K27"/>
    <mergeCell ref="H21:I21"/>
    <mergeCell ref="F30:G30"/>
    <mergeCell ref="H30:I30"/>
    <mergeCell ref="J30:K30"/>
    <mergeCell ref="F31:G31"/>
    <mergeCell ref="H31:I31"/>
    <mergeCell ref="J31:K31"/>
    <mergeCell ref="F33:G33"/>
    <mergeCell ref="H33:I33"/>
    <mergeCell ref="J33:K33"/>
    <mergeCell ref="F38:G38"/>
    <mergeCell ref="H38:I38"/>
    <mergeCell ref="J38:K38"/>
    <mergeCell ref="F41:G41"/>
    <mergeCell ref="H41:I41"/>
    <mergeCell ref="J41:K41"/>
    <mergeCell ref="F42:G42"/>
    <mergeCell ref="H42:I42"/>
    <mergeCell ref="J42:K42"/>
    <mergeCell ref="F43:G43"/>
    <mergeCell ref="H43:I43"/>
    <mergeCell ref="J43:K43"/>
    <mergeCell ref="F44:G44"/>
    <mergeCell ref="H44:I44"/>
    <mergeCell ref="J44:K44"/>
    <mergeCell ref="F49:G49"/>
    <mergeCell ref="H49:I49"/>
    <mergeCell ref="J49:K49"/>
    <mergeCell ref="F52:G52"/>
    <mergeCell ref="H52:I52"/>
    <mergeCell ref="J52:K52"/>
    <mergeCell ref="F53:G53"/>
    <mergeCell ref="H53:I53"/>
    <mergeCell ref="J53:K53"/>
    <mergeCell ref="F54:G54"/>
    <mergeCell ref="H54:I54"/>
    <mergeCell ref="J54:K54"/>
    <mergeCell ref="F55:G55"/>
    <mergeCell ref="H55:I55"/>
    <mergeCell ref="J55:K55"/>
    <mergeCell ref="H60:I60"/>
    <mergeCell ref="F56:G56"/>
    <mergeCell ref="H56:I56"/>
    <mergeCell ref="J56:K56"/>
    <mergeCell ref="H57:I57"/>
    <mergeCell ref="J57:K57"/>
    <mergeCell ref="F63:G63"/>
    <mergeCell ref="H63:I63"/>
    <mergeCell ref="J63:K63"/>
    <mergeCell ref="F57:G57"/>
    <mergeCell ref="F60:G60"/>
    <mergeCell ref="J60:K60"/>
    <mergeCell ref="F64:G64"/>
    <mergeCell ref="H64:I64"/>
    <mergeCell ref="J64:K64"/>
    <mergeCell ref="F65:G65"/>
    <mergeCell ref="H65:I65"/>
    <mergeCell ref="J65:K65"/>
    <mergeCell ref="F71:G71"/>
    <mergeCell ref="H71:I71"/>
    <mergeCell ref="J71:K71"/>
    <mergeCell ref="F74:G74"/>
    <mergeCell ref="H74:I74"/>
    <mergeCell ref="J74:K74"/>
    <mergeCell ref="J75:K75"/>
    <mergeCell ref="F82:G82"/>
    <mergeCell ref="H82:I82"/>
    <mergeCell ref="J82:K82"/>
    <mergeCell ref="H86:I86"/>
    <mergeCell ref="H93:I93"/>
    <mergeCell ref="F75:G75"/>
    <mergeCell ref="H75:I75"/>
    <mergeCell ref="E99:K100"/>
    <mergeCell ref="B98:D98"/>
    <mergeCell ref="A95:K97"/>
    <mergeCell ref="J85:K85"/>
    <mergeCell ref="J86:K86"/>
    <mergeCell ref="J93:K93"/>
    <mergeCell ref="F85:G85"/>
    <mergeCell ref="F86:G86"/>
    <mergeCell ref="F93:G93"/>
    <mergeCell ref="H85:I85"/>
  </mergeCells>
  <dataValidations count="3">
    <dataValidation type="whole" allowBlank="1" showInputMessage="1" showErrorMessage="1" promptTitle="Den" prompt="1 - 31" sqref="F8:G9 F16:G16 F19:G20 F27:G27 F30:G33 F38:G38 F41:G44 F49:G49 F52:G57 F60:G60 F63:G64 F71:G71 F74:G75 F82:G82 F85:G86 F93:G93">
      <formula1>1</formula1>
      <formula2>31</formula2>
    </dataValidation>
    <dataValidation allowBlank="1" showInputMessage="1" showErrorMessage="1" promptTitle="Měsíc" prompt="1 - 12" sqref="H8:I9 H41:I44 H27:I27 H30:I33 H38:I38 H16:I16 H19:I21 H49:I49 H52:I57 H60:I60 H63:I64 H71:I71 H82:I82 H74:I75 H85:I86 H93:I93"/>
    <dataValidation allowBlank="1" showInputMessage="1" showErrorMessage="1" promptTitle="Rok" prompt="1980 - 2015" sqref="J8:K9 J16:K16 J19:K20 J27:K27 J30:K33 J38:K38 J41:K44 J49:K49 J52:K57 J60:K60 J63:K64 J71:K71 J74:K75 J82:K82 J85:K86 J93:K93"/>
  </dataValidations>
  <printOptions horizontalCentered="1"/>
  <pageMargins left="0.7086614173228347" right="0.35433070866141736" top="0.5118110236220472" bottom="0.5511811023622047" header="0.31496062992125984" footer="0.31496062992125984"/>
  <pageSetup horizontalDpi="300" verticalDpi="300" orientation="portrait" paperSize="9" scale="85" r:id="rId2"/>
  <headerFooter alignWithMargins="0">
    <oddHeader>&amp;RPříloha č.2 vyhlášky  č.40/2001 Sb.</oddHeader>
  </headerFooter>
  <drawing r:id="rId1"/>
</worksheet>
</file>

<file path=xl/worksheets/sheet13.xml><?xml version="1.0" encoding="utf-8"?>
<worksheet xmlns="http://schemas.openxmlformats.org/spreadsheetml/2006/main" xmlns:r="http://schemas.openxmlformats.org/officeDocument/2006/relationships">
  <sheetPr codeName="List15" transitionEvaluation="1" transitionEntry="1"/>
  <dimension ref="A1:K102"/>
  <sheetViews>
    <sheetView showGridLines="0" showZeros="0" workbookViewId="0" topLeftCell="A1">
      <selection activeCell="A6" sqref="A6:I6"/>
    </sheetView>
  </sheetViews>
  <sheetFormatPr defaultColWidth="12.625" defaultRowHeight="12.75"/>
  <cols>
    <col min="1" max="1" width="9.875" style="7" customWidth="1"/>
    <col min="2" max="2" width="20.75390625" style="7" customWidth="1"/>
    <col min="3" max="3" width="12.75390625" style="7" customWidth="1"/>
    <col min="4" max="4" width="8.375" style="7" customWidth="1"/>
    <col min="5" max="5" width="19.625" style="7" customWidth="1"/>
    <col min="6" max="6" width="11.875" style="7" customWidth="1"/>
    <col min="7" max="7" width="7.375" style="7" customWidth="1"/>
    <col min="8" max="9" width="3.625" style="7" bestFit="1" customWidth="1"/>
    <col min="10" max="10" width="5.625" style="7" bestFit="1" customWidth="1"/>
    <col min="11" max="16384" width="12.625" style="7" customWidth="1"/>
  </cols>
  <sheetData>
    <row r="1" spans="1:10" ht="15">
      <c r="A1" s="1074"/>
      <c r="B1" s="1074"/>
      <c r="C1" s="1074"/>
      <c r="D1" s="1074"/>
      <c r="E1" s="1074"/>
      <c r="F1" s="1074"/>
      <c r="G1" s="1074"/>
      <c r="H1" s="1074"/>
      <c r="I1" s="1074"/>
      <c r="J1" s="1074"/>
    </row>
    <row r="2" spans="8:10" ht="17.25" customHeight="1" thickBot="1">
      <c r="H2" s="680"/>
      <c r="I2" s="680"/>
      <c r="J2" s="680"/>
    </row>
    <row r="3" spans="1:10" ht="22.5" customHeight="1" thickBot="1">
      <c r="A3" s="1122" t="s">
        <v>940</v>
      </c>
      <c r="B3" s="1123"/>
      <c r="C3" s="1123"/>
      <c r="D3" s="1123"/>
      <c r="E3" s="1123"/>
      <c r="F3" s="1123"/>
      <c r="G3" s="1124"/>
      <c r="H3" s="1119" t="s">
        <v>1194</v>
      </c>
      <c r="I3" s="1120"/>
      <c r="J3" s="1121"/>
    </row>
    <row r="4" spans="6:11" ht="8.25" customHeight="1" thickBot="1">
      <c r="F4" s="888"/>
      <c r="G4" s="477"/>
      <c r="H4" s="477"/>
      <c r="I4" s="887"/>
      <c r="J4" s="887"/>
      <c r="K4"/>
    </row>
    <row r="5" spans="1:10" ht="30" customHeight="1" thickBot="1">
      <c r="A5" s="891" t="s">
        <v>628</v>
      </c>
      <c r="B5" s="1128" t="str">
        <f>'80'!A8</f>
        <v>Budování rozvojového partnerství za účelem posílení kapacity při plánování a realizaci programů v kraji Vysočina II.</v>
      </c>
      <c r="C5" s="1129"/>
      <c r="D5" s="1129"/>
      <c r="E5" s="1130"/>
      <c r="F5" s="890" t="s">
        <v>801</v>
      </c>
      <c r="G5" s="1125">
        <f>'80'!J5</f>
        <v>0</v>
      </c>
      <c r="H5" s="1126"/>
      <c r="I5" s="1126"/>
      <c r="J5" s="1127"/>
    </row>
    <row r="6" spans="1:10" ht="4.5" customHeight="1">
      <c r="A6" s="516"/>
      <c r="B6" s="516"/>
      <c r="C6" s="516"/>
      <c r="D6" s="516"/>
      <c r="E6" s="516"/>
      <c r="F6" s="516"/>
      <c r="G6" s="516"/>
      <c r="H6" s="516"/>
      <c r="I6" s="516"/>
      <c r="J6" s="516"/>
    </row>
    <row r="7" spans="1:10" ht="15" customHeight="1">
      <c r="A7" s="517">
        <v>8710</v>
      </c>
      <c r="B7" s="518" t="s">
        <v>711</v>
      </c>
      <c r="C7" s="519"/>
      <c r="D7" s="519"/>
      <c r="E7" s="519"/>
      <c r="F7" s="519"/>
      <c r="G7" s="519"/>
      <c r="H7" s="519"/>
      <c r="I7" s="519"/>
      <c r="J7" s="520"/>
    </row>
    <row r="8" spans="1:10" ht="15" customHeight="1">
      <c r="A8" s="521" t="s">
        <v>712</v>
      </c>
      <c r="B8" s="1140"/>
      <c r="C8" s="1140"/>
      <c r="D8" s="522" t="s">
        <v>713</v>
      </c>
      <c r="E8" s="913"/>
      <c r="F8" s="524" t="s">
        <v>714</v>
      </c>
      <c r="G8" s="523"/>
      <c r="H8" s="915"/>
      <c r="I8" s="916"/>
      <c r="J8" s="917"/>
    </row>
    <row r="9" spans="1:10" ht="15" customHeight="1">
      <c r="A9" s="521" t="s">
        <v>712</v>
      </c>
      <c r="B9" s="1142"/>
      <c r="C9" s="1142"/>
      <c r="D9" s="522" t="s">
        <v>713</v>
      </c>
      <c r="E9" s="913"/>
      <c r="F9" s="524" t="s">
        <v>714</v>
      </c>
      <c r="G9" s="523"/>
      <c r="H9" s="918"/>
      <c r="I9" s="919"/>
      <c r="J9" s="920"/>
    </row>
    <row r="10" spans="1:10" ht="15" customHeight="1">
      <c r="A10" s="521" t="s">
        <v>712</v>
      </c>
      <c r="B10" s="1142"/>
      <c r="C10" s="1142"/>
      <c r="D10" s="522" t="s">
        <v>713</v>
      </c>
      <c r="E10" s="913"/>
      <c r="F10" s="524" t="s">
        <v>714</v>
      </c>
      <c r="G10" s="523"/>
      <c r="H10" s="918"/>
      <c r="I10" s="919"/>
      <c r="J10" s="920"/>
    </row>
    <row r="11" spans="1:10" ht="15" customHeight="1">
      <c r="A11" s="521" t="s">
        <v>712</v>
      </c>
      <c r="B11" s="1142"/>
      <c r="C11" s="1142"/>
      <c r="D11" s="522" t="s">
        <v>713</v>
      </c>
      <c r="E11" s="913"/>
      <c r="F11" s="524" t="s">
        <v>714</v>
      </c>
      <c r="G11" s="523"/>
      <c r="H11" s="918"/>
      <c r="I11" s="919"/>
      <c r="J11" s="920"/>
    </row>
    <row r="12" spans="1:10" ht="15" customHeight="1">
      <c r="A12" s="521" t="s">
        <v>712</v>
      </c>
      <c r="B12" s="1142"/>
      <c r="C12" s="1142"/>
      <c r="D12" s="522" t="s">
        <v>713</v>
      </c>
      <c r="E12" s="913"/>
      <c r="F12" s="524" t="s">
        <v>714</v>
      </c>
      <c r="G12" s="523"/>
      <c r="H12" s="918"/>
      <c r="I12" s="919"/>
      <c r="J12" s="920"/>
    </row>
    <row r="13" spans="1:10" ht="15" customHeight="1" hidden="1">
      <c r="A13" s="521" t="s">
        <v>712</v>
      </c>
      <c r="B13" s="913"/>
      <c r="C13" s="913"/>
      <c r="D13" s="522" t="s">
        <v>713</v>
      </c>
      <c r="E13" s="913"/>
      <c r="F13" s="524" t="s">
        <v>714</v>
      </c>
      <c r="G13" s="523"/>
      <c r="H13" s="918"/>
      <c r="I13" s="919"/>
      <c r="J13" s="920"/>
    </row>
    <row r="14" spans="1:10" ht="15" customHeight="1" hidden="1">
      <c r="A14" s="521" t="s">
        <v>712</v>
      </c>
      <c r="B14" s="913"/>
      <c r="C14" s="913"/>
      <c r="D14" s="522" t="s">
        <v>713</v>
      </c>
      <c r="E14" s="913"/>
      <c r="F14" s="524" t="s">
        <v>714</v>
      </c>
      <c r="G14" s="523"/>
      <c r="H14" s="918"/>
      <c r="I14" s="919"/>
      <c r="J14" s="920"/>
    </row>
    <row r="15" spans="1:10" ht="15" customHeight="1">
      <c r="A15" s="521" t="s">
        <v>712</v>
      </c>
      <c r="B15" s="1142"/>
      <c r="C15" s="1142"/>
      <c r="D15" s="522" t="s">
        <v>713</v>
      </c>
      <c r="E15" s="913"/>
      <c r="F15" s="524" t="s">
        <v>714</v>
      </c>
      <c r="G15" s="523"/>
      <c r="H15" s="918"/>
      <c r="I15" s="919"/>
      <c r="J15" s="920"/>
    </row>
    <row r="16" spans="1:10" ht="15" customHeight="1">
      <c r="A16" s="528" t="s">
        <v>712</v>
      </c>
      <c r="B16" s="1153"/>
      <c r="C16" s="1153"/>
      <c r="D16" s="529" t="s">
        <v>713</v>
      </c>
      <c r="E16" s="914"/>
      <c r="F16" s="531" t="s">
        <v>714</v>
      </c>
      <c r="G16" s="530"/>
      <c r="H16" s="918"/>
      <c r="I16" s="919"/>
      <c r="J16" s="920"/>
    </row>
    <row r="17" spans="1:10" ht="4.5" customHeight="1">
      <c r="A17" s="532"/>
      <c r="B17" s="532"/>
      <c r="C17" s="532"/>
      <c r="D17" s="532"/>
      <c r="E17" s="532"/>
      <c r="F17" s="532"/>
      <c r="G17" s="532"/>
      <c r="H17" s="532"/>
      <c r="I17" s="532"/>
      <c r="J17" s="532"/>
    </row>
    <row r="18" spans="1:10" ht="15" customHeight="1">
      <c r="A18" s="517">
        <v>8720</v>
      </c>
      <c r="B18" s="533" t="s">
        <v>715</v>
      </c>
      <c r="C18" s="519"/>
      <c r="D18" s="519"/>
      <c r="E18" s="519"/>
      <c r="F18" s="519"/>
      <c r="G18" s="519"/>
      <c r="H18" s="519"/>
      <c r="I18" s="519"/>
      <c r="J18" s="520"/>
    </row>
    <row r="19" spans="1:10" ht="15" customHeight="1">
      <c r="A19" s="521" t="s">
        <v>712</v>
      </c>
      <c r="B19" s="921"/>
      <c r="C19" s="921"/>
      <c r="D19" s="522" t="s">
        <v>713</v>
      </c>
      <c r="E19" s="921"/>
      <c r="F19" s="524" t="s">
        <v>714</v>
      </c>
      <c r="G19" s="523"/>
      <c r="H19" s="923"/>
      <c r="I19" s="924"/>
      <c r="J19" s="925"/>
    </row>
    <row r="20" spans="1:10" ht="15" customHeight="1">
      <c r="A20" s="521" t="s">
        <v>712</v>
      </c>
      <c r="B20" s="1142"/>
      <c r="C20" s="1142"/>
      <c r="D20" s="522" t="s">
        <v>713</v>
      </c>
      <c r="E20" s="921"/>
      <c r="F20" s="524" t="s">
        <v>714</v>
      </c>
      <c r="G20" s="523"/>
      <c r="H20" s="926"/>
      <c r="I20" s="927"/>
      <c r="J20" s="928"/>
    </row>
    <row r="21" spans="1:10" ht="15" customHeight="1">
      <c r="A21" s="521" t="s">
        <v>712</v>
      </c>
      <c r="B21" s="1142"/>
      <c r="C21" s="1142"/>
      <c r="D21" s="522" t="s">
        <v>713</v>
      </c>
      <c r="E21" s="921"/>
      <c r="F21" s="524" t="s">
        <v>714</v>
      </c>
      <c r="G21" s="523"/>
      <c r="H21" s="926"/>
      <c r="I21" s="927"/>
      <c r="J21" s="928"/>
    </row>
    <row r="22" spans="1:10" ht="15" customHeight="1" hidden="1">
      <c r="A22" s="521" t="s">
        <v>712</v>
      </c>
      <c r="B22" s="921"/>
      <c r="C22" s="921"/>
      <c r="D22" s="522" t="s">
        <v>713</v>
      </c>
      <c r="E22" s="921"/>
      <c r="F22" s="524" t="s">
        <v>714</v>
      </c>
      <c r="G22" s="523"/>
      <c r="H22" s="926"/>
      <c r="I22" s="927"/>
      <c r="J22" s="928"/>
    </row>
    <row r="23" spans="1:10" ht="15" customHeight="1" hidden="1">
      <c r="A23" s="521" t="s">
        <v>712</v>
      </c>
      <c r="B23" s="921"/>
      <c r="C23" s="921"/>
      <c r="D23" s="522" t="s">
        <v>713</v>
      </c>
      <c r="E23" s="921"/>
      <c r="F23" s="524" t="s">
        <v>714</v>
      </c>
      <c r="G23" s="523"/>
      <c r="H23" s="926"/>
      <c r="I23" s="927"/>
      <c r="J23" s="928"/>
    </row>
    <row r="24" spans="1:10" ht="15" customHeight="1">
      <c r="A24" s="521" t="s">
        <v>712</v>
      </c>
      <c r="B24" s="1142"/>
      <c r="C24" s="1142"/>
      <c r="D24" s="522" t="s">
        <v>713</v>
      </c>
      <c r="E24" s="921"/>
      <c r="F24" s="524" t="s">
        <v>714</v>
      </c>
      <c r="G24" s="523"/>
      <c r="H24" s="926"/>
      <c r="I24" s="927"/>
      <c r="J24" s="928"/>
    </row>
    <row r="25" spans="1:10" ht="15" customHeight="1">
      <c r="A25" s="521" t="s">
        <v>712</v>
      </c>
      <c r="B25" s="1142"/>
      <c r="C25" s="1142"/>
      <c r="D25" s="522" t="s">
        <v>713</v>
      </c>
      <c r="E25" s="921"/>
      <c r="F25" s="524" t="s">
        <v>714</v>
      </c>
      <c r="G25" s="523"/>
      <c r="H25" s="926"/>
      <c r="I25" s="927"/>
      <c r="J25" s="928"/>
    </row>
    <row r="26" spans="1:10" ht="15" customHeight="1">
      <c r="A26" s="521" t="s">
        <v>712</v>
      </c>
      <c r="B26" s="1142"/>
      <c r="C26" s="1142"/>
      <c r="D26" s="522" t="s">
        <v>713</v>
      </c>
      <c r="E26" s="921"/>
      <c r="F26" s="524" t="s">
        <v>714</v>
      </c>
      <c r="G26" s="523"/>
      <c r="H26" s="926"/>
      <c r="I26" s="927"/>
      <c r="J26" s="928"/>
    </row>
    <row r="27" spans="1:10" ht="15" customHeight="1">
      <c r="A27" s="528" t="s">
        <v>712</v>
      </c>
      <c r="B27" s="1153"/>
      <c r="C27" s="1153"/>
      <c r="D27" s="529" t="s">
        <v>713</v>
      </c>
      <c r="E27" s="922"/>
      <c r="F27" s="531" t="s">
        <v>714</v>
      </c>
      <c r="G27" s="530"/>
      <c r="H27" s="926"/>
      <c r="I27" s="927"/>
      <c r="J27" s="928"/>
    </row>
    <row r="28" spans="1:10" ht="4.5" customHeight="1">
      <c r="A28" s="528"/>
      <c r="B28" s="515"/>
      <c r="C28" s="515"/>
      <c r="D28" s="534"/>
      <c r="E28" s="534"/>
      <c r="F28" s="530"/>
      <c r="G28" s="530"/>
      <c r="H28" s="535"/>
      <c r="I28" s="535"/>
      <c r="J28" s="535"/>
    </row>
    <row r="29" spans="1:10" ht="15" customHeight="1">
      <c r="A29" s="517">
        <v>8730</v>
      </c>
      <c r="B29" s="533" t="s">
        <v>716</v>
      </c>
      <c r="C29" s="519"/>
      <c r="D29" s="519"/>
      <c r="E29" s="519"/>
      <c r="F29" s="519"/>
      <c r="G29" s="519"/>
      <c r="H29" s="519"/>
      <c r="I29" s="519"/>
      <c r="J29" s="520"/>
    </row>
    <row r="30" spans="1:10" ht="15" customHeight="1">
      <c r="A30" s="521" t="s">
        <v>699</v>
      </c>
      <c r="B30" s="1140"/>
      <c r="C30" s="1140"/>
      <c r="D30" s="524" t="s">
        <v>700</v>
      </c>
      <c r="E30" s="1140"/>
      <c r="F30" s="1140"/>
      <c r="G30" s="523" t="s">
        <v>701</v>
      </c>
      <c r="H30" s="923"/>
      <c r="I30" s="924"/>
      <c r="J30" s="925"/>
    </row>
    <row r="31" spans="1:10" ht="15" customHeight="1">
      <c r="A31" s="521" t="s">
        <v>699</v>
      </c>
      <c r="B31" s="1142"/>
      <c r="C31" s="1142"/>
      <c r="D31" s="524" t="s">
        <v>700</v>
      </c>
      <c r="E31" s="1142"/>
      <c r="F31" s="1142"/>
      <c r="G31" s="523" t="s">
        <v>701</v>
      </c>
      <c r="H31" s="926"/>
      <c r="I31" s="927"/>
      <c r="J31" s="928"/>
    </row>
    <row r="32" spans="1:10" ht="15" customHeight="1" hidden="1">
      <c r="A32" s="521" t="s">
        <v>699</v>
      </c>
      <c r="B32" s="921"/>
      <c r="C32" s="921"/>
      <c r="D32" s="524" t="s">
        <v>700</v>
      </c>
      <c r="E32" s="921"/>
      <c r="F32" s="921"/>
      <c r="G32" s="523" t="s">
        <v>701</v>
      </c>
      <c r="H32" s="926"/>
      <c r="I32" s="927"/>
      <c r="J32" s="928"/>
    </row>
    <row r="33" spans="1:10" ht="15" customHeight="1" hidden="1">
      <c r="A33" s="521" t="s">
        <v>699</v>
      </c>
      <c r="B33" s="921"/>
      <c r="C33" s="921"/>
      <c r="D33" s="524" t="s">
        <v>700</v>
      </c>
      <c r="E33" s="921"/>
      <c r="F33" s="921"/>
      <c r="G33" s="523" t="s">
        <v>701</v>
      </c>
      <c r="H33" s="926"/>
      <c r="I33" s="927"/>
      <c r="J33" s="928"/>
    </row>
    <row r="34" spans="1:10" ht="15" customHeight="1" hidden="1">
      <c r="A34" s="521" t="s">
        <v>699</v>
      </c>
      <c r="B34" s="921"/>
      <c r="C34" s="921"/>
      <c r="D34" s="524" t="s">
        <v>700</v>
      </c>
      <c r="E34" s="921"/>
      <c r="F34" s="921"/>
      <c r="G34" s="523" t="s">
        <v>701</v>
      </c>
      <c r="H34" s="926"/>
      <c r="I34" s="927"/>
      <c r="J34" s="928"/>
    </row>
    <row r="35" spans="1:10" ht="15" customHeight="1" hidden="1">
      <c r="A35" s="521" t="s">
        <v>699</v>
      </c>
      <c r="B35" s="921"/>
      <c r="C35" s="921"/>
      <c r="D35" s="524" t="s">
        <v>700</v>
      </c>
      <c r="E35" s="921"/>
      <c r="F35" s="921"/>
      <c r="G35" s="523" t="s">
        <v>701</v>
      </c>
      <c r="H35" s="926"/>
      <c r="I35" s="927"/>
      <c r="J35" s="928"/>
    </row>
    <row r="36" spans="1:10" ht="15" customHeight="1" hidden="1">
      <c r="A36" s="521" t="s">
        <v>699</v>
      </c>
      <c r="B36" s="921"/>
      <c r="C36" s="921"/>
      <c r="D36" s="524" t="s">
        <v>700</v>
      </c>
      <c r="E36" s="921"/>
      <c r="F36" s="921"/>
      <c r="G36" s="523" t="s">
        <v>701</v>
      </c>
      <c r="H36" s="926"/>
      <c r="I36" s="927"/>
      <c r="J36" s="928"/>
    </row>
    <row r="37" spans="1:10" ht="15" customHeight="1" hidden="1">
      <c r="A37" s="521" t="s">
        <v>699</v>
      </c>
      <c r="B37" s="921"/>
      <c r="C37" s="921"/>
      <c r="D37" s="524" t="s">
        <v>700</v>
      </c>
      <c r="E37" s="921"/>
      <c r="F37" s="921"/>
      <c r="G37" s="523" t="s">
        <v>701</v>
      </c>
      <c r="H37" s="926"/>
      <c r="I37" s="927"/>
      <c r="J37" s="928"/>
    </row>
    <row r="38" spans="1:10" ht="15" customHeight="1">
      <c r="A38" s="528" t="s">
        <v>699</v>
      </c>
      <c r="B38" s="1153"/>
      <c r="C38" s="1153"/>
      <c r="D38" s="531" t="s">
        <v>700</v>
      </c>
      <c r="E38" s="1153"/>
      <c r="F38" s="1153"/>
      <c r="G38" s="530" t="s">
        <v>701</v>
      </c>
      <c r="H38" s="926"/>
      <c r="I38" s="927"/>
      <c r="J38" s="928"/>
    </row>
    <row r="39" spans="1:10" ht="4.5" customHeight="1">
      <c r="A39" s="537"/>
      <c r="B39" s="538"/>
      <c r="C39" s="538"/>
      <c r="D39" s="538"/>
      <c r="E39" s="538"/>
      <c r="F39" s="537"/>
      <c r="G39" s="537"/>
      <c r="H39" s="532"/>
      <c r="I39" s="532"/>
      <c r="J39" s="532"/>
    </row>
    <row r="40" spans="1:10" ht="15" customHeight="1">
      <c r="A40" s="517">
        <v>8740</v>
      </c>
      <c r="B40" s="533" t="s">
        <v>717</v>
      </c>
      <c r="C40" s="519"/>
      <c r="D40" s="519"/>
      <c r="E40" s="519"/>
      <c r="F40" s="519"/>
      <c r="G40" s="519"/>
      <c r="H40" s="519"/>
      <c r="I40" s="519"/>
      <c r="J40" s="520"/>
    </row>
    <row r="41" spans="1:10" ht="15" customHeight="1">
      <c r="A41" s="521" t="s">
        <v>699</v>
      </c>
      <c r="B41" s="1140"/>
      <c r="C41" s="1140"/>
      <c r="D41" s="524" t="s">
        <v>700</v>
      </c>
      <c r="E41" s="1140"/>
      <c r="F41" s="1140"/>
      <c r="G41" s="523" t="s">
        <v>701</v>
      </c>
      <c r="H41" s="923"/>
      <c r="I41" s="924"/>
      <c r="J41" s="925"/>
    </row>
    <row r="42" spans="1:10" ht="15" customHeight="1">
      <c r="A42" s="521" t="s">
        <v>699</v>
      </c>
      <c r="B42" s="1142"/>
      <c r="C42" s="1142"/>
      <c r="D42" s="524" t="s">
        <v>700</v>
      </c>
      <c r="E42" s="1142"/>
      <c r="F42" s="1142"/>
      <c r="G42" s="523" t="s">
        <v>701</v>
      </c>
      <c r="H42" s="926"/>
      <c r="I42" s="927"/>
      <c r="J42" s="928"/>
    </row>
    <row r="43" spans="1:10" ht="15" customHeight="1" hidden="1">
      <c r="A43" s="521" t="s">
        <v>699</v>
      </c>
      <c r="B43" s="921"/>
      <c r="C43" s="921"/>
      <c r="D43" s="524" t="s">
        <v>700</v>
      </c>
      <c r="E43" s="921"/>
      <c r="F43" s="921"/>
      <c r="G43" s="523" t="s">
        <v>701</v>
      </c>
      <c r="H43" s="926"/>
      <c r="I43" s="927"/>
      <c r="J43" s="928"/>
    </row>
    <row r="44" spans="1:10" ht="15" customHeight="1" hidden="1">
      <c r="A44" s="521" t="s">
        <v>699</v>
      </c>
      <c r="B44" s="921"/>
      <c r="C44" s="921"/>
      <c r="D44" s="524" t="s">
        <v>700</v>
      </c>
      <c r="E44" s="921"/>
      <c r="F44" s="921"/>
      <c r="G44" s="523" t="s">
        <v>701</v>
      </c>
      <c r="H44" s="926"/>
      <c r="I44" s="927"/>
      <c r="J44" s="928"/>
    </row>
    <row r="45" spans="1:10" ht="15" customHeight="1" hidden="1">
      <c r="A45" s="521" t="s">
        <v>699</v>
      </c>
      <c r="B45" s="921"/>
      <c r="C45" s="921"/>
      <c r="D45" s="524" t="s">
        <v>700</v>
      </c>
      <c r="E45" s="921"/>
      <c r="F45" s="921"/>
      <c r="G45" s="523" t="s">
        <v>701</v>
      </c>
      <c r="H45" s="926"/>
      <c r="I45" s="927"/>
      <c r="J45" s="928"/>
    </row>
    <row r="46" spans="1:10" ht="15" customHeight="1" hidden="1">
      <c r="A46" s="521" t="s">
        <v>699</v>
      </c>
      <c r="B46" s="921"/>
      <c r="C46" s="921"/>
      <c r="D46" s="524" t="s">
        <v>700</v>
      </c>
      <c r="E46" s="921"/>
      <c r="F46" s="921"/>
      <c r="G46" s="523" t="s">
        <v>701</v>
      </c>
      <c r="H46" s="926"/>
      <c r="I46" s="927"/>
      <c r="J46" s="928"/>
    </row>
    <row r="47" spans="1:10" ht="15" customHeight="1" hidden="1">
      <c r="A47" s="521" t="s">
        <v>699</v>
      </c>
      <c r="B47" s="921"/>
      <c r="C47" s="921"/>
      <c r="D47" s="524" t="s">
        <v>700</v>
      </c>
      <c r="E47" s="921"/>
      <c r="F47" s="921"/>
      <c r="G47" s="523" t="s">
        <v>701</v>
      </c>
      <c r="H47" s="926"/>
      <c r="I47" s="927"/>
      <c r="J47" s="928"/>
    </row>
    <row r="48" spans="1:10" ht="15" customHeight="1" hidden="1">
      <c r="A48" s="521" t="s">
        <v>699</v>
      </c>
      <c r="B48" s="921"/>
      <c r="C48" s="921"/>
      <c r="D48" s="524" t="s">
        <v>700</v>
      </c>
      <c r="E48" s="921"/>
      <c r="F48" s="921"/>
      <c r="G48" s="523" t="s">
        <v>701</v>
      </c>
      <c r="H48" s="926"/>
      <c r="I48" s="927"/>
      <c r="J48" s="928"/>
    </row>
    <row r="49" spans="1:10" ht="15" customHeight="1">
      <c r="A49" s="528" t="s">
        <v>699</v>
      </c>
      <c r="B49" s="1153"/>
      <c r="C49" s="1153"/>
      <c r="D49" s="531" t="s">
        <v>700</v>
      </c>
      <c r="E49" s="1153"/>
      <c r="F49" s="1153"/>
      <c r="G49" s="530" t="s">
        <v>701</v>
      </c>
      <c r="H49" s="926"/>
      <c r="I49" s="927"/>
      <c r="J49" s="928"/>
    </row>
    <row r="50" spans="1:10" ht="4.5" customHeight="1">
      <c r="A50" s="537"/>
      <c r="B50" s="538"/>
      <c r="C50" s="538"/>
      <c r="D50" s="538"/>
      <c r="E50" s="538"/>
      <c r="F50" s="537"/>
      <c r="G50" s="537"/>
      <c r="H50" s="532"/>
      <c r="I50" s="532"/>
      <c r="J50" s="532"/>
    </row>
    <row r="51" spans="1:10" ht="15" customHeight="1">
      <c r="A51" s="517">
        <v>8750</v>
      </c>
      <c r="B51" s="533" t="s">
        <v>718</v>
      </c>
      <c r="C51" s="519"/>
      <c r="D51" s="519"/>
      <c r="E51" s="519"/>
      <c r="F51" s="519"/>
      <c r="G51" s="519"/>
      <c r="H51" s="516"/>
      <c r="I51" s="516"/>
      <c r="J51" s="539"/>
    </row>
    <row r="52" spans="1:10" ht="15" customHeight="1">
      <c r="A52" s="521" t="s">
        <v>699</v>
      </c>
      <c r="B52" s="1140"/>
      <c r="C52" s="1140"/>
      <c r="D52" s="524" t="s">
        <v>700</v>
      </c>
      <c r="E52" s="1140"/>
      <c r="F52" s="1140"/>
      <c r="G52" s="523" t="s">
        <v>701</v>
      </c>
      <c r="H52" s="923"/>
      <c r="I52" s="924"/>
      <c r="J52" s="925"/>
    </row>
    <row r="53" spans="1:10" ht="15" customHeight="1">
      <c r="A53" s="521" t="s">
        <v>699</v>
      </c>
      <c r="B53" s="1142"/>
      <c r="C53" s="1142"/>
      <c r="D53" s="524" t="s">
        <v>700</v>
      </c>
      <c r="E53" s="1142"/>
      <c r="F53" s="1142"/>
      <c r="G53" s="523" t="s">
        <v>701</v>
      </c>
      <c r="H53" s="926"/>
      <c r="I53" s="927"/>
      <c r="J53" s="928"/>
    </row>
    <row r="54" spans="1:10" ht="15" customHeight="1" hidden="1">
      <c r="A54" s="521" t="s">
        <v>699</v>
      </c>
      <c r="B54" s="921"/>
      <c r="C54" s="921"/>
      <c r="D54" s="524" t="s">
        <v>700</v>
      </c>
      <c r="E54" s="921"/>
      <c r="F54" s="921"/>
      <c r="G54" s="523" t="s">
        <v>701</v>
      </c>
      <c r="H54" s="926"/>
      <c r="I54" s="927"/>
      <c r="J54" s="928"/>
    </row>
    <row r="55" spans="1:10" ht="15" customHeight="1" hidden="1">
      <c r="A55" s="521" t="s">
        <v>699</v>
      </c>
      <c r="B55" s="921"/>
      <c r="C55" s="921"/>
      <c r="D55" s="524" t="s">
        <v>700</v>
      </c>
      <c r="E55" s="921"/>
      <c r="F55" s="921"/>
      <c r="G55" s="523" t="s">
        <v>701</v>
      </c>
      <c r="H55" s="926"/>
      <c r="I55" s="927"/>
      <c r="J55" s="928"/>
    </row>
    <row r="56" spans="1:10" ht="15" customHeight="1" hidden="1">
      <c r="A56" s="521" t="s">
        <v>699</v>
      </c>
      <c r="B56" s="921"/>
      <c r="C56" s="921"/>
      <c r="D56" s="524" t="s">
        <v>700</v>
      </c>
      <c r="E56" s="921"/>
      <c r="F56" s="921"/>
      <c r="G56" s="523" t="s">
        <v>701</v>
      </c>
      <c r="H56" s="926"/>
      <c r="I56" s="927"/>
      <c r="J56" s="928"/>
    </row>
    <row r="57" spans="1:10" ht="15" customHeight="1" hidden="1">
      <c r="A57" s="521" t="s">
        <v>699</v>
      </c>
      <c r="B57" s="921"/>
      <c r="C57" s="921"/>
      <c r="D57" s="524" t="s">
        <v>700</v>
      </c>
      <c r="E57" s="921"/>
      <c r="F57" s="921"/>
      <c r="G57" s="523" t="s">
        <v>701</v>
      </c>
      <c r="H57" s="926"/>
      <c r="I57" s="927"/>
      <c r="J57" s="928"/>
    </row>
    <row r="58" spans="1:10" ht="15" customHeight="1" hidden="1">
      <c r="A58" s="521" t="s">
        <v>699</v>
      </c>
      <c r="B58" s="921"/>
      <c r="C58" s="921"/>
      <c r="D58" s="524" t="s">
        <v>700</v>
      </c>
      <c r="E58" s="921"/>
      <c r="F58" s="921"/>
      <c r="G58" s="523" t="s">
        <v>701</v>
      </c>
      <c r="H58" s="926"/>
      <c r="I58" s="927"/>
      <c r="J58" s="928"/>
    </row>
    <row r="59" spans="1:10" ht="15" customHeight="1" hidden="1">
      <c r="A59" s="521" t="s">
        <v>699</v>
      </c>
      <c r="B59" s="921"/>
      <c r="C59" s="921"/>
      <c r="D59" s="524" t="s">
        <v>700</v>
      </c>
      <c r="E59" s="921"/>
      <c r="F59" s="921"/>
      <c r="G59" s="523" t="s">
        <v>701</v>
      </c>
      <c r="H59" s="926"/>
      <c r="I59" s="927"/>
      <c r="J59" s="928"/>
    </row>
    <row r="60" spans="1:10" ht="15" customHeight="1">
      <c r="A60" s="528" t="s">
        <v>699</v>
      </c>
      <c r="B60" s="1153"/>
      <c r="C60" s="1153"/>
      <c r="D60" s="531" t="s">
        <v>700</v>
      </c>
      <c r="E60" s="1153"/>
      <c r="F60" s="1153"/>
      <c r="G60" s="530" t="s">
        <v>701</v>
      </c>
      <c r="H60" s="926"/>
      <c r="I60" s="927"/>
      <c r="J60" s="928"/>
    </row>
    <row r="61" spans="1:11" ht="4.5" customHeight="1">
      <c r="A61" s="540"/>
      <c r="B61" s="540"/>
      <c r="C61" s="540"/>
      <c r="D61" s="540"/>
      <c r="E61" s="540"/>
      <c r="F61" s="540"/>
      <c r="G61" s="540"/>
      <c r="H61" s="540"/>
      <c r="I61" s="540"/>
      <c r="J61" s="540"/>
      <c r="K61" s="9"/>
    </row>
    <row r="62" spans="1:11" ht="15" customHeight="1">
      <c r="A62" s="517">
        <v>8760</v>
      </c>
      <c r="B62" s="533" t="s">
        <v>719</v>
      </c>
      <c r="C62" s="541"/>
      <c r="D62" s="541"/>
      <c r="E62" s="541"/>
      <c r="F62" s="541"/>
      <c r="G62" s="541"/>
      <c r="H62" s="516"/>
      <c r="I62" s="516"/>
      <c r="J62" s="539"/>
      <c r="K62" s="9"/>
    </row>
    <row r="63" spans="1:11" ht="15" customHeight="1">
      <c r="A63" s="521" t="s">
        <v>699</v>
      </c>
      <c r="B63" s="1140"/>
      <c r="C63" s="1140"/>
      <c r="D63" s="524" t="s">
        <v>700</v>
      </c>
      <c r="E63" s="1140"/>
      <c r="F63" s="1140"/>
      <c r="G63" s="523" t="s">
        <v>701</v>
      </c>
      <c r="H63" s="923"/>
      <c r="I63" s="924"/>
      <c r="J63" s="925"/>
      <c r="K63" s="9"/>
    </row>
    <row r="64" spans="1:11" ht="15" customHeight="1">
      <c r="A64" s="521" t="s">
        <v>699</v>
      </c>
      <c r="B64" s="1142"/>
      <c r="C64" s="1142"/>
      <c r="D64" s="524" t="s">
        <v>700</v>
      </c>
      <c r="E64" s="1142"/>
      <c r="F64" s="1142"/>
      <c r="G64" s="523" t="s">
        <v>701</v>
      </c>
      <c r="H64" s="926"/>
      <c r="I64" s="927"/>
      <c r="J64" s="928"/>
      <c r="K64" s="9"/>
    </row>
    <row r="65" spans="1:11" ht="15" customHeight="1" hidden="1">
      <c r="A65" s="521" t="s">
        <v>699</v>
      </c>
      <c r="B65" s="921"/>
      <c r="C65" s="921"/>
      <c r="D65" s="524" t="s">
        <v>700</v>
      </c>
      <c r="E65" s="921"/>
      <c r="F65" s="921"/>
      <c r="G65" s="523" t="s">
        <v>701</v>
      </c>
      <c r="H65" s="926"/>
      <c r="I65" s="927"/>
      <c r="J65" s="928"/>
      <c r="K65" s="9"/>
    </row>
    <row r="66" spans="1:11" ht="15" customHeight="1" hidden="1">
      <c r="A66" s="521" t="s">
        <v>699</v>
      </c>
      <c r="B66" s="921"/>
      <c r="C66" s="921"/>
      <c r="D66" s="524" t="s">
        <v>700</v>
      </c>
      <c r="E66" s="921"/>
      <c r="F66" s="921"/>
      <c r="G66" s="523" t="s">
        <v>701</v>
      </c>
      <c r="H66" s="926"/>
      <c r="I66" s="927"/>
      <c r="J66" s="928"/>
      <c r="K66" s="9"/>
    </row>
    <row r="67" spans="1:11" ht="15" customHeight="1" hidden="1">
      <c r="A67" s="521" t="s">
        <v>699</v>
      </c>
      <c r="B67" s="921"/>
      <c r="C67" s="921"/>
      <c r="D67" s="524" t="s">
        <v>700</v>
      </c>
      <c r="E67" s="921"/>
      <c r="F67" s="921"/>
      <c r="G67" s="523" t="s">
        <v>701</v>
      </c>
      <c r="H67" s="926"/>
      <c r="I67" s="927"/>
      <c r="J67" s="928"/>
      <c r="K67" s="9"/>
    </row>
    <row r="68" spans="1:11" ht="15" customHeight="1" hidden="1">
      <c r="A68" s="521" t="s">
        <v>699</v>
      </c>
      <c r="B68" s="921"/>
      <c r="C68" s="921"/>
      <c r="D68" s="524" t="s">
        <v>700</v>
      </c>
      <c r="E68" s="921"/>
      <c r="F68" s="921"/>
      <c r="G68" s="523" t="s">
        <v>701</v>
      </c>
      <c r="H68" s="926"/>
      <c r="I68" s="927"/>
      <c r="J68" s="928"/>
      <c r="K68" s="9"/>
    </row>
    <row r="69" spans="1:11" ht="15" customHeight="1" hidden="1">
      <c r="A69" s="521" t="s">
        <v>699</v>
      </c>
      <c r="B69" s="921"/>
      <c r="C69" s="921"/>
      <c r="D69" s="524" t="s">
        <v>700</v>
      </c>
      <c r="E69" s="921"/>
      <c r="F69" s="921"/>
      <c r="G69" s="523" t="s">
        <v>701</v>
      </c>
      <c r="H69" s="926"/>
      <c r="I69" s="927"/>
      <c r="J69" s="928"/>
      <c r="K69" s="9"/>
    </row>
    <row r="70" spans="1:11" ht="15" customHeight="1" hidden="1">
      <c r="A70" s="521" t="s">
        <v>699</v>
      </c>
      <c r="B70" s="921"/>
      <c r="C70" s="921"/>
      <c r="D70" s="524" t="s">
        <v>700</v>
      </c>
      <c r="E70" s="921"/>
      <c r="F70" s="921"/>
      <c r="G70" s="523" t="s">
        <v>701</v>
      </c>
      <c r="H70" s="926"/>
      <c r="I70" s="927"/>
      <c r="J70" s="928"/>
      <c r="K70" s="9"/>
    </row>
    <row r="71" spans="1:11" ht="15" customHeight="1">
      <c r="A71" s="528" t="s">
        <v>699</v>
      </c>
      <c r="B71" s="1153"/>
      <c r="C71" s="1153"/>
      <c r="D71" s="531" t="s">
        <v>700</v>
      </c>
      <c r="E71" s="1153"/>
      <c r="F71" s="1153"/>
      <c r="G71" s="530" t="s">
        <v>701</v>
      </c>
      <c r="H71" s="926"/>
      <c r="I71" s="927"/>
      <c r="J71" s="928"/>
      <c r="K71" s="9"/>
    </row>
    <row r="72" spans="1:11" ht="4.5" customHeight="1">
      <c r="A72" s="540"/>
      <c r="B72" s="540"/>
      <c r="C72" s="540"/>
      <c r="D72" s="540"/>
      <c r="E72" s="540"/>
      <c r="F72" s="540"/>
      <c r="G72" s="540"/>
      <c r="H72" s="540"/>
      <c r="I72" s="540"/>
      <c r="J72" s="540"/>
      <c r="K72" s="9"/>
    </row>
    <row r="73" spans="1:11" ht="15" customHeight="1" hidden="1" thickBot="1">
      <c r="A73" s="517">
        <v>8770</v>
      </c>
      <c r="B73" s="533"/>
      <c r="C73" s="541"/>
      <c r="D73" s="541"/>
      <c r="E73" s="541"/>
      <c r="F73" s="541"/>
      <c r="G73" s="541"/>
      <c r="H73" s="516"/>
      <c r="I73" s="516"/>
      <c r="J73" s="539"/>
      <c r="K73" s="9"/>
    </row>
    <row r="74" spans="1:11" ht="15" customHeight="1" hidden="1">
      <c r="A74" s="521"/>
      <c r="B74" s="536"/>
      <c r="C74" s="536"/>
      <c r="D74" s="542"/>
      <c r="E74" s="542"/>
      <c r="F74" s="523"/>
      <c r="G74" s="523"/>
      <c r="H74" s="543"/>
      <c r="I74" s="544"/>
      <c r="J74" s="545"/>
      <c r="K74" s="9"/>
    </row>
    <row r="75" spans="1:11" ht="15" customHeight="1" hidden="1">
      <c r="A75" s="521"/>
      <c r="B75" s="536"/>
      <c r="C75" s="536"/>
      <c r="D75" s="542"/>
      <c r="E75" s="542"/>
      <c r="F75" s="523"/>
      <c r="G75" s="523"/>
      <c r="H75" s="546"/>
      <c r="I75" s="526"/>
      <c r="J75" s="547"/>
      <c r="K75" s="9"/>
    </row>
    <row r="76" spans="1:11" ht="15" customHeight="1" hidden="1">
      <c r="A76" s="521"/>
      <c r="B76" s="536"/>
      <c r="C76" s="536"/>
      <c r="D76" s="542"/>
      <c r="E76" s="542"/>
      <c r="F76" s="523"/>
      <c r="G76" s="523"/>
      <c r="H76" s="546"/>
      <c r="I76" s="526"/>
      <c r="J76" s="547"/>
      <c r="K76" s="9"/>
    </row>
    <row r="77" spans="1:11" ht="15" customHeight="1" hidden="1">
      <c r="A77" s="521"/>
      <c r="B77" s="536"/>
      <c r="C77" s="536"/>
      <c r="D77" s="542"/>
      <c r="E77" s="542"/>
      <c r="F77" s="523"/>
      <c r="G77" s="523"/>
      <c r="H77" s="546"/>
      <c r="I77" s="526"/>
      <c r="J77" s="547"/>
      <c r="K77" s="9"/>
    </row>
    <row r="78" spans="1:10" ht="15" customHeight="1" hidden="1">
      <c r="A78" s="521"/>
      <c r="B78" s="536"/>
      <c r="C78" s="536"/>
      <c r="D78" s="542"/>
      <c r="E78" s="542"/>
      <c r="F78" s="523"/>
      <c r="G78" s="523"/>
      <c r="H78" s="546"/>
      <c r="I78" s="526"/>
      <c r="J78" s="547"/>
    </row>
    <row r="79" spans="1:10" ht="15" customHeight="1" hidden="1">
      <c r="A79" s="521"/>
      <c r="B79" s="536"/>
      <c r="C79" s="536"/>
      <c r="D79" s="542"/>
      <c r="E79" s="542"/>
      <c r="F79" s="523"/>
      <c r="G79" s="523"/>
      <c r="H79" s="546"/>
      <c r="I79" s="526"/>
      <c r="J79" s="547"/>
    </row>
    <row r="80" spans="1:10" ht="15" customHeight="1" hidden="1">
      <c r="A80" s="521"/>
      <c r="B80" s="536"/>
      <c r="C80" s="536"/>
      <c r="D80" s="542"/>
      <c r="E80" s="542"/>
      <c r="F80" s="523"/>
      <c r="G80" s="523"/>
      <c r="H80" s="546"/>
      <c r="I80" s="526"/>
      <c r="J80" s="547"/>
    </row>
    <row r="81" spans="1:10" ht="15" customHeight="1" hidden="1">
      <c r="A81" s="521"/>
      <c r="B81" s="536"/>
      <c r="C81" s="536"/>
      <c r="D81" s="542"/>
      <c r="E81" s="542"/>
      <c r="F81" s="523"/>
      <c r="G81" s="523"/>
      <c r="H81" s="546"/>
      <c r="I81" s="526"/>
      <c r="J81" s="547"/>
    </row>
    <row r="82" spans="1:10" ht="15" customHeight="1" hidden="1" thickBot="1">
      <c r="A82" s="528"/>
      <c r="B82" s="515"/>
      <c r="C82" s="515"/>
      <c r="D82" s="534"/>
      <c r="E82" s="534"/>
      <c r="F82" s="530"/>
      <c r="G82" s="530"/>
      <c r="H82" s="548"/>
      <c r="I82" s="549"/>
      <c r="J82" s="550"/>
    </row>
    <row r="83" spans="1:10" ht="4.5" customHeight="1" hidden="1">
      <c r="A83" s="535"/>
      <c r="B83" s="535"/>
      <c r="C83" s="535"/>
      <c r="D83" s="535"/>
      <c r="E83" s="535"/>
      <c r="F83" s="535"/>
      <c r="G83" s="535"/>
      <c r="H83" s="535"/>
      <c r="I83" s="535"/>
      <c r="J83" s="535"/>
    </row>
    <row r="84" spans="1:10" ht="15" customHeight="1">
      <c r="A84" s="517">
        <v>8780</v>
      </c>
      <c r="B84" s="533" t="s">
        <v>839</v>
      </c>
      <c r="C84" s="541"/>
      <c r="D84" s="541"/>
      <c r="E84" s="541"/>
      <c r="F84" s="541"/>
      <c r="G84" s="541"/>
      <c r="H84" s="516"/>
      <c r="I84" s="516"/>
      <c r="J84" s="539"/>
    </row>
    <row r="85" spans="1:10" ht="15" customHeight="1">
      <c r="A85" s="1134" t="s">
        <v>720</v>
      </c>
      <c r="B85" s="1135"/>
      <c r="C85" s="1140"/>
      <c r="D85" s="1140"/>
      <c r="E85" s="1141"/>
      <c r="F85" s="929" t="s">
        <v>721</v>
      </c>
      <c r="G85" s="551" t="s">
        <v>701</v>
      </c>
      <c r="H85" s="915"/>
      <c r="I85" s="916"/>
      <c r="J85" s="917"/>
    </row>
    <row r="86" spans="1:10" ht="15.75">
      <c r="A86" s="1136" t="s">
        <v>722</v>
      </c>
      <c r="B86" s="1137"/>
      <c r="C86" s="1142"/>
      <c r="D86" s="1142"/>
      <c r="E86" s="1143"/>
      <c r="F86" s="913" t="s">
        <v>721</v>
      </c>
      <c r="G86" s="523" t="s">
        <v>701</v>
      </c>
      <c r="H86" s="918"/>
      <c r="I86" s="919"/>
      <c r="J86" s="920"/>
    </row>
    <row r="87" spans="1:10" ht="16.5" customHeight="1">
      <c r="A87" s="1138" t="s">
        <v>653</v>
      </c>
      <c r="B87" s="1139"/>
      <c r="C87" s="1142"/>
      <c r="D87" s="1142"/>
      <c r="E87" s="1143"/>
      <c r="F87" s="913" t="s">
        <v>721</v>
      </c>
      <c r="G87" s="523" t="s">
        <v>701</v>
      </c>
      <c r="H87" s="918"/>
      <c r="I87" s="919"/>
      <c r="J87" s="920"/>
    </row>
    <row r="88" spans="1:10" ht="15" customHeight="1">
      <c r="A88" s="1138" t="s">
        <v>723</v>
      </c>
      <c r="B88" s="1139"/>
      <c r="C88" s="1149"/>
      <c r="D88" s="1149"/>
      <c r="E88" s="1150"/>
      <c r="F88" s="930" t="s">
        <v>721</v>
      </c>
      <c r="G88" s="552" t="s">
        <v>701</v>
      </c>
      <c r="H88" s="918"/>
      <c r="I88" s="919"/>
      <c r="J88" s="920"/>
    </row>
    <row r="89" spans="1:10" ht="15" customHeight="1">
      <c r="A89" s="1138" t="s">
        <v>724</v>
      </c>
      <c r="B89" s="1139"/>
      <c r="C89" s="1142"/>
      <c r="D89" s="1142"/>
      <c r="E89" s="1143"/>
      <c r="F89" s="913" t="s">
        <v>721</v>
      </c>
      <c r="G89" s="523" t="s">
        <v>701</v>
      </c>
      <c r="H89" s="918"/>
      <c r="I89" s="919"/>
      <c r="J89" s="920"/>
    </row>
    <row r="90" spans="1:10" ht="15" customHeight="1" hidden="1">
      <c r="A90" s="521"/>
      <c r="B90" s="536"/>
      <c r="C90" s="536"/>
      <c r="D90" s="542"/>
      <c r="E90" s="542"/>
      <c r="F90" s="523"/>
      <c r="G90" s="523"/>
      <c r="H90" s="525"/>
      <c r="I90" s="526"/>
      <c r="J90" s="527"/>
    </row>
    <row r="91" spans="1:10" ht="15" customHeight="1" hidden="1">
      <c r="A91" s="521"/>
      <c r="B91" s="536"/>
      <c r="C91" s="536"/>
      <c r="D91" s="542"/>
      <c r="E91" s="542"/>
      <c r="F91" s="523"/>
      <c r="G91" s="523"/>
      <c r="H91" s="525"/>
      <c r="I91" s="526"/>
      <c r="J91" s="527"/>
    </row>
    <row r="92" spans="1:10" ht="15" customHeight="1" hidden="1">
      <c r="A92" s="553"/>
      <c r="B92" s="538"/>
      <c r="C92" s="536"/>
      <c r="D92" s="542"/>
      <c r="E92" s="542"/>
      <c r="F92" s="523"/>
      <c r="G92" s="523"/>
      <c r="H92" s="525"/>
      <c r="I92" s="526"/>
      <c r="J92" s="527"/>
    </row>
    <row r="93" spans="1:10" ht="15" customHeight="1">
      <c r="A93" s="1147" t="s">
        <v>725</v>
      </c>
      <c r="B93" s="1148"/>
      <c r="C93" s="1131"/>
      <c r="D93" s="1132"/>
      <c r="E93" s="1132"/>
      <c r="F93" s="1132"/>
      <c r="G93" s="1132"/>
      <c r="H93" s="1132"/>
      <c r="I93" s="1132"/>
      <c r="J93" s="1133"/>
    </row>
    <row r="94" spans="1:10" ht="12.75" customHeight="1">
      <c r="A94" s="554" t="s">
        <v>707</v>
      </c>
      <c r="B94" s="535"/>
      <c r="C94" s="535"/>
      <c r="D94" s="535"/>
      <c r="E94" s="535"/>
      <c r="F94" s="535"/>
      <c r="G94" s="535"/>
      <c r="H94" s="535"/>
      <c r="I94" s="535"/>
      <c r="J94" s="535"/>
    </row>
    <row r="95" spans="1:10" ht="47.25" customHeight="1">
      <c r="A95" s="1151"/>
      <c r="B95" s="1152"/>
      <c r="C95" s="1152"/>
      <c r="D95" s="1152"/>
      <c r="E95" s="1152"/>
      <c r="F95" s="1152"/>
      <c r="G95" s="1152"/>
      <c r="H95" s="1152"/>
      <c r="I95" s="1152"/>
      <c r="J95" s="1152"/>
    </row>
    <row r="96" spans="1:10" ht="26.25" customHeight="1">
      <c r="A96" s="555" t="s">
        <v>840</v>
      </c>
      <c r="B96" s="1144"/>
      <c r="C96" s="1145"/>
      <c r="D96" s="1145"/>
      <c r="E96" s="1145"/>
      <c r="F96" s="1146"/>
      <c r="G96" s="556" t="s">
        <v>708</v>
      </c>
      <c r="H96" s="557"/>
      <c r="I96" s="557"/>
      <c r="J96" s="558"/>
    </row>
    <row r="97" spans="1:10" ht="15.75">
      <c r="A97" s="559" t="s">
        <v>699</v>
      </c>
      <c r="B97" s="1154"/>
      <c r="C97" s="1154"/>
      <c r="D97" s="560" t="s">
        <v>709</v>
      </c>
      <c r="E97" s="1164"/>
      <c r="F97" s="1165"/>
      <c r="G97" s="1155"/>
      <c r="H97" s="1156"/>
      <c r="I97" s="1156"/>
      <c r="J97" s="1157"/>
    </row>
    <row r="98" spans="1:10" ht="16.5" thickBot="1">
      <c r="A98" s="561" t="s">
        <v>422</v>
      </c>
      <c r="B98" s="1161"/>
      <c r="C98" s="1161"/>
      <c r="D98" s="562" t="s">
        <v>710</v>
      </c>
      <c r="E98" s="1162"/>
      <c r="F98" s="1163"/>
      <c r="G98" s="1158"/>
      <c r="H98" s="1159"/>
      <c r="I98" s="1159"/>
      <c r="J98" s="1160"/>
    </row>
    <row r="99" spans="1:10" ht="16.5" thickTop="1">
      <c r="A99" s="8"/>
      <c r="B99" s="8"/>
      <c r="C99" s="8"/>
      <c r="D99" s="8"/>
      <c r="E99" s="8"/>
      <c r="F99" s="8"/>
      <c r="G99" s="8"/>
      <c r="H99" s="8"/>
      <c r="I99" s="8"/>
      <c r="J99" s="8"/>
    </row>
    <row r="100" spans="1:10" ht="15.75">
      <c r="A100" s="8"/>
      <c r="B100" s="8"/>
      <c r="C100" s="8"/>
      <c r="D100" s="8"/>
      <c r="E100" s="8"/>
      <c r="F100" s="8"/>
      <c r="G100" s="8"/>
      <c r="H100" s="8"/>
      <c r="I100" s="8"/>
      <c r="J100" s="8"/>
    </row>
    <row r="101" spans="1:10" ht="15.75">
      <c r="A101" s="8"/>
      <c r="B101" s="8"/>
      <c r="C101" s="8"/>
      <c r="D101" s="8"/>
      <c r="E101" s="8"/>
      <c r="F101" s="8"/>
      <c r="G101" s="8"/>
      <c r="H101" s="8"/>
      <c r="I101" s="8"/>
      <c r="J101" s="8"/>
    </row>
    <row r="102" spans="1:10" ht="15.75">
      <c r="A102" s="8"/>
      <c r="B102" s="8"/>
      <c r="C102" s="8"/>
      <c r="D102" s="8"/>
      <c r="E102" s="8"/>
      <c r="F102" s="8"/>
      <c r="G102" s="8"/>
      <c r="H102" s="8"/>
      <c r="I102" s="8"/>
      <c r="J102" s="8"/>
    </row>
  </sheetData>
  <sheetProtection password="CC61" sheet="1" objects="1" scenarios="1"/>
  <mergeCells count="61">
    <mergeCell ref="B97:C97"/>
    <mergeCell ref="G97:J98"/>
    <mergeCell ref="B98:C98"/>
    <mergeCell ref="E98:F98"/>
    <mergeCell ref="E97:F97"/>
    <mergeCell ref="E38:F38"/>
    <mergeCell ref="E49:F49"/>
    <mergeCell ref="E60:F60"/>
    <mergeCell ref="E30:F30"/>
    <mergeCell ref="E41:F41"/>
    <mergeCell ref="E31:F31"/>
    <mergeCell ref="E42:F42"/>
    <mergeCell ref="E53:F53"/>
    <mergeCell ref="B71:C71"/>
    <mergeCell ref="B52:C52"/>
    <mergeCell ref="B64:C64"/>
    <mergeCell ref="E71:F71"/>
    <mergeCell ref="B63:C63"/>
    <mergeCell ref="B60:C60"/>
    <mergeCell ref="E52:F52"/>
    <mergeCell ref="E63:F63"/>
    <mergeCell ref="E64:F64"/>
    <mergeCell ref="B26:C26"/>
    <mergeCell ref="B31:C31"/>
    <mergeCell ref="B42:C42"/>
    <mergeCell ref="B53:C53"/>
    <mergeCell ref="B38:C38"/>
    <mergeCell ref="B49:C49"/>
    <mergeCell ref="B41:C41"/>
    <mergeCell ref="B9:C9"/>
    <mergeCell ref="B10:C10"/>
    <mergeCell ref="B11:C11"/>
    <mergeCell ref="B30:C30"/>
    <mergeCell ref="B16:C16"/>
    <mergeCell ref="B20:C20"/>
    <mergeCell ref="B21:C21"/>
    <mergeCell ref="B27:C27"/>
    <mergeCell ref="B24:C24"/>
    <mergeCell ref="B25:C25"/>
    <mergeCell ref="B12:C12"/>
    <mergeCell ref="B15:C15"/>
    <mergeCell ref="B8:C8"/>
    <mergeCell ref="B96:F96"/>
    <mergeCell ref="A89:B89"/>
    <mergeCell ref="A93:B93"/>
    <mergeCell ref="C88:E88"/>
    <mergeCell ref="C89:E89"/>
    <mergeCell ref="A95:J95"/>
    <mergeCell ref="A88:B88"/>
    <mergeCell ref="C93:J93"/>
    <mergeCell ref="A85:B85"/>
    <mergeCell ref="A86:B86"/>
    <mergeCell ref="A87:B87"/>
    <mergeCell ref="C85:E85"/>
    <mergeCell ref="C86:E86"/>
    <mergeCell ref="C87:E87"/>
    <mergeCell ref="H3:J3"/>
    <mergeCell ref="A3:G3"/>
    <mergeCell ref="A1:J1"/>
    <mergeCell ref="G5:J5"/>
    <mergeCell ref="B5:E5"/>
  </mergeCells>
  <dataValidations count="3">
    <dataValidation type="whole" allowBlank="1" showInputMessage="1" showErrorMessage="1" promptTitle="Den" prompt="1 - 31" errorTitle="Den nemůže nabývat této hodnoty" sqref="H8:H16 H19:H27 H30:H38 H41:H49 H52:H60 H63:H71 H85:H89">
      <formula1>1</formula1>
      <formula2>31</formula2>
    </dataValidation>
    <dataValidation type="whole" allowBlank="1" showInputMessage="1" showErrorMessage="1" promptTitle="Měsíc" prompt="1 - 12" errorTitle="Chybný měsíc" error="Měsíc 1 až 12" sqref="I8:I16 I19:I27 I30:I38 I41:I49 I52:I53 I60 I63:I71 I85:I89">
      <formula1>1</formula1>
      <formula2>12</formula2>
    </dataValidation>
    <dataValidation type="whole" allowBlank="1" showInputMessage="1" showErrorMessage="1" promptTitle="Rok" prompt="1980 - 2015" errorTitle="Chybný rok" sqref="J8:J16 J19:J27 J30:J38 J41:J49 J52:J60 J63:J71 J85:J89">
      <formula1>1980</formula1>
      <formula2>2015</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4"/>
  <headerFooter alignWithMargins="0">
    <oddHeader>&amp;RPříloha č.2 vyhlášky  č.40/2001 Sb.</oddHeader>
  </headerFooter>
  <drawing r:id="rId3"/>
  <legacyDrawing r:id="rId2"/>
</worksheet>
</file>

<file path=xl/worksheets/sheet14.xml><?xml version="1.0" encoding="utf-8"?>
<worksheet xmlns="http://schemas.openxmlformats.org/spreadsheetml/2006/main" xmlns:r="http://schemas.openxmlformats.org/officeDocument/2006/relationships">
  <sheetPr codeName="List16" transitionEvaluation="1" transitionEntry="1"/>
  <dimension ref="A1:J112"/>
  <sheetViews>
    <sheetView showGridLines="0" showZeros="0" workbookViewId="0" topLeftCell="A1">
      <selection activeCell="E103" sqref="E103"/>
    </sheetView>
  </sheetViews>
  <sheetFormatPr defaultColWidth="12.625" defaultRowHeight="12.75"/>
  <cols>
    <col min="1" max="1" width="9.875" style="10" customWidth="1"/>
    <col min="2" max="2" width="35.75390625" style="10" customWidth="1"/>
    <col min="3" max="3" width="10.00390625" style="10" customWidth="1"/>
    <col min="4" max="4" width="20.75390625" style="10" customWidth="1"/>
    <col min="5" max="5" width="7.375" style="10" customWidth="1"/>
    <col min="6" max="6" width="2.25390625" style="10" customWidth="1"/>
    <col min="7" max="8" width="3.625" style="10" bestFit="1" customWidth="1"/>
    <col min="9" max="9" width="5.625" style="10" bestFit="1" customWidth="1"/>
    <col min="10" max="16384" width="12.625" style="10" customWidth="1"/>
  </cols>
  <sheetData>
    <row r="1" spans="1:9" ht="6" customHeight="1">
      <c r="A1" s="1074"/>
      <c r="B1" s="1074"/>
      <c r="C1" s="1074"/>
      <c r="D1" s="1074"/>
      <c r="E1" s="1074"/>
      <c r="F1" s="1074"/>
      <c r="G1" s="1074"/>
      <c r="H1" s="1074"/>
      <c r="I1" s="1074"/>
    </row>
    <row r="2" spans="1:9" ht="6.75" customHeight="1" thickBot="1">
      <c r="A2" s="1078"/>
      <c r="B2" s="1078"/>
      <c r="C2" s="1078"/>
      <c r="D2" s="1078"/>
      <c r="E2" s="1078"/>
      <c r="F2" s="1078"/>
      <c r="G2" s="1078"/>
      <c r="H2" s="1078"/>
      <c r="I2" s="1078"/>
    </row>
    <row r="3" spans="1:10" ht="24.75" customHeight="1" thickBot="1">
      <c r="A3" s="1181" t="s">
        <v>1155</v>
      </c>
      <c r="B3" s="1182"/>
      <c r="C3" s="1182"/>
      <c r="D3" s="1182"/>
      <c r="E3" s="1183"/>
      <c r="F3" s="896" t="s">
        <v>1195</v>
      </c>
      <c r="G3" s="641"/>
      <c r="H3" s="563"/>
      <c r="I3" s="564"/>
      <c r="J3"/>
    </row>
    <row r="4" spans="1:10" ht="17.25" customHeight="1" thickBot="1">
      <c r="A4" s="1187" t="str">
        <f>'80'!A8</f>
        <v>Budování rozvojového partnerství za účelem posílení kapacity při plánování a realizaci programů v kraji Vysočina II.</v>
      </c>
      <c r="B4" s="1188"/>
      <c r="C4" s="1188"/>
      <c r="D4" s="1189"/>
      <c r="E4" s="894" t="s">
        <v>941</v>
      </c>
      <c r="F4" s="479"/>
      <c r="G4" s="479"/>
      <c r="H4" s="480"/>
      <c r="I4" s="480"/>
      <c r="J4"/>
    </row>
    <row r="5" spans="1:9" ht="15" customHeight="1" thickBot="1" thickTop="1">
      <c r="A5" s="1190"/>
      <c r="B5" s="1191"/>
      <c r="C5" s="1191"/>
      <c r="D5" s="1192"/>
      <c r="E5" s="1184">
        <f>'80'!J5</f>
        <v>0</v>
      </c>
      <c r="F5" s="1185"/>
      <c r="G5" s="1185"/>
      <c r="H5" s="1185"/>
      <c r="I5" s="1186"/>
    </row>
    <row r="6" spans="1:9" ht="4.5" customHeight="1">
      <c r="A6" s="565"/>
      <c r="B6" s="565"/>
      <c r="C6" s="565"/>
      <c r="D6" s="565"/>
      <c r="E6" s="565"/>
      <c r="F6" s="565"/>
      <c r="G6" s="565"/>
      <c r="H6" s="565"/>
      <c r="I6" s="565"/>
    </row>
    <row r="7" spans="1:9" ht="15" customHeight="1">
      <c r="A7" s="566">
        <v>8810</v>
      </c>
      <c r="B7" s="567" t="s">
        <v>726</v>
      </c>
      <c r="C7" s="568"/>
      <c r="D7" s="568"/>
      <c r="E7" s="568"/>
      <c r="F7" s="565"/>
      <c r="G7" s="565"/>
      <c r="H7" s="565"/>
      <c r="I7" s="569"/>
    </row>
    <row r="8" spans="1:9" ht="15" customHeight="1" thickBot="1">
      <c r="A8" s="570" t="s">
        <v>727</v>
      </c>
      <c r="B8" s="931"/>
      <c r="C8" s="571" t="s">
        <v>728</v>
      </c>
      <c r="D8" s="933"/>
      <c r="E8" s="571" t="s">
        <v>701</v>
      </c>
      <c r="F8" s="572"/>
      <c r="G8" s="915"/>
      <c r="H8" s="916"/>
      <c r="I8" s="917"/>
    </row>
    <row r="9" spans="1:9" ht="15" customHeight="1" thickBot="1">
      <c r="A9" s="573" t="s">
        <v>729</v>
      </c>
      <c r="B9" s="932"/>
      <c r="C9" s="574" t="s">
        <v>730</v>
      </c>
      <c r="D9" s="574"/>
      <c r="E9" s="1166"/>
      <c r="F9" s="1167"/>
      <c r="G9" s="1167"/>
      <c r="H9" s="1167"/>
      <c r="I9" s="1168"/>
    </row>
    <row r="10" spans="1:9" ht="15" customHeight="1" thickBot="1">
      <c r="A10" s="570" t="s">
        <v>727</v>
      </c>
      <c r="B10" s="931"/>
      <c r="C10" s="571" t="s">
        <v>728</v>
      </c>
      <c r="D10" s="933"/>
      <c r="E10" s="571" t="s">
        <v>701</v>
      </c>
      <c r="F10" s="572"/>
      <c r="G10" s="915"/>
      <c r="H10" s="916"/>
      <c r="I10" s="917"/>
    </row>
    <row r="11" spans="1:9" ht="15" customHeight="1" thickBot="1">
      <c r="A11" s="573" t="s">
        <v>729</v>
      </c>
      <c r="B11" s="932"/>
      <c r="C11" s="574" t="s">
        <v>730</v>
      </c>
      <c r="D11" s="574"/>
      <c r="E11" s="1166"/>
      <c r="F11" s="1167"/>
      <c r="G11" s="1167"/>
      <c r="H11" s="1167"/>
      <c r="I11" s="1168"/>
    </row>
    <row r="12" spans="1:9" ht="15" customHeight="1" hidden="1">
      <c r="A12" s="570" t="s">
        <v>727</v>
      </c>
      <c r="B12" s="931"/>
      <c r="C12" s="571" t="s">
        <v>728</v>
      </c>
      <c r="D12" s="571"/>
      <c r="E12" s="571" t="s">
        <v>701</v>
      </c>
      <c r="F12" s="572"/>
      <c r="G12" s="578"/>
      <c r="H12" s="578"/>
      <c r="I12" s="572"/>
    </row>
    <row r="13" spans="1:9" ht="15" customHeight="1" hidden="1">
      <c r="A13" s="573" t="s">
        <v>729</v>
      </c>
      <c r="B13" s="932"/>
      <c r="C13" s="574" t="s">
        <v>731</v>
      </c>
      <c r="D13" s="574"/>
      <c r="E13" s="574"/>
      <c r="F13" s="579"/>
      <c r="G13" s="579"/>
      <c r="H13" s="579"/>
      <c r="I13" s="580"/>
    </row>
    <row r="14" spans="1:9" ht="15" customHeight="1" hidden="1">
      <c r="A14" s="570" t="s">
        <v>727</v>
      </c>
      <c r="B14" s="931"/>
      <c r="C14" s="571" t="s">
        <v>728</v>
      </c>
      <c r="D14" s="571"/>
      <c r="E14" s="571" t="s">
        <v>701</v>
      </c>
      <c r="F14" s="572"/>
      <c r="G14" s="578"/>
      <c r="H14" s="578"/>
      <c r="I14" s="572"/>
    </row>
    <row r="15" spans="1:9" ht="15" customHeight="1" hidden="1">
      <c r="A15" s="573" t="s">
        <v>729</v>
      </c>
      <c r="B15" s="932"/>
      <c r="C15" s="574" t="s">
        <v>731</v>
      </c>
      <c r="D15" s="574"/>
      <c r="E15" s="574"/>
      <c r="F15" s="579"/>
      <c r="G15" s="579"/>
      <c r="H15" s="579"/>
      <c r="I15" s="580"/>
    </row>
    <row r="16" spans="1:9" ht="15" customHeight="1" thickBot="1">
      <c r="A16" s="570" t="s">
        <v>727</v>
      </c>
      <c r="B16" s="931"/>
      <c r="C16" s="571" t="s">
        <v>728</v>
      </c>
      <c r="D16" s="933"/>
      <c r="E16" s="571" t="s">
        <v>701</v>
      </c>
      <c r="F16" s="572"/>
      <c r="G16" s="915"/>
      <c r="H16" s="916"/>
      <c r="I16" s="917"/>
    </row>
    <row r="17" spans="1:9" ht="15" customHeight="1" thickBot="1">
      <c r="A17" s="573" t="s">
        <v>729</v>
      </c>
      <c r="B17" s="932"/>
      <c r="C17" s="574" t="s">
        <v>730</v>
      </c>
      <c r="D17" s="574"/>
      <c r="E17" s="1166"/>
      <c r="F17" s="1167"/>
      <c r="G17" s="1167"/>
      <c r="H17" s="1167"/>
      <c r="I17" s="1168"/>
    </row>
    <row r="18" spans="1:9" ht="4.5" customHeight="1">
      <c r="A18" s="565"/>
      <c r="B18" s="565"/>
      <c r="C18" s="565"/>
      <c r="D18" s="565"/>
      <c r="E18" s="565"/>
      <c r="F18" s="565"/>
      <c r="G18" s="565"/>
      <c r="H18" s="565"/>
      <c r="I18" s="565"/>
    </row>
    <row r="19" spans="1:9" ht="15" customHeight="1">
      <c r="A19" s="566">
        <v>8820</v>
      </c>
      <c r="B19" s="567" t="s">
        <v>732</v>
      </c>
      <c r="C19" s="581"/>
      <c r="D19" s="581"/>
      <c r="E19" s="581"/>
      <c r="F19" s="582"/>
      <c r="G19" s="582"/>
      <c r="H19" s="582"/>
      <c r="I19" s="583"/>
    </row>
    <row r="20" spans="1:9" ht="15" customHeight="1" thickBot="1">
      <c r="A20" s="570" t="s">
        <v>733</v>
      </c>
      <c r="B20" s="931"/>
      <c r="C20" s="571" t="s">
        <v>728</v>
      </c>
      <c r="D20" s="933"/>
      <c r="E20" s="571" t="s">
        <v>701</v>
      </c>
      <c r="F20" s="572"/>
      <c r="G20" s="915"/>
      <c r="H20" s="916"/>
      <c r="I20" s="917"/>
    </row>
    <row r="21" spans="1:9" ht="15" customHeight="1" thickBot="1">
      <c r="A21" s="573" t="s">
        <v>729</v>
      </c>
      <c r="B21" s="932"/>
      <c r="C21" s="574" t="s">
        <v>730</v>
      </c>
      <c r="D21" s="574"/>
      <c r="E21" s="1166"/>
      <c r="F21" s="1167"/>
      <c r="G21" s="1167"/>
      <c r="H21" s="1167"/>
      <c r="I21" s="1168"/>
    </row>
    <row r="22" spans="1:9" ht="15" customHeight="1" thickBot="1">
      <c r="A22" s="570" t="s">
        <v>733</v>
      </c>
      <c r="B22" s="931"/>
      <c r="C22" s="571" t="s">
        <v>728</v>
      </c>
      <c r="D22" s="933"/>
      <c r="E22" s="571" t="s">
        <v>701</v>
      </c>
      <c r="F22" s="572"/>
      <c r="G22" s="915"/>
      <c r="H22" s="916"/>
      <c r="I22" s="934"/>
    </row>
    <row r="23" spans="1:9" ht="15" customHeight="1" thickBot="1">
      <c r="A23" s="573" t="s">
        <v>729</v>
      </c>
      <c r="B23" s="932"/>
      <c r="C23" s="574" t="s">
        <v>730</v>
      </c>
      <c r="D23" s="574"/>
      <c r="E23" s="1166"/>
      <c r="F23" s="1167"/>
      <c r="G23" s="1167"/>
      <c r="H23" s="1167"/>
      <c r="I23" s="1168"/>
    </row>
    <row r="24" spans="1:9" ht="15" customHeight="1" hidden="1">
      <c r="A24" s="570" t="s">
        <v>733</v>
      </c>
      <c r="B24" s="931"/>
      <c r="C24" s="571" t="s">
        <v>728</v>
      </c>
      <c r="D24" s="571"/>
      <c r="E24" s="571" t="s">
        <v>701</v>
      </c>
      <c r="F24" s="572"/>
      <c r="G24" s="578"/>
      <c r="H24" s="578"/>
      <c r="I24" s="572"/>
    </row>
    <row r="25" spans="1:9" ht="15" customHeight="1" hidden="1">
      <c r="A25" s="573" t="s">
        <v>729</v>
      </c>
      <c r="B25" s="932"/>
      <c r="C25" s="574" t="s">
        <v>731</v>
      </c>
      <c r="D25" s="574"/>
      <c r="E25" s="574"/>
      <c r="F25" s="579"/>
      <c r="G25" s="579"/>
      <c r="H25" s="579"/>
      <c r="I25" s="580"/>
    </row>
    <row r="26" spans="1:9" ht="15" customHeight="1" hidden="1">
      <c r="A26" s="570" t="s">
        <v>733</v>
      </c>
      <c r="B26" s="931"/>
      <c r="C26" s="571" t="s">
        <v>728</v>
      </c>
      <c r="D26" s="571"/>
      <c r="E26" s="571" t="s">
        <v>701</v>
      </c>
      <c r="F26" s="572"/>
      <c r="G26" s="578"/>
      <c r="H26" s="578"/>
      <c r="I26" s="572"/>
    </row>
    <row r="27" spans="1:9" ht="15" customHeight="1" hidden="1">
      <c r="A27" s="573" t="s">
        <v>729</v>
      </c>
      <c r="B27" s="932"/>
      <c r="C27" s="574" t="s">
        <v>731</v>
      </c>
      <c r="D27" s="574"/>
      <c r="E27" s="574"/>
      <c r="F27" s="579"/>
      <c r="G27" s="579"/>
      <c r="H27" s="579"/>
      <c r="I27" s="580"/>
    </row>
    <row r="28" spans="1:9" ht="15" customHeight="1" thickBot="1">
      <c r="A28" s="570" t="s">
        <v>733</v>
      </c>
      <c r="B28" s="931"/>
      <c r="C28" s="571" t="s">
        <v>728</v>
      </c>
      <c r="D28" s="933"/>
      <c r="E28" s="571" t="s">
        <v>701</v>
      </c>
      <c r="F28" s="572"/>
      <c r="G28" s="915"/>
      <c r="H28" s="916"/>
      <c r="I28" s="934"/>
    </row>
    <row r="29" spans="1:9" ht="15" customHeight="1" thickBot="1">
      <c r="A29" s="573" t="s">
        <v>729</v>
      </c>
      <c r="B29" s="932"/>
      <c r="C29" s="574" t="s">
        <v>730</v>
      </c>
      <c r="D29" s="574"/>
      <c r="E29" s="1166"/>
      <c r="F29" s="1167"/>
      <c r="G29" s="1167"/>
      <c r="H29" s="1167"/>
      <c r="I29" s="1168"/>
    </row>
    <row r="30" spans="1:9" ht="4.5" customHeight="1">
      <c r="A30" s="565"/>
      <c r="B30" s="565"/>
      <c r="C30" s="565"/>
      <c r="D30" s="565"/>
      <c r="E30" s="565"/>
      <c r="F30" s="565"/>
      <c r="G30" s="565"/>
      <c r="H30" s="565"/>
      <c r="I30" s="565"/>
    </row>
    <row r="31" spans="1:9" ht="15" customHeight="1">
      <c r="A31" s="566">
        <v>8830</v>
      </c>
      <c r="B31" s="567" t="s">
        <v>734</v>
      </c>
      <c r="C31" s="581"/>
      <c r="D31" s="581"/>
      <c r="E31" s="581"/>
      <c r="F31" s="582"/>
      <c r="G31" s="582"/>
      <c r="H31" s="582"/>
      <c r="I31" s="583"/>
    </row>
    <row r="32" spans="1:9" ht="15" customHeight="1" thickBot="1">
      <c r="A32" s="570" t="s">
        <v>735</v>
      </c>
      <c r="B32" s="931"/>
      <c r="C32" s="571" t="s">
        <v>728</v>
      </c>
      <c r="D32" s="933"/>
      <c r="E32" s="571" t="s">
        <v>701</v>
      </c>
      <c r="F32" s="572"/>
      <c r="G32" s="915"/>
      <c r="H32" s="916"/>
      <c r="I32" s="934"/>
    </row>
    <row r="33" spans="1:9" ht="15" customHeight="1" thickBot="1">
      <c r="A33" s="573" t="s">
        <v>729</v>
      </c>
      <c r="B33" s="932"/>
      <c r="C33" s="574" t="s">
        <v>730</v>
      </c>
      <c r="D33" s="574"/>
      <c r="E33" s="1166"/>
      <c r="F33" s="1167"/>
      <c r="G33" s="1167"/>
      <c r="H33" s="1167"/>
      <c r="I33" s="1168"/>
    </row>
    <row r="34" spans="1:9" ht="15" customHeight="1" thickBot="1">
      <c r="A34" s="570" t="s">
        <v>735</v>
      </c>
      <c r="B34" s="931"/>
      <c r="C34" s="571" t="s">
        <v>728</v>
      </c>
      <c r="D34" s="933"/>
      <c r="E34" s="571" t="s">
        <v>701</v>
      </c>
      <c r="F34" s="572"/>
      <c r="G34" s="915"/>
      <c r="H34" s="916"/>
      <c r="I34" s="934"/>
    </row>
    <row r="35" spans="1:9" ht="15" customHeight="1" thickBot="1">
      <c r="A35" s="573" t="s">
        <v>729</v>
      </c>
      <c r="B35" s="932"/>
      <c r="C35" s="574" t="s">
        <v>730</v>
      </c>
      <c r="D35" s="574"/>
      <c r="E35" s="1166"/>
      <c r="F35" s="1167"/>
      <c r="G35" s="1167"/>
      <c r="H35" s="1167"/>
      <c r="I35" s="1168"/>
    </row>
    <row r="36" spans="1:9" ht="15" customHeight="1" thickBot="1">
      <c r="A36" s="570" t="s">
        <v>735</v>
      </c>
      <c r="B36" s="931"/>
      <c r="C36" s="571" t="s">
        <v>728</v>
      </c>
      <c r="D36" s="933"/>
      <c r="E36" s="571" t="s">
        <v>701</v>
      </c>
      <c r="F36" s="572"/>
      <c r="G36" s="915"/>
      <c r="H36" s="916"/>
      <c r="I36" s="934"/>
    </row>
    <row r="37" spans="1:9" ht="15" customHeight="1" thickBot="1">
      <c r="A37" s="573" t="s">
        <v>729</v>
      </c>
      <c r="B37" s="932"/>
      <c r="C37" s="574" t="s">
        <v>730</v>
      </c>
      <c r="D37" s="574"/>
      <c r="E37" s="1166"/>
      <c r="F37" s="1167"/>
      <c r="G37" s="1167"/>
      <c r="H37" s="1167"/>
      <c r="I37" s="1168"/>
    </row>
    <row r="38" spans="1:9" ht="15" customHeight="1" thickBot="1">
      <c r="A38" s="570" t="s">
        <v>735</v>
      </c>
      <c r="B38" s="931"/>
      <c r="C38" s="571" t="s">
        <v>728</v>
      </c>
      <c r="D38" s="933"/>
      <c r="E38" s="571" t="s">
        <v>701</v>
      </c>
      <c r="F38" s="572"/>
      <c r="G38" s="915"/>
      <c r="H38" s="916"/>
      <c r="I38" s="934"/>
    </row>
    <row r="39" spans="1:9" ht="15" customHeight="1" thickBot="1">
      <c r="A39" s="573" t="s">
        <v>729</v>
      </c>
      <c r="B39" s="932"/>
      <c r="C39" s="574" t="s">
        <v>730</v>
      </c>
      <c r="D39" s="574"/>
      <c r="E39" s="1166"/>
      <c r="F39" s="1167"/>
      <c r="G39" s="1167"/>
      <c r="H39" s="1167"/>
      <c r="I39" s="1168"/>
    </row>
    <row r="40" spans="1:9" ht="4.5" customHeight="1">
      <c r="A40" s="584"/>
      <c r="B40" s="584"/>
      <c r="C40" s="584"/>
      <c r="D40" s="584"/>
      <c r="E40" s="584"/>
      <c r="F40" s="584"/>
      <c r="G40" s="584"/>
      <c r="H40" s="584"/>
      <c r="I40" s="584"/>
    </row>
    <row r="41" spans="1:9" ht="15" customHeight="1">
      <c r="A41" s="566">
        <v>8840</v>
      </c>
      <c r="B41" s="567" t="s">
        <v>736</v>
      </c>
      <c r="C41" s="581"/>
      <c r="D41" s="581"/>
      <c r="E41" s="581"/>
      <c r="F41" s="582"/>
      <c r="G41" s="582"/>
      <c r="H41" s="582"/>
      <c r="I41" s="583"/>
    </row>
    <row r="42" spans="1:9" ht="15" customHeight="1" thickBot="1">
      <c r="A42" s="570" t="s">
        <v>737</v>
      </c>
      <c r="B42" s="931"/>
      <c r="C42" s="571" t="s">
        <v>728</v>
      </c>
      <c r="D42" s="935"/>
      <c r="E42" s="571" t="s">
        <v>701</v>
      </c>
      <c r="F42" s="572"/>
      <c r="G42" s="915"/>
      <c r="H42" s="916"/>
      <c r="I42" s="934"/>
    </row>
    <row r="43" spans="1:9" ht="15" customHeight="1" thickBot="1">
      <c r="A43" s="573" t="s">
        <v>729</v>
      </c>
      <c r="B43" s="932"/>
      <c r="C43" s="574" t="s">
        <v>730</v>
      </c>
      <c r="D43" s="574"/>
      <c r="E43" s="1166"/>
      <c r="F43" s="1167"/>
      <c r="G43" s="1167"/>
      <c r="H43" s="1167"/>
      <c r="I43" s="1168"/>
    </row>
    <row r="44" spans="1:9" ht="15" customHeight="1" thickBot="1">
      <c r="A44" s="570" t="s">
        <v>737</v>
      </c>
      <c r="B44" s="931"/>
      <c r="C44" s="571" t="s">
        <v>728</v>
      </c>
      <c r="D44" s="933"/>
      <c r="E44" s="571" t="s">
        <v>701</v>
      </c>
      <c r="F44" s="572"/>
      <c r="G44" s="915"/>
      <c r="H44" s="916"/>
      <c r="I44" s="934"/>
    </row>
    <row r="45" spans="1:9" ht="15" customHeight="1" thickBot="1">
      <c r="A45" s="573" t="s">
        <v>729</v>
      </c>
      <c r="B45" s="932"/>
      <c r="C45" s="574" t="s">
        <v>730</v>
      </c>
      <c r="D45" s="574"/>
      <c r="E45" s="1166"/>
      <c r="F45" s="1167"/>
      <c r="G45" s="1167"/>
      <c r="H45" s="1167"/>
      <c r="I45" s="1168"/>
    </row>
    <row r="46" spans="1:9" ht="15" customHeight="1" thickBot="1">
      <c r="A46" s="570" t="s">
        <v>737</v>
      </c>
      <c r="B46" s="931"/>
      <c r="C46" s="571" t="s">
        <v>728</v>
      </c>
      <c r="D46" s="933"/>
      <c r="E46" s="571" t="s">
        <v>701</v>
      </c>
      <c r="F46" s="572"/>
      <c r="G46" s="915"/>
      <c r="H46" s="916"/>
      <c r="I46" s="934"/>
    </row>
    <row r="47" spans="1:9" ht="15" customHeight="1" thickBot="1">
      <c r="A47" s="573" t="s">
        <v>729</v>
      </c>
      <c r="B47" s="932"/>
      <c r="C47" s="574" t="s">
        <v>730</v>
      </c>
      <c r="D47" s="574"/>
      <c r="E47" s="1166"/>
      <c r="F47" s="1167"/>
      <c r="G47" s="1167"/>
      <c r="H47" s="1167"/>
      <c r="I47" s="1168"/>
    </row>
    <row r="48" spans="1:9" ht="15" customHeight="1">
      <c r="A48" s="566">
        <v>8850</v>
      </c>
      <c r="B48" s="567" t="s">
        <v>799</v>
      </c>
      <c r="C48" s="581"/>
      <c r="D48" s="581"/>
      <c r="E48" s="581"/>
      <c r="F48" s="582"/>
      <c r="G48" s="582"/>
      <c r="H48" s="582"/>
      <c r="I48" s="583"/>
    </row>
    <row r="49" spans="1:9" ht="15" customHeight="1" thickBot="1">
      <c r="A49" s="570" t="s">
        <v>800</v>
      </c>
      <c r="B49" s="931"/>
      <c r="C49" s="571" t="s">
        <v>728</v>
      </c>
      <c r="D49" s="933"/>
      <c r="E49" s="571" t="s">
        <v>701</v>
      </c>
      <c r="F49" s="572"/>
      <c r="G49" s="915"/>
      <c r="H49" s="916"/>
      <c r="I49" s="934"/>
    </row>
    <row r="50" spans="1:9" ht="15" customHeight="1" thickBot="1">
      <c r="A50" s="573" t="s">
        <v>729</v>
      </c>
      <c r="B50" s="932"/>
      <c r="C50" s="574" t="s">
        <v>730</v>
      </c>
      <c r="D50" s="574"/>
      <c r="E50" s="1166"/>
      <c r="F50" s="1167"/>
      <c r="G50" s="1167"/>
      <c r="H50" s="1167"/>
      <c r="I50" s="1168"/>
    </row>
    <row r="51" spans="1:9" ht="15" customHeight="1" thickBot="1">
      <c r="A51" s="570" t="s">
        <v>800</v>
      </c>
      <c r="B51" s="931"/>
      <c r="C51" s="571" t="s">
        <v>728</v>
      </c>
      <c r="D51" s="933"/>
      <c r="E51" s="571" t="s">
        <v>701</v>
      </c>
      <c r="F51" s="572"/>
      <c r="G51" s="915"/>
      <c r="H51" s="916"/>
      <c r="I51" s="934"/>
    </row>
    <row r="52" spans="1:9" ht="15" customHeight="1" thickBot="1">
      <c r="A52" s="573" t="s">
        <v>729</v>
      </c>
      <c r="B52" s="932"/>
      <c r="C52" s="574" t="s">
        <v>730</v>
      </c>
      <c r="D52" s="574"/>
      <c r="E52" s="1166"/>
      <c r="F52" s="1167"/>
      <c r="G52" s="1167"/>
      <c r="H52" s="1167"/>
      <c r="I52" s="1168"/>
    </row>
    <row r="53" spans="1:9" ht="15" customHeight="1" thickBot="1">
      <c r="A53" s="570" t="s">
        <v>800</v>
      </c>
      <c r="B53" s="931"/>
      <c r="C53" s="571" t="s">
        <v>728</v>
      </c>
      <c r="D53" s="933"/>
      <c r="E53" s="571" t="s">
        <v>701</v>
      </c>
      <c r="F53" s="572"/>
      <c r="G53" s="915"/>
      <c r="H53" s="916"/>
      <c r="I53" s="934"/>
    </row>
    <row r="54" spans="1:9" ht="15" customHeight="1" thickBot="1">
      <c r="A54" s="573" t="s">
        <v>729</v>
      </c>
      <c r="B54" s="932"/>
      <c r="C54" s="574" t="s">
        <v>730</v>
      </c>
      <c r="D54" s="574"/>
      <c r="E54" s="1166"/>
      <c r="F54" s="1167"/>
      <c r="G54" s="1167"/>
      <c r="H54" s="1167"/>
      <c r="I54" s="1168"/>
    </row>
    <row r="55" spans="1:9" ht="4.5" customHeight="1">
      <c r="A55" s="585"/>
      <c r="B55" s="585"/>
      <c r="C55" s="585"/>
      <c r="D55" s="585"/>
      <c r="E55" s="585"/>
      <c r="F55" s="584"/>
      <c r="G55" s="584"/>
      <c r="H55" s="584"/>
      <c r="I55" s="584"/>
    </row>
    <row r="56" spans="1:9" ht="15" customHeight="1" hidden="1" thickBot="1">
      <c r="A56" s="566">
        <v>8850</v>
      </c>
      <c r="B56" s="567"/>
      <c r="C56" s="581"/>
      <c r="D56" s="581"/>
      <c r="E56" s="581"/>
      <c r="F56" s="582"/>
      <c r="G56" s="582"/>
      <c r="H56" s="582"/>
      <c r="I56" s="583"/>
    </row>
    <row r="57" spans="1:9" ht="15" customHeight="1" hidden="1">
      <c r="A57" s="570"/>
      <c r="B57" s="571"/>
      <c r="C57" s="571"/>
      <c r="D57" s="571"/>
      <c r="E57" s="571"/>
      <c r="F57" s="586"/>
      <c r="G57" s="587"/>
      <c r="H57" s="587"/>
      <c r="I57" s="588"/>
    </row>
    <row r="58" spans="1:9" ht="15" customHeight="1" hidden="1">
      <c r="A58" s="570"/>
      <c r="B58" s="571"/>
      <c r="C58" s="571"/>
      <c r="D58" s="571"/>
      <c r="E58" s="571"/>
      <c r="F58" s="580"/>
      <c r="G58" s="589"/>
      <c r="H58" s="589"/>
      <c r="I58" s="590"/>
    </row>
    <row r="59" spans="1:9" ht="15" customHeight="1" hidden="1">
      <c r="A59" s="570"/>
      <c r="B59" s="571"/>
      <c r="C59" s="571"/>
      <c r="D59" s="571"/>
      <c r="E59" s="571"/>
      <c r="F59" s="580"/>
      <c r="G59" s="589"/>
      <c r="H59" s="589"/>
      <c r="I59" s="590"/>
    </row>
    <row r="60" spans="1:9" ht="15" customHeight="1" hidden="1">
      <c r="A60" s="570"/>
      <c r="B60" s="571"/>
      <c r="C60" s="571"/>
      <c r="D60" s="571"/>
      <c r="E60" s="571"/>
      <c r="F60" s="580"/>
      <c r="G60" s="589"/>
      <c r="H60" s="589"/>
      <c r="I60" s="590"/>
    </row>
    <row r="61" spans="1:9" ht="15" customHeight="1" hidden="1">
      <c r="A61" s="570"/>
      <c r="B61" s="571"/>
      <c r="C61" s="571"/>
      <c r="D61" s="571"/>
      <c r="E61" s="571"/>
      <c r="F61" s="580"/>
      <c r="G61" s="589"/>
      <c r="H61" s="589"/>
      <c r="I61" s="590"/>
    </row>
    <row r="62" spans="1:9" ht="15" customHeight="1" hidden="1">
      <c r="A62" s="570"/>
      <c r="B62" s="571"/>
      <c r="C62" s="571"/>
      <c r="D62" s="571"/>
      <c r="E62" s="571"/>
      <c r="F62" s="580"/>
      <c r="G62" s="589"/>
      <c r="H62" s="589"/>
      <c r="I62" s="590"/>
    </row>
    <row r="63" spans="1:9" ht="15" customHeight="1" hidden="1">
      <c r="A63" s="570"/>
      <c r="B63" s="571"/>
      <c r="C63" s="571"/>
      <c r="D63" s="571"/>
      <c r="E63" s="571"/>
      <c r="F63" s="580"/>
      <c r="G63" s="589"/>
      <c r="H63" s="589"/>
      <c r="I63" s="590"/>
    </row>
    <row r="64" spans="1:9" ht="15" customHeight="1" hidden="1">
      <c r="A64" s="570"/>
      <c r="B64" s="571"/>
      <c r="C64" s="571"/>
      <c r="D64" s="571"/>
      <c r="E64" s="571"/>
      <c r="F64" s="580"/>
      <c r="G64" s="589"/>
      <c r="H64" s="589"/>
      <c r="I64" s="590"/>
    </row>
    <row r="65" spans="1:9" ht="15" customHeight="1" hidden="1" thickBot="1">
      <c r="A65" s="573"/>
      <c r="B65" s="574"/>
      <c r="C65" s="574"/>
      <c r="D65" s="574"/>
      <c r="E65" s="574"/>
      <c r="F65" s="591"/>
      <c r="G65" s="592"/>
      <c r="H65" s="592"/>
      <c r="I65" s="593"/>
    </row>
    <row r="66" spans="1:9" ht="4.5" customHeight="1" hidden="1">
      <c r="A66" s="585"/>
      <c r="B66" s="585"/>
      <c r="C66" s="585"/>
      <c r="D66" s="585"/>
      <c r="E66" s="585"/>
      <c r="F66" s="584"/>
      <c r="G66" s="584"/>
      <c r="H66" s="584"/>
      <c r="I66" s="584"/>
    </row>
    <row r="67" spans="1:9" ht="15" customHeight="1" hidden="1" thickBot="1">
      <c r="A67" s="566">
        <v>8860</v>
      </c>
      <c r="B67" s="567"/>
      <c r="C67" s="581"/>
      <c r="D67" s="581"/>
      <c r="E67" s="581"/>
      <c r="F67" s="582"/>
      <c r="G67" s="582"/>
      <c r="H67" s="582"/>
      <c r="I67" s="583"/>
    </row>
    <row r="68" spans="1:9" ht="15" customHeight="1" hidden="1">
      <c r="A68" s="570"/>
      <c r="B68" s="571"/>
      <c r="C68" s="571"/>
      <c r="D68" s="571"/>
      <c r="E68" s="571"/>
      <c r="F68" s="586"/>
      <c r="G68" s="587"/>
      <c r="H68" s="587"/>
      <c r="I68" s="588"/>
    </row>
    <row r="69" spans="1:9" ht="15" customHeight="1" hidden="1">
      <c r="A69" s="570"/>
      <c r="B69" s="571"/>
      <c r="C69" s="571"/>
      <c r="D69" s="571"/>
      <c r="E69" s="571"/>
      <c r="F69" s="580"/>
      <c r="G69" s="589"/>
      <c r="H69" s="589"/>
      <c r="I69" s="590"/>
    </row>
    <row r="70" spans="1:9" ht="15" customHeight="1" hidden="1">
      <c r="A70" s="570"/>
      <c r="B70" s="571"/>
      <c r="C70" s="571"/>
      <c r="D70" s="571"/>
      <c r="E70" s="571"/>
      <c r="F70" s="580"/>
      <c r="G70" s="589"/>
      <c r="H70" s="589"/>
      <c r="I70" s="590"/>
    </row>
    <row r="71" spans="1:9" ht="15" customHeight="1" hidden="1">
      <c r="A71" s="570"/>
      <c r="B71" s="571"/>
      <c r="C71" s="571"/>
      <c r="D71" s="571"/>
      <c r="E71" s="571"/>
      <c r="F71" s="580"/>
      <c r="G71" s="589"/>
      <c r="H71" s="589"/>
      <c r="I71" s="590"/>
    </row>
    <row r="72" spans="1:9" ht="15" customHeight="1" hidden="1">
      <c r="A72" s="570"/>
      <c r="B72" s="571"/>
      <c r="C72" s="571"/>
      <c r="D72" s="571"/>
      <c r="E72" s="571"/>
      <c r="F72" s="580"/>
      <c r="G72" s="589"/>
      <c r="H72" s="589"/>
      <c r="I72" s="590"/>
    </row>
    <row r="73" spans="1:9" ht="15" customHeight="1" hidden="1">
      <c r="A73" s="570"/>
      <c r="B73" s="571"/>
      <c r="C73" s="571"/>
      <c r="D73" s="571"/>
      <c r="E73" s="571"/>
      <c r="F73" s="580"/>
      <c r="G73" s="589"/>
      <c r="H73" s="589"/>
      <c r="I73" s="590"/>
    </row>
    <row r="74" spans="1:9" ht="15" customHeight="1" hidden="1">
      <c r="A74" s="570"/>
      <c r="B74" s="571"/>
      <c r="C74" s="571"/>
      <c r="D74" s="571"/>
      <c r="E74" s="571"/>
      <c r="F74" s="580"/>
      <c r="G74" s="589"/>
      <c r="H74" s="589"/>
      <c r="I74" s="590"/>
    </row>
    <row r="75" spans="1:9" ht="15" customHeight="1" hidden="1">
      <c r="A75" s="570"/>
      <c r="B75" s="571"/>
      <c r="C75" s="571"/>
      <c r="D75" s="571"/>
      <c r="E75" s="571"/>
      <c r="F75" s="580"/>
      <c r="G75" s="589"/>
      <c r="H75" s="589"/>
      <c r="I75" s="590"/>
    </row>
    <row r="76" spans="1:9" ht="15" customHeight="1" hidden="1" thickBot="1">
      <c r="A76" s="573"/>
      <c r="B76" s="574"/>
      <c r="C76" s="574"/>
      <c r="D76" s="574"/>
      <c r="E76" s="574"/>
      <c r="F76" s="591"/>
      <c r="G76" s="592"/>
      <c r="H76" s="592"/>
      <c r="I76" s="593"/>
    </row>
    <row r="77" spans="1:9" ht="4.5" customHeight="1" hidden="1">
      <c r="A77" s="573"/>
      <c r="B77" s="574"/>
      <c r="C77" s="574"/>
      <c r="D77" s="574"/>
      <c r="E77" s="574"/>
      <c r="F77" s="584"/>
      <c r="G77" s="584"/>
      <c r="H77" s="584"/>
      <c r="I77" s="584"/>
    </row>
    <row r="78" spans="1:9" ht="15" customHeight="1">
      <c r="A78" s="566">
        <v>8870</v>
      </c>
      <c r="B78" s="567" t="s">
        <v>738</v>
      </c>
      <c r="C78" s="581"/>
      <c r="D78" s="581"/>
      <c r="E78" s="581"/>
      <c r="F78" s="582"/>
      <c r="G78" s="582"/>
      <c r="H78" s="582"/>
      <c r="I78" s="583"/>
    </row>
    <row r="79" spans="1:9" ht="15" customHeight="1" thickBot="1">
      <c r="A79" s="570" t="s">
        <v>739</v>
      </c>
      <c r="B79" s="931"/>
      <c r="C79" s="571" t="s">
        <v>728</v>
      </c>
      <c r="D79" s="933"/>
      <c r="E79" s="571" t="s">
        <v>701</v>
      </c>
      <c r="F79" s="572"/>
      <c r="G79" s="915"/>
      <c r="H79" s="916"/>
      <c r="I79" s="934"/>
    </row>
    <row r="80" spans="1:9" ht="15" customHeight="1" thickBot="1">
      <c r="A80" s="573" t="s">
        <v>729</v>
      </c>
      <c r="B80" s="932"/>
      <c r="C80" s="574" t="s">
        <v>740</v>
      </c>
      <c r="D80" s="574"/>
      <c r="E80" s="1166"/>
      <c r="F80" s="1167"/>
      <c r="G80" s="1167"/>
      <c r="H80" s="1167"/>
      <c r="I80" s="1168"/>
    </row>
    <row r="81" spans="1:9" ht="15" customHeight="1" hidden="1" thickBot="1">
      <c r="A81" s="570" t="s">
        <v>739</v>
      </c>
      <c r="B81" s="933"/>
      <c r="C81" s="571" t="s">
        <v>728</v>
      </c>
      <c r="D81" s="571"/>
      <c r="E81" s="571" t="s">
        <v>701</v>
      </c>
      <c r="F81" s="572"/>
      <c r="G81" s="578"/>
      <c r="H81" s="578"/>
      <c r="I81" s="572"/>
    </row>
    <row r="82" spans="1:9" ht="15" customHeight="1" hidden="1" thickBot="1">
      <c r="A82" s="573" t="s">
        <v>729</v>
      </c>
      <c r="B82" s="932"/>
      <c r="C82" s="574" t="s">
        <v>740</v>
      </c>
      <c r="D82" s="574"/>
      <c r="E82" s="575"/>
      <c r="F82" s="576"/>
      <c r="G82" s="576"/>
      <c r="H82" s="576"/>
      <c r="I82" s="577"/>
    </row>
    <row r="83" spans="1:9" ht="15" customHeight="1" hidden="1" thickBot="1">
      <c r="A83" s="570" t="s">
        <v>739</v>
      </c>
      <c r="B83" s="933"/>
      <c r="C83" s="571" t="s">
        <v>728</v>
      </c>
      <c r="D83" s="571"/>
      <c r="E83" s="571" t="s">
        <v>701</v>
      </c>
      <c r="F83" s="572"/>
      <c r="G83" s="578"/>
      <c r="H83" s="578"/>
      <c r="I83" s="572"/>
    </row>
    <row r="84" spans="1:9" ht="15" customHeight="1" hidden="1" thickBot="1">
      <c r="A84" s="573" t="s">
        <v>729</v>
      </c>
      <c r="B84" s="932"/>
      <c r="C84" s="574" t="s">
        <v>740</v>
      </c>
      <c r="D84" s="574"/>
      <c r="E84" s="575"/>
      <c r="F84" s="576"/>
      <c r="G84" s="576"/>
      <c r="H84" s="576"/>
      <c r="I84" s="577"/>
    </row>
    <row r="85" spans="1:9" ht="15" customHeight="1" hidden="1" thickBot="1">
      <c r="A85" s="570" t="s">
        <v>739</v>
      </c>
      <c r="B85" s="933"/>
      <c r="C85" s="571" t="s">
        <v>728</v>
      </c>
      <c r="D85" s="571"/>
      <c r="E85" s="571" t="s">
        <v>701</v>
      </c>
      <c r="F85" s="572"/>
      <c r="G85" s="578"/>
      <c r="H85" s="578"/>
      <c r="I85" s="572"/>
    </row>
    <row r="86" spans="1:9" ht="15" customHeight="1" hidden="1" thickBot="1">
      <c r="A86" s="573" t="s">
        <v>729</v>
      </c>
      <c r="B86" s="932"/>
      <c r="C86" s="574" t="s">
        <v>740</v>
      </c>
      <c r="D86" s="574"/>
      <c r="E86" s="575"/>
      <c r="F86" s="576"/>
      <c r="G86" s="576"/>
      <c r="H86" s="576"/>
      <c r="I86" s="577"/>
    </row>
    <row r="87" spans="1:9" ht="15" customHeight="1" thickBot="1">
      <c r="A87" s="570" t="s">
        <v>739</v>
      </c>
      <c r="B87" s="931"/>
      <c r="C87" s="571" t="s">
        <v>728</v>
      </c>
      <c r="D87" s="933"/>
      <c r="E87" s="571" t="s">
        <v>701</v>
      </c>
      <c r="F87" s="572"/>
      <c r="G87" s="915"/>
      <c r="H87" s="916"/>
      <c r="I87" s="934"/>
    </row>
    <row r="88" spans="1:9" ht="15" customHeight="1" thickBot="1">
      <c r="A88" s="573" t="s">
        <v>729</v>
      </c>
      <c r="B88" s="932"/>
      <c r="C88" s="574" t="s">
        <v>740</v>
      </c>
      <c r="D88" s="574"/>
      <c r="E88" s="1166"/>
      <c r="F88" s="1167"/>
      <c r="G88" s="1167"/>
      <c r="H88" s="1167"/>
      <c r="I88" s="1168"/>
    </row>
    <row r="89" spans="1:9" ht="4.5" customHeight="1">
      <c r="A89" s="584"/>
      <c r="B89" s="584"/>
      <c r="C89" s="584"/>
      <c r="D89" s="584"/>
      <c r="E89" s="584"/>
      <c r="F89" s="584"/>
      <c r="G89" s="584"/>
      <c r="H89" s="584"/>
      <c r="I89" s="584"/>
    </row>
    <row r="90" spans="1:9" ht="15" customHeight="1">
      <c r="A90" s="566">
        <v>8880</v>
      </c>
      <c r="B90" s="567" t="s">
        <v>746</v>
      </c>
      <c r="C90" s="581"/>
      <c r="D90" s="581"/>
      <c r="E90" s="581"/>
      <c r="F90" s="582"/>
      <c r="G90" s="582"/>
      <c r="H90" s="582"/>
      <c r="I90" s="583"/>
    </row>
    <row r="91" spans="1:9" ht="15" customHeight="1" thickBot="1">
      <c r="A91" s="570" t="s">
        <v>739</v>
      </c>
      <c r="B91" s="931"/>
      <c r="C91" s="571" t="s">
        <v>728</v>
      </c>
      <c r="D91" s="933"/>
      <c r="E91" s="571" t="s">
        <v>701</v>
      </c>
      <c r="F91" s="572"/>
      <c r="G91" s="915"/>
      <c r="H91" s="916"/>
      <c r="I91" s="934"/>
    </row>
    <row r="92" spans="1:9" ht="15" customHeight="1" thickBot="1">
      <c r="A92" s="573" t="s">
        <v>729</v>
      </c>
      <c r="B92" s="932"/>
      <c r="C92" s="574" t="s">
        <v>740</v>
      </c>
      <c r="D92" s="574"/>
      <c r="E92" s="1166"/>
      <c r="F92" s="1167"/>
      <c r="G92" s="1167"/>
      <c r="H92" s="1167"/>
      <c r="I92" s="1168"/>
    </row>
    <row r="93" spans="1:9" ht="15" customHeight="1" hidden="1" thickBot="1">
      <c r="A93" s="570" t="s">
        <v>739</v>
      </c>
      <c r="B93" s="933"/>
      <c r="C93" s="571" t="s">
        <v>728</v>
      </c>
      <c r="D93" s="571"/>
      <c r="E93" s="571" t="s">
        <v>701</v>
      </c>
      <c r="F93" s="572"/>
      <c r="G93" s="578"/>
      <c r="H93" s="578"/>
      <c r="I93" s="572"/>
    </row>
    <row r="94" spans="1:9" ht="15" customHeight="1" hidden="1" thickBot="1">
      <c r="A94" s="573" t="s">
        <v>729</v>
      </c>
      <c r="B94" s="932"/>
      <c r="C94" s="574" t="s">
        <v>740</v>
      </c>
      <c r="D94" s="574"/>
      <c r="E94" s="575"/>
      <c r="F94" s="576"/>
      <c r="G94" s="576"/>
      <c r="H94" s="576"/>
      <c r="I94" s="577"/>
    </row>
    <row r="95" spans="1:9" ht="15" customHeight="1" hidden="1" thickBot="1">
      <c r="A95" s="570" t="s">
        <v>739</v>
      </c>
      <c r="B95" s="933"/>
      <c r="C95" s="571" t="s">
        <v>728</v>
      </c>
      <c r="D95" s="571"/>
      <c r="E95" s="571" t="s">
        <v>701</v>
      </c>
      <c r="F95" s="572"/>
      <c r="G95" s="578"/>
      <c r="H95" s="578"/>
      <c r="I95" s="572"/>
    </row>
    <row r="96" spans="1:9" ht="15" customHeight="1" hidden="1" thickBot="1">
      <c r="A96" s="573" t="s">
        <v>729</v>
      </c>
      <c r="B96" s="932"/>
      <c r="C96" s="574" t="s">
        <v>740</v>
      </c>
      <c r="D96" s="574"/>
      <c r="E96" s="575"/>
      <c r="F96" s="576"/>
      <c r="G96" s="576"/>
      <c r="H96" s="576"/>
      <c r="I96" s="577"/>
    </row>
    <row r="97" spans="1:9" ht="15" customHeight="1" hidden="1" thickBot="1">
      <c r="A97" s="570" t="s">
        <v>739</v>
      </c>
      <c r="B97" s="933"/>
      <c r="C97" s="571" t="s">
        <v>728</v>
      </c>
      <c r="D97" s="571"/>
      <c r="E97" s="571" t="s">
        <v>701</v>
      </c>
      <c r="F97" s="572"/>
      <c r="G97" s="578"/>
      <c r="H97" s="578"/>
      <c r="I97" s="572"/>
    </row>
    <row r="98" spans="1:9" ht="15" customHeight="1" hidden="1" thickBot="1">
      <c r="A98" s="573" t="s">
        <v>729</v>
      </c>
      <c r="B98" s="932"/>
      <c r="C98" s="574" t="s">
        <v>740</v>
      </c>
      <c r="D98" s="574"/>
      <c r="E98" s="575"/>
      <c r="F98" s="576"/>
      <c r="G98" s="576"/>
      <c r="H98" s="576"/>
      <c r="I98" s="577"/>
    </row>
    <row r="99" spans="1:9" ht="15" customHeight="1" thickBot="1">
      <c r="A99" s="570" t="s">
        <v>739</v>
      </c>
      <c r="B99" s="931"/>
      <c r="C99" s="571" t="s">
        <v>728</v>
      </c>
      <c r="D99" s="933"/>
      <c r="E99" s="571" t="s">
        <v>701</v>
      </c>
      <c r="F99" s="572"/>
      <c r="G99" s="915"/>
      <c r="H99" s="916"/>
      <c r="I99" s="934"/>
    </row>
    <row r="100" spans="1:9" ht="15" customHeight="1" thickBot="1">
      <c r="A100" s="573" t="s">
        <v>729</v>
      </c>
      <c r="B100" s="932"/>
      <c r="C100" s="574" t="s">
        <v>740</v>
      </c>
      <c r="D100" s="574"/>
      <c r="E100" s="1166"/>
      <c r="F100" s="1167"/>
      <c r="G100" s="1167"/>
      <c r="H100" s="1167"/>
      <c r="I100" s="1168"/>
    </row>
    <row r="101" spans="1:9" ht="15" customHeight="1">
      <c r="A101" s="554" t="s">
        <v>707</v>
      </c>
      <c r="B101" s="1178"/>
      <c r="C101" s="1179"/>
      <c r="D101" s="1179"/>
      <c r="E101" s="1179"/>
      <c r="F101" s="1179"/>
      <c r="G101" s="1179"/>
      <c r="H101" s="1179"/>
      <c r="I101" s="1179"/>
    </row>
    <row r="102" spans="1:9" ht="15" customHeight="1">
      <c r="A102" s="584"/>
      <c r="B102" s="1180"/>
      <c r="C102" s="1180"/>
      <c r="D102" s="1180"/>
      <c r="E102" s="1180"/>
      <c r="F102" s="1180"/>
      <c r="G102" s="1180"/>
      <c r="H102" s="1180"/>
      <c r="I102" s="1180"/>
    </row>
    <row r="103" spans="1:9" ht="22.5" customHeight="1">
      <c r="A103" s="514" t="s">
        <v>840</v>
      </c>
      <c r="B103" s="1175"/>
      <c r="C103" s="1176"/>
      <c r="D103" s="1177"/>
      <c r="E103" s="594" t="s">
        <v>708</v>
      </c>
      <c r="F103" s="595"/>
      <c r="G103" s="595"/>
      <c r="H103" s="595"/>
      <c r="I103" s="596"/>
    </row>
    <row r="104" spans="1:9" ht="15" customHeight="1">
      <c r="A104" s="597" t="s">
        <v>699</v>
      </c>
      <c r="B104" s="936"/>
      <c r="C104" s="598" t="s">
        <v>709</v>
      </c>
      <c r="D104" s="938"/>
      <c r="E104" s="1169"/>
      <c r="F104" s="1170"/>
      <c r="G104" s="1170"/>
      <c r="H104" s="1170"/>
      <c r="I104" s="1171"/>
    </row>
    <row r="105" spans="1:9" ht="15" customHeight="1" thickBot="1">
      <c r="A105" s="599" t="s">
        <v>422</v>
      </c>
      <c r="B105" s="937"/>
      <c r="C105" s="600" t="s">
        <v>710</v>
      </c>
      <c r="D105" s="939"/>
      <c r="E105" s="1172"/>
      <c r="F105" s="1173"/>
      <c r="G105" s="1173"/>
      <c r="H105" s="1173"/>
      <c r="I105" s="1174"/>
    </row>
    <row r="106" spans="1:9" ht="15" customHeight="1" thickTop="1">
      <c r="A106" s="11"/>
      <c r="B106" s="11"/>
      <c r="C106" s="11"/>
      <c r="D106" s="11"/>
      <c r="E106" s="11"/>
      <c r="F106" s="11"/>
      <c r="G106" s="11"/>
      <c r="H106" s="11"/>
      <c r="I106" s="11"/>
    </row>
    <row r="107" spans="1:9" ht="15.75">
      <c r="A107" s="12"/>
      <c r="B107" s="12"/>
      <c r="C107" s="12"/>
      <c r="D107" s="12"/>
      <c r="E107" s="12"/>
      <c r="F107" s="12"/>
      <c r="G107" s="12"/>
      <c r="H107" s="12"/>
      <c r="I107" s="12"/>
    </row>
    <row r="108" spans="1:9" ht="15.75">
      <c r="A108" s="12"/>
      <c r="B108" s="12"/>
      <c r="C108" s="12"/>
      <c r="D108" s="12"/>
      <c r="E108" s="12"/>
      <c r="F108" s="12"/>
      <c r="G108" s="12"/>
      <c r="H108" s="12"/>
      <c r="I108" s="12"/>
    </row>
    <row r="109" spans="1:9" ht="15.75">
      <c r="A109" s="12"/>
      <c r="B109" s="12"/>
      <c r="C109" s="12"/>
      <c r="D109" s="12"/>
      <c r="E109" s="12"/>
      <c r="F109" s="12"/>
      <c r="G109" s="12"/>
      <c r="H109" s="12"/>
      <c r="I109" s="12"/>
    </row>
    <row r="110" spans="1:9" ht="15.75">
      <c r="A110" s="12"/>
      <c r="B110" s="12"/>
      <c r="C110" s="12"/>
      <c r="D110" s="12"/>
      <c r="E110" s="12"/>
      <c r="F110" s="12"/>
      <c r="G110" s="12"/>
      <c r="H110" s="12"/>
      <c r="I110" s="12"/>
    </row>
    <row r="111" spans="1:9" ht="15.75">
      <c r="A111" s="12"/>
      <c r="B111" s="12"/>
      <c r="C111" s="12"/>
      <c r="D111" s="12"/>
      <c r="E111" s="12"/>
      <c r="F111" s="12"/>
      <c r="G111" s="12"/>
      <c r="H111" s="12"/>
      <c r="I111" s="12"/>
    </row>
    <row r="112" spans="1:9" ht="15.75">
      <c r="A112" s="12"/>
      <c r="B112" s="12"/>
      <c r="C112" s="12"/>
      <c r="D112" s="12"/>
      <c r="E112" s="12"/>
      <c r="F112" s="12"/>
      <c r="G112" s="12"/>
      <c r="H112" s="12"/>
      <c r="I112" s="12"/>
    </row>
  </sheetData>
  <sheetProtection password="CC61" sheet="1" objects="1" scenarios="1"/>
  <mergeCells count="28">
    <mergeCell ref="A1:I1"/>
    <mergeCell ref="A2:I2"/>
    <mergeCell ref="A3:E3"/>
    <mergeCell ref="E5:I5"/>
    <mergeCell ref="A4:D5"/>
    <mergeCell ref="E9:I9"/>
    <mergeCell ref="E17:I17"/>
    <mergeCell ref="E21:I21"/>
    <mergeCell ref="E37:I37"/>
    <mergeCell ref="E35:I35"/>
    <mergeCell ref="E33:I33"/>
    <mergeCell ref="E11:I11"/>
    <mergeCell ref="E23:I23"/>
    <mergeCell ref="E29:I29"/>
    <mergeCell ref="E52:I52"/>
    <mergeCell ref="E104:I105"/>
    <mergeCell ref="B103:D103"/>
    <mergeCell ref="B101:I102"/>
    <mergeCell ref="E100:I100"/>
    <mergeCell ref="E92:I92"/>
    <mergeCell ref="E88:I88"/>
    <mergeCell ref="E54:I54"/>
    <mergeCell ref="E80:I80"/>
    <mergeCell ref="E39:I39"/>
    <mergeCell ref="E43:I43"/>
    <mergeCell ref="E45:I45"/>
    <mergeCell ref="E50:I50"/>
    <mergeCell ref="E47:I47"/>
  </mergeCells>
  <dataValidations count="4">
    <dataValidation type="whole" allowBlank="1" showInputMessage="1" showErrorMessage="1" promptTitle="Den" prompt="1 - 31" errorTitle="Den nemůže nabývat této hodnoty" sqref="G8 G10 G16 G20 G22 G28 G32 G34 G36 G38 G42 G44 G46 G53 G79 G87 G91 G99 G49 G51">
      <formula1>1</formula1>
      <formula2>31</formula2>
    </dataValidation>
    <dataValidation type="whole" allowBlank="1" showInputMessage="1" showErrorMessage="1" promptTitle="Měsíc" prompt="1 - 12" errorTitle="Chybný měsíc" error="Měsíc 1 až 12" sqref="H8 H10 H16 H20 H22 H28 H32 H34 H36 H38 H42 H44 H46 H53 H79 H87 H91 H99 H49 H51">
      <formula1>1</formula1>
      <formula2>12</formula2>
    </dataValidation>
    <dataValidation type="whole" allowBlank="1" showInputMessage="1" showErrorMessage="1" promptTitle="Rok" prompt="1980 - 2015" errorTitle="Chybný rok" sqref="I8 I10 I16 I20 I22 I28 I32 I34 I36 I53 I38 I42 I44 I46 I79 I87 I91 I99 I49 I51">
      <formula1>1980</formula1>
      <formula2>2015</formula2>
    </dataValidation>
    <dataValidation type="whole" allowBlank="1" showInputMessage="1" showErrorMessage="1" sqref="E5:I5">
      <formula1>3000000000</formula1>
      <formula2>3999999999</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2"/>
  <headerFooter alignWithMargins="0">
    <oddHeader>&amp;RPříloha č.2 vyhlášky  č.40/2001 Sb.</oddHeader>
  </headerFooter>
  <drawing r:id="rId1"/>
</worksheet>
</file>

<file path=xl/worksheets/sheet15.xml><?xml version="1.0" encoding="utf-8"?>
<worksheet xmlns="http://schemas.openxmlformats.org/spreadsheetml/2006/main" xmlns:r="http://schemas.openxmlformats.org/officeDocument/2006/relationships">
  <sheetPr codeName="List17" transitionEvaluation="1" transitionEntry="1"/>
  <dimension ref="A1:I133"/>
  <sheetViews>
    <sheetView showGridLines="0" showZeros="0" workbookViewId="0" topLeftCell="A1">
      <selection activeCell="A89" sqref="A89"/>
    </sheetView>
  </sheetViews>
  <sheetFormatPr defaultColWidth="12.625" defaultRowHeight="12.75"/>
  <cols>
    <col min="1" max="1" width="10.25390625" style="13" customWidth="1"/>
    <col min="2" max="2" width="36.75390625" style="13" customWidth="1"/>
    <col min="3" max="3" width="7.75390625" style="13" customWidth="1"/>
    <col min="4" max="4" width="25.75390625" style="13" customWidth="1"/>
    <col min="5" max="5" width="7.375" style="13" customWidth="1"/>
    <col min="6" max="7" width="3.625" style="13" bestFit="1" customWidth="1"/>
    <col min="8" max="8" width="5.625" style="13" bestFit="1" customWidth="1"/>
    <col min="9" max="16384" width="12.625" style="13" customWidth="1"/>
  </cols>
  <sheetData>
    <row r="1" spans="1:9" ht="15.75">
      <c r="A1" s="1074"/>
      <c r="B1" s="1074"/>
      <c r="C1" s="1074"/>
      <c r="D1" s="1074"/>
      <c r="E1" s="1074"/>
      <c r="F1" s="1074"/>
      <c r="G1" s="1074"/>
      <c r="H1" s="1074"/>
      <c r="I1" s="677"/>
    </row>
    <row r="2" spans="1:9" ht="2.25" customHeight="1" thickBot="1">
      <c r="A2" s="1078"/>
      <c r="B2" s="1078"/>
      <c r="C2" s="1078"/>
      <c r="D2" s="1078"/>
      <c r="E2" s="1078"/>
      <c r="F2" s="1078"/>
      <c r="G2" s="1078"/>
      <c r="H2" s="1078"/>
      <c r="I2" s="679"/>
    </row>
    <row r="3" spans="1:8" ht="24.75" customHeight="1" thickBot="1">
      <c r="A3" s="1181" t="s">
        <v>1156</v>
      </c>
      <c r="B3" s="1182"/>
      <c r="C3" s="1182"/>
      <c r="D3" s="1182"/>
      <c r="E3" s="1183"/>
      <c r="F3" s="896" t="s">
        <v>1197</v>
      </c>
      <c r="G3" s="641"/>
      <c r="H3" s="564"/>
    </row>
    <row r="4" spans="1:8" ht="15" customHeight="1" thickBot="1">
      <c r="A4" s="1214" t="str">
        <f>'80'!A8</f>
        <v>Budování rozvojového partnerství za účelem posílení kapacity při plánování a realizaci programů v kraji Vysočina II.</v>
      </c>
      <c r="B4" s="1188"/>
      <c r="C4" s="1189"/>
      <c r="D4" s="478"/>
      <c r="E4" s="477"/>
      <c r="F4" s="895"/>
      <c r="G4" s="479"/>
      <c r="H4" s="480"/>
    </row>
    <row r="5" spans="1:8" ht="18" customHeight="1" thickBot="1" thickTop="1">
      <c r="A5" s="1190"/>
      <c r="B5" s="1191"/>
      <c r="C5" s="1192"/>
      <c r="D5" s="678" t="s">
        <v>942</v>
      </c>
      <c r="E5" s="1208">
        <f>'80'!J5</f>
        <v>0</v>
      </c>
      <c r="F5" s="1209"/>
      <c r="G5" s="1209"/>
      <c r="H5" s="1210"/>
    </row>
    <row r="6" spans="1:8" ht="4.5" customHeight="1">
      <c r="A6" s="602"/>
      <c r="B6" s="602"/>
      <c r="C6" s="602"/>
      <c r="D6" s="602"/>
      <c r="E6" s="602"/>
      <c r="F6" s="602"/>
      <c r="G6" s="602"/>
      <c r="H6" s="602"/>
    </row>
    <row r="7" spans="1:8" ht="15" customHeight="1">
      <c r="A7" s="603">
        <v>8910</v>
      </c>
      <c r="B7" s="604" t="s">
        <v>748</v>
      </c>
      <c r="C7" s="605"/>
      <c r="D7" s="605"/>
      <c r="E7" s="605"/>
      <c r="F7" s="602"/>
      <c r="G7" s="602"/>
      <c r="H7" s="606"/>
    </row>
    <row r="8" spans="1:8" ht="15" customHeight="1">
      <c r="A8" s="607" t="s">
        <v>749</v>
      </c>
      <c r="B8" s="940"/>
      <c r="C8" s="609" t="s">
        <v>750</v>
      </c>
      <c r="D8" s="940"/>
      <c r="E8" s="608" t="s">
        <v>701</v>
      </c>
      <c r="F8" s="942"/>
      <c r="G8" s="943"/>
      <c r="H8" s="944"/>
    </row>
    <row r="9" spans="1:8" ht="15" customHeight="1">
      <c r="A9" s="607" t="s">
        <v>749</v>
      </c>
      <c r="B9" s="940"/>
      <c r="C9" s="609" t="s">
        <v>750</v>
      </c>
      <c r="D9" s="940"/>
      <c r="E9" s="608" t="s">
        <v>701</v>
      </c>
      <c r="F9" s="945"/>
      <c r="G9" s="946"/>
      <c r="H9" s="947"/>
    </row>
    <row r="10" spans="1:8" ht="15" customHeight="1" hidden="1">
      <c r="A10" s="607" t="s">
        <v>749</v>
      </c>
      <c r="B10" s="940"/>
      <c r="C10" s="609" t="s">
        <v>750</v>
      </c>
      <c r="D10" s="940"/>
      <c r="E10" s="608" t="s">
        <v>701</v>
      </c>
      <c r="F10" s="945"/>
      <c r="G10" s="946"/>
      <c r="H10" s="947"/>
    </row>
    <row r="11" spans="1:8" ht="15" customHeight="1" hidden="1">
      <c r="A11" s="607" t="s">
        <v>749</v>
      </c>
      <c r="B11" s="940"/>
      <c r="C11" s="609" t="s">
        <v>750</v>
      </c>
      <c r="D11" s="940"/>
      <c r="E11" s="608" t="s">
        <v>701</v>
      </c>
      <c r="F11" s="945"/>
      <c r="G11" s="946"/>
      <c r="H11" s="947"/>
    </row>
    <row r="12" spans="1:8" ht="15" customHeight="1" hidden="1">
      <c r="A12" s="607" t="s">
        <v>749</v>
      </c>
      <c r="B12" s="940"/>
      <c r="C12" s="609" t="s">
        <v>750</v>
      </c>
      <c r="D12" s="940"/>
      <c r="E12" s="608" t="s">
        <v>701</v>
      </c>
      <c r="F12" s="945"/>
      <c r="G12" s="946"/>
      <c r="H12" s="947"/>
    </row>
    <row r="13" spans="1:8" ht="15" customHeight="1" hidden="1">
      <c r="A13" s="607" t="s">
        <v>749</v>
      </c>
      <c r="B13" s="940"/>
      <c r="C13" s="609" t="s">
        <v>750</v>
      </c>
      <c r="D13" s="940"/>
      <c r="E13" s="608" t="s">
        <v>701</v>
      </c>
      <c r="F13" s="945"/>
      <c r="G13" s="946"/>
      <c r="H13" s="947"/>
    </row>
    <row r="14" spans="1:8" ht="15" customHeight="1" hidden="1">
      <c r="A14" s="607" t="s">
        <v>749</v>
      </c>
      <c r="B14" s="940"/>
      <c r="C14" s="609" t="s">
        <v>750</v>
      </c>
      <c r="D14" s="940"/>
      <c r="E14" s="608" t="s">
        <v>701</v>
      </c>
      <c r="F14" s="945"/>
      <c r="G14" s="946"/>
      <c r="H14" s="947"/>
    </row>
    <row r="15" spans="1:8" ht="15" customHeight="1" hidden="1">
      <c r="A15" s="607" t="s">
        <v>749</v>
      </c>
      <c r="B15" s="940"/>
      <c r="C15" s="609" t="s">
        <v>750</v>
      </c>
      <c r="D15" s="940"/>
      <c r="E15" s="608" t="s">
        <v>701</v>
      </c>
      <c r="F15" s="945"/>
      <c r="G15" s="946"/>
      <c r="H15" s="947"/>
    </row>
    <row r="16" spans="1:8" ht="15.75" customHeight="1">
      <c r="A16" s="607" t="s">
        <v>749</v>
      </c>
      <c r="B16" s="941"/>
      <c r="C16" s="609" t="s">
        <v>750</v>
      </c>
      <c r="D16" s="941"/>
      <c r="E16" s="608" t="s">
        <v>701</v>
      </c>
      <c r="F16" s="945"/>
      <c r="G16" s="946"/>
      <c r="H16" s="947"/>
    </row>
    <row r="17" spans="1:8" ht="4.5" customHeight="1">
      <c r="A17" s="602"/>
      <c r="B17" s="602"/>
      <c r="C17" s="602"/>
      <c r="D17" s="602"/>
      <c r="E17" s="602"/>
      <c r="F17" s="602"/>
      <c r="G17" s="602"/>
      <c r="H17" s="602"/>
    </row>
    <row r="18" spans="1:8" ht="15" customHeight="1">
      <c r="A18" s="603">
        <v>8920</v>
      </c>
      <c r="B18" s="604" t="s">
        <v>751</v>
      </c>
      <c r="C18" s="613"/>
      <c r="D18" s="613"/>
      <c r="E18" s="613"/>
      <c r="F18" s="614"/>
      <c r="G18" s="614"/>
      <c r="H18" s="615"/>
    </row>
    <row r="19" spans="1:8" ht="15" customHeight="1">
      <c r="A19" s="607" t="s">
        <v>749</v>
      </c>
      <c r="B19" s="940"/>
      <c r="C19" s="940" t="s">
        <v>750</v>
      </c>
      <c r="D19" s="942"/>
      <c r="E19" s="943" t="s">
        <v>701</v>
      </c>
      <c r="F19" s="944"/>
      <c r="G19" s="666"/>
      <c r="H19" s="667"/>
    </row>
    <row r="20" spans="1:8" ht="15" customHeight="1">
      <c r="A20" s="607" t="s">
        <v>749</v>
      </c>
      <c r="B20" s="940"/>
      <c r="C20" s="940" t="s">
        <v>750</v>
      </c>
      <c r="D20" s="945"/>
      <c r="E20" s="946" t="s">
        <v>701</v>
      </c>
      <c r="F20" s="947"/>
      <c r="G20" s="668"/>
      <c r="H20" s="669"/>
    </row>
    <row r="21" spans="1:8" ht="15" customHeight="1" hidden="1">
      <c r="A21" s="607" t="s">
        <v>749</v>
      </c>
      <c r="B21" s="940"/>
      <c r="C21" s="940" t="s">
        <v>750</v>
      </c>
      <c r="D21" s="945"/>
      <c r="E21" s="946" t="s">
        <v>701</v>
      </c>
      <c r="F21" s="947"/>
      <c r="G21" s="668"/>
      <c r="H21" s="669"/>
    </row>
    <row r="22" spans="1:8" ht="15" customHeight="1" hidden="1">
      <c r="A22" s="607" t="s">
        <v>749</v>
      </c>
      <c r="B22" s="940"/>
      <c r="C22" s="940" t="s">
        <v>750</v>
      </c>
      <c r="D22" s="945"/>
      <c r="E22" s="946" t="s">
        <v>701</v>
      </c>
      <c r="F22" s="947"/>
      <c r="G22" s="668"/>
      <c r="H22" s="669"/>
    </row>
    <row r="23" spans="1:8" ht="15" customHeight="1" hidden="1">
      <c r="A23" s="607" t="s">
        <v>749</v>
      </c>
      <c r="B23" s="940"/>
      <c r="C23" s="940" t="s">
        <v>750</v>
      </c>
      <c r="D23" s="945"/>
      <c r="E23" s="946" t="s">
        <v>701</v>
      </c>
      <c r="F23" s="947"/>
      <c r="G23" s="668"/>
      <c r="H23" s="669"/>
    </row>
    <row r="24" spans="1:8" ht="15" customHeight="1" hidden="1">
      <c r="A24" s="607" t="s">
        <v>749</v>
      </c>
      <c r="B24" s="940"/>
      <c r="C24" s="940" t="s">
        <v>750</v>
      </c>
      <c r="D24" s="945"/>
      <c r="E24" s="946" t="s">
        <v>701</v>
      </c>
      <c r="F24" s="947"/>
      <c r="G24" s="668"/>
      <c r="H24" s="669"/>
    </row>
    <row r="25" spans="1:8" ht="15" customHeight="1" hidden="1">
      <c r="A25" s="607" t="s">
        <v>749</v>
      </c>
      <c r="B25" s="940"/>
      <c r="C25" s="940" t="s">
        <v>750</v>
      </c>
      <c r="D25" s="945"/>
      <c r="E25" s="946" t="s">
        <v>701</v>
      </c>
      <c r="F25" s="947"/>
      <c r="G25" s="668"/>
      <c r="H25" s="669"/>
    </row>
    <row r="26" spans="1:8" ht="15" customHeight="1" hidden="1">
      <c r="A26" s="607" t="s">
        <v>749</v>
      </c>
      <c r="B26" s="940"/>
      <c r="C26" s="940" t="s">
        <v>750</v>
      </c>
      <c r="D26" s="945"/>
      <c r="E26" s="946" t="s">
        <v>701</v>
      </c>
      <c r="F26" s="947"/>
      <c r="G26" s="668"/>
      <c r="H26" s="669"/>
    </row>
    <row r="27" spans="1:8" ht="15" customHeight="1">
      <c r="A27" s="607" t="s">
        <v>749</v>
      </c>
      <c r="B27" s="941"/>
      <c r="C27" s="941" t="s">
        <v>750</v>
      </c>
      <c r="D27" s="945"/>
      <c r="E27" s="946" t="s">
        <v>701</v>
      </c>
      <c r="F27" s="947"/>
      <c r="G27" s="668"/>
      <c r="H27" s="669"/>
    </row>
    <row r="28" spans="1:8" ht="4.5" customHeight="1">
      <c r="A28" s="602"/>
      <c r="B28" s="602"/>
      <c r="C28" s="602"/>
      <c r="D28" s="602"/>
      <c r="E28" s="602"/>
      <c r="F28" s="602"/>
      <c r="G28" s="602"/>
      <c r="H28" s="602"/>
    </row>
    <row r="29" spans="1:8" ht="15" customHeight="1">
      <c r="A29" s="603">
        <v>8930</v>
      </c>
      <c r="B29" s="604" t="s">
        <v>982</v>
      </c>
      <c r="C29" s="613"/>
      <c r="D29" s="613"/>
      <c r="E29" s="613"/>
      <c r="F29" s="614"/>
      <c r="G29" s="614"/>
      <c r="H29" s="615"/>
    </row>
    <row r="30" spans="1:8" ht="15" customHeight="1" hidden="1">
      <c r="A30" s="607" t="s">
        <v>749</v>
      </c>
      <c r="B30" s="608"/>
      <c r="C30" s="609" t="s">
        <v>750</v>
      </c>
      <c r="D30" s="608"/>
      <c r="E30" s="608" t="s">
        <v>701</v>
      </c>
      <c r="F30" s="616"/>
      <c r="G30" s="617"/>
      <c r="H30" s="618"/>
    </row>
    <row r="31" spans="1:8" ht="15" customHeight="1" hidden="1">
      <c r="A31" s="607" t="s">
        <v>749</v>
      </c>
      <c r="B31" s="610"/>
      <c r="C31" s="609" t="s">
        <v>750</v>
      </c>
      <c r="D31" s="608"/>
      <c r="E31" s="608" t="s">
        <v>701</v>
      </c>
      <c r="F31" s="619"/>
      <c r="G31" s="611"/>
      <c r="H31" s="620"/>
    </row>
    <row r="32" spans="1:8" ht="15" customHeight="1" hidden="1">
      <c r="A32" s="607" t="s">
        <v>749</v>
      </c>
      <c r="B32" s="610"/>
      <c r="C32" s="609" t="s">
        <v>750</v>
      </c>
      <c r="D32" s="608"/>
      <c r="E32" s="608" t="s">
        <v>701</v>
      </c>
      <c r="F32" s="619"/>
      <c r="G32" s="611"/>
      <c r="H32" s="620"/>
    </row>
    <row r="33" spans="1:8" ht="15" customHeight="1" hidden="1">
      <c r="A33" s="607" t="s">
        <v>749</v>
      </c>
      <c r="B33" s="610"/>
      <c r="C33" s="609" t="s">
        <v>750</v>
      </c>
      <c r="D33" s="608"/>
      <c r="E33" s="608" t="s">
        <v>701</v>
      </c>
      <c r="F33" s="619"/>
      <c r="G33" s="611"/>
      <c r="H33" s="620"/>
    </row>
    <row r="34" spans="1:8" ht="15" customHeight="1" hidden="1">
      <c r="A34" s="607" t="s">
        <v>749</v>
      </c>
      <c r="B34" s="610"/>
      <c r="C34" s="609" t="s">
        <v>750</v>
      </c>
      <c r="D34" s="608"/>
      <c r="E34" s="608" t="s">
        <v>701</v>
      </c>
      <c r="F34" s="619"/>
      <c r="G34" s="611"/>
      <c r="H34" s="620"/>
    </row>
    <row r="35" spans="1:8" ht="15" customHeight="1" hidden="1">
      <c r="A35" s="607" t="s">
        <v>749</v>
      </c>
      <c r="B35" s="610"/>
      <c r="C35" s="609" t="s">
        <v>750</v>
      </c>
      <c r="D35" s="608"/>
      <c r="E35" s="608" t="s">
        <v>701</v>
      </c>
      <c r="F35" s="619"/>
      <c r="G35" s="611"/>
      <c r="H35" s="620"/>
    </row>
    <row r="36" spans="1:8" ht="15" customHeight="1" hidden="1">
      <c r="A36" s="607" t="s">
        <v>749</v>
      </c>
      <c r="B36" s="610"/>
      <c r="C36" s="609" t="s">
        <v>750</v>
      </c>
      <c r="D36" s="608"/>
      <c r="E36" s="608" t="s">
        <v>701</v>
      </c>
      <c r="F36" s="619"/>
      <c r="G36" s="611"/>
      <c r="H36" s="620"/>
    </row>
    <row r="37" spans="1:8" ht="15" customHeight="1" hidden="1">
      <c r="A37" s="607" t="s">
        <v>749</v>
      </c>
      <c r="B37" s="610"/>
      <c r="C37" s="609" t="s">
        <v>750</v>
      </c>
      <c r="D37" s="608"/>
      <c r="E37" s="608" t="s">
        <v>701</v>
      </c>
      <c r="F37" s="619"/>
      <c r="G37" s="611"/>
      <c r="H37" s="620"/>
    </row>
    <row r="38" spans="1:8" ht="15" customHeight="1">
      <c r="A38" s="621" t="s">
        <v>749</v>
      </c>
      <c r="B38" s="941"/>
      <c r="C38" s="622" t="s">
        <v>750</v>
      </c>
      <c r="D38" s="941"/>
      <c r="E38" s="612" t="s">
        <v>701</v>
      </c>
      <c r="F38" s="942"/>
      <c r="G38" s="943"/>
      <c r="H38" s="944"/>
    </row>
    <row r="39" spans="1:8" ht="4.5" customHeight="1">
      <c r="A39" s="623"/>
      <c r="B39" s="623"/>
      <c r="C39" s="623"/>
      <c r="D39" s="623"/>
      <c r="E39" s="623"/>
      <c r="F39" s="623"/>
      <c r="G39" s="623"/>
      <c r="H39" s="623"/>
    </row>
    <row r="40" spans="1:8" ht="15" customHeight="1">
      <c r="A40" s="603">
        <v>8940</v>
      </c>
      <c r="B40" s="604" t="s">
        <v>752</v>
      </c>
      <c r="C40" s="613"/>
      <c r="D40" s="613"/>
      <c r="E40" s="613"/>
      <c r="F40" s="614"/>
      <c r="G40" s="614"/>
      <c r="H40" s="615"/>
    </row>
    <row r="41" spans="1:8" ht="15" customHeight="1" hidden="1">
      <c r="A41" s="607" t="s">
        <v>749</v>
      </c>
      <c r="B41" s="608"/>
      <c r="C41" s="609" t="s">
        <v>750</v>
      </c>
      <c r="D41" s="608"/>
      <c r="E41" s="608" t="s">
        <v>701</v>
      </c>
      <c r="F41" s="616"/>
      <c r="G41" s="617"/>
      <c r="H41" s="618"/>
    </row>
    <row r="42" spans="1:8" ht="15" customHeight="1" hidden="1">
      <c r="A42" s="607" t="s">
        <v>749</v>
      </c>
      <c r="B42" s="610"/>
      <c r="C42" s="609" t="s">
        <v>750</v>
      </c>
      <c r="D42" s="608"/>
      <c r="E42" s="608" t="s">
        <v>701</v>
      </c>
      <c r="F42" s="619"/>
      <c r="G42" s="611"/>
      <c r="H42" s="620"/>
    </row>
    <row r="43" spans="1:8" ht="15" customHeight="1" hidden="1">
      <c r="A43" s="607" t="s">
        <v>749</v>
      </c>
      <c r="B43" s="610"/>
      <c r="C43" s="609" t="s">
        <v>750</v>
      </c>
      <c r="D43" s="608"/>
      <c r="E43" s="608" t="s">
        <v>701</v>
      </c>
      <c r="F43" s="619"/>
      <c r="G43" s="611"/>
      <c r="H43" s="620"/>
    </row>
    <row r="44" spans="1:8" ht="15" customHeight="1" hidden="1">
      <c r="A44" s="607" t="s">
        <v>749</v>
      </c>
      <c r="B44" s="610"/>
      <c r="C44" s="609" t="s">
        <v>750</v>
      </c>
      <c r="D44" s="608"/>
      <c r="E44" s="608" t="s">
        <v>701</v>
      </c>
      <c r="F44" s="619"/>
      <c r="G44" s="611"/>
      <c r="H44" s="620"/>
    </row>
    <row r="45" spans="1:8" ht="15" customHeight="1" hidden="1">
      <c r="A45" s="607" t="s">
        <v>749</v>
      </c>
      <c r="B45" s="610"/>
      <c r="C45" s="609" t="s">
        <v>750</v>
      </c>
      <c r="D45" s="608"/>
      <c r="E45" s="608" t="s">
        <v>701</v>
      </c>
      <c r="F45" s="619"/>
      <c r="G45" s="611"/>
      <c r="H45" s="620"/>
    </row>
    <row r="46" spans="1:8" ht="15" customHeight="1" hidden="1">
      <c r="A46" s="607" t="s">
        <v>749</v>
      </c>
      <c r="B46" s="610"/>
      <c r="C46" s="609" t="s">
        <v>750</v>
      </c>
      <c r="D46" s="608"/>
      <c r="E46" s="608" t="s">
        <v>701</v>
      </c>
      <c r="F46" s="619"/>
      <c r="G46" s="611"/>
      <c r="H46" s="620"/>
    </row>
    <row r="47" spans="1:8" ht="15" customHeight="1" hidden="1">
      <c r="A47" s="607" t="s">
        <v>749</v>
      </c>
      <c r="B47" s="610"/>
      <c r="C47" s="609" t="s">
        <v>750</v>
      </c>
      <c r="D47" s="608"/>
      <c r="E47" s="608" t="s">
        <v>701</v>
      </c>
      <c r="F47" s="619"/>
      <c r="G47" s="611"/>
      <c r="H47" s="620"/>
    </row>
    <row r="48" spans="1:8" ht="15" customHeight="1" hidden="1">
      <c r="A48" s="607" t="s">
        <v>749</v>
      </c>
      <c r="B48" s="610"/>
      <c r="C48" s="609" t="s">
        <v>750</v>
      </c>
      <c r="D48" s="608"/>
      <c r="E48" s="608" t="s">
        <v>701</v>
      </c>
      <c r="F48" s="619"/>
      <c r="G48" s="611"/>
      <c r="H48" s="620"/>
    </row>
    <row r="49" spans="1:8" ht="15" customHeight="1">
      <c r="A49" s="621" t="s">
        <v>749</v>
      </c>
      <c r="B49" s="941"/>
      <c r="C49" s="622" t="s">
        <v>750</v>
      </c>
      <c r="D49" s="941"/>
      <c r="E49" s="612" t="s">
        <v>701</v>
      </c>
      <c r="F49" s="942"/>
      <c r="G49" s="943"/>
      <c r="H49" s="944"/>
    </row>
    <row r="50" spans="1:8" ht="4.5" customHeight="1" hidden="1">
      <c r="A50" s="624"/>
      <c r="B50" s="624"/>
      <c r="C50" s="624"/>
      <c r="D50" s="624"/>
      <c r="E50" s="624"/>
      <c r="F50" s="623"/>
      <c r="G50" s="623"/>
      <c r="H50" s="623"/>
    </row>
    <row r="51" spans="1:8" ht="15" customHeight="1" hidden="1" thickBot="1">
      <c r="A51" s="603">
        <v>8950</v>
      </c>
      <c r="B51" s="604"/>
      <c r="C51" s="613"/>
      <c r="D51" s="613"/>
      <c r="E51" s="613"/>
      <c r="F51" s="614"/>
      <c r="G51" s="614"/>
      <c r="H51" s="615"/>
    </row>
    <row r="52" spans="1:8" ht="15" customHeight="1" hidden="1">
      <c r="A52" s="607"/>
      <c r="B52" s="608"/>
      <c r="C52" s="608"/>
      <c r="D52" s="608"/>
      <c r="E52" s="608"/>
      <c r="F52" s="616"/>
      <c r="G52" s="617"/>
      <c r="H52" s="618"/>
    </row>
    <row r="53" spans="1:8" ht="15" customHeight="1" hidden="1">
      <c r="A53" s="607"/>
      <c r="B53" s="608"/>
      <c r="C53" s="608"/>
      <c r="D53" s="608"/>
      <c r="E53" s="608"/>
      <c r="F53" s="619"/>
      <c r="G53" s="611"/>
      <c r="H53" s="620"/>
    </row>
    <row r="54" spans="1:8" ht="15" customHeight="1" hidden="1">
      <c r="A54" s="607"/>
      <c r="B54" s="608"/>
      <c r="C54" s="608"/>
      <c r="D54" s="608"/>
      <c r="E54" s="608"/>
      <c r="F54" s="619"/>
      <c r="G54" s="611"/>
      <c r="H54" s="620"/>
    </row>
    <row r="55" spans="1:8" ht="15" customHeight="1" hidden="1">
      <c r="A55" s="607"/>
      <c r="B55" s="608"/>
      <c r="C55" s="608"/>
      <c r="D55" s="608"/>
      <c r="E55" s="608"/>
      <c r="F55" s="619"/>
      <c r="G55" s="611"/>
      <c r="H55" s="620"/>
    </row>
    <row r="56" spans="1:8" ht="15" customHeight="1" hidden="1">
      <c r="A56" s="607"/>
      <c r="B56" s="608"/>
      <c r="C56" s="608"/>
      <c r="D56" s="608"/>
      <c r="E56" s="608"/>
      <c r="F56" s="619"/>
      <c r="G56" s="611"/>
      <c r="H56" s="620"/>
    </row>
    <row r="57" spans="1:8" ht="15" customHeight="1" hidden="1">
      <c r="A57" s="607"/>
      <c r="B57" s="608"/>
      <c r="C57" s="608"/>
      <c r="D57" s="608"/>
      <c r="E57" s="608"/>
      <c r="F57" s="619"/>
      <c r="G57" s="611"/>
      <c r="H57" s="620"/>
    </row>
    <row r="58" spans="1:8" ht="15" customHeight="1" hidden="1">
      <c r="A58" s="607"/>
      <c r="B58" s="608"/>
      <c r="C58" s="608"/>
      <c r="D58" s="608"/>
      <c r="E58" s="608"/>
      <c r="F58" s="619"/>
      <c r="G58" s="611"/>
      <c r="H58" s="620"/>
    </row>
    <row r="59" spans="1:8" ht="15" customHeight="1" hidden="1">
      <c r="A59" s="607"/>
      <c r="B59" s="608"/>
      <c r="C59" s="608"/>
      <c r="D59" s="608"/>
      <c r="E59" s="608"/>
      <c r="F59" s="619"/>
      <c r="G59" s="611"/>
      <c r="H59" s="620"/>
    </row>
    <row r="60" spans="1:8" ht="15" customHeight="1" hidden="1" thickBot="1">
      <c r="A60" s="621"/>
      <c r="B60" s="612"/>
      <c r="C60" s="612"/>
      <c r="D60" s="612"/>
      <c r="E60" s="612"/>
      <c r="F60" s="625"/>
      <c r="G60" s="626"/>
      <c r="H60" s="627"/>
    </row>
    <row r="61" spans="1:8" ht="4.5" customHeight="1" hidden="1">
      <c r="A61" s="624"/>
      <c r="B61" s="624"/>
      <c r="C61" s="624"/>
      <c r="D61" s="624"/>
      <c r="E61" s="624"/>
      <c r="F61" s="623"/>
      <c r="G61" s="623"/>
      <c r="H61" s="623"/>
    </row>
    <row r="62" spans="1:8" ht="15" customHeight="1" hidden="1" thickBot="1">
      <c r="A62" s="603">
        <v>8960</v>
      </c>
      <c r="B62" s="604"/>
      <c r="C62" s="613"/>
      <c r="D62" s="613"/>
      <c r="E62" s="613"/>
      <c r="F62" s="614"/>
      <c r="G62" s="614"/>
      <c r="H62" s="615"/>
    </row>
    <row r="63" spans="1:8" ht="15" customHeight="1" hidden="1">
      <c r="A63" s="607"/>
      <c r="B63" s="608"/>
      <c r="C63" s="608"/>
      <c r="D63" s="608"/>
      <c r="E63" s="608"/>
      <c r="F63" s="616"/>
      <c r="G63" s="617"/>
      <c r="H63" s="618"/>
    </row>
    <row r="64" spans="1:8" ht="15" customHeight="1" hidden="1">
      <c r="A64" s="607"/>
      <c r="B64" s="608"/>
      <c r="C64" s="608"/>
      <c r="D64" s="608"/>
      <c r="E64" s="608"/>
      <c r="F64" s="619"/>
      <c r="G64" s="611"/>
      <c r="H64" s="620"/>
    </row>
    <row r="65" spans="1:8" ht="15" customHeight="1" hidden="1">
      <c r="A65" s="607"/>
      <c r="B65" s="608"/>
      <c r="C65" s="608"/>
      <c r="D65" s="608"/>
      <c r="E65" s="608"/>
      <c r="F65" s="619"/>
      <c r="G65" s="611"/>
      <c r="H65" s="620"/>
    </row>
    <row r="66" spans="1:8" ht="15" customHeight="1" hidden="1">
      <c r="A66" s="607"/>
      <c r="B66" s="608"/>
      <c r="C66" s="608"/>
      <c r="D66" s="608"/>
      <c r="E66" s="608"/>
      <c r="F66" s="619"/>
      <c r="G66" s="611"/>
      <c r="H66" s="620"/>
    </row>
    <row r="67" spans="1:8" ht="15" customHeight="1" hidden="1">
      <c r="A67" s="607"/>
      <c r="B67" s="608"/>
      <c r="C67" s="608"/>
      <c r="D67" s="608"/>
      <c r="E67" s="608"/>
      <c r="F67" s="619"/>
      <c r="G67" s="611"/>
      <c r="H67" s="620"/>
    </row>
    <row r="68" spans="1:8" ht="15" customHeight="1" hidden="1">
      <c r="A68" s="607"/>
      <c r="B68" s="608"/>
      <c r="C68" s="608"/>
      <c r="D68" s="608"/>
      <c r="E68" s="608"/>
      <c r="F68" s="619"/>
      <c r="G68" s="611"/>
      <c r="H68" s="620"/>
    </row>
    <row r="69" spans="1:8" ht="15" customHeight="1" hidden="1">
      <c r="A69" s="607"/>
      <c r="B69" s="608"/>
      <c r="C69" s="608"/>
      <c r="D69" s="608"/>
      <c r="E69" s="608"/>
      <c r="F69" s="619"/>
      <c r="G69" s="611"/>
      <c r="H69" s="620"/>
    </row>
    <row r="70" spans="1:8" ht="15" customHeight="1" hidden="1">
      <c r="A70" s="607"/>
      <c r="B70" s="608"/>
      <c r="C70" s="608"/>
      <c r="D70" s="608"/>
      <c r="E70" s="608"/>
      <c r="F70" s="619"/>
      <c r="G70" s="611"/>
      <c r="H70" s="620"/>
    </row>
    <row r="71" spans="1:8" ht="15" customHeight="1" hidden="1" thickBot="1">
      <c r="A71" s="621"/>
      <c r="B71" s="612"/>
      <c r="C71" s="612"/>
      <c r="D71" s="612"/>
      <c r="E71" s="612"/>
      <c r="F71" s="625"/>
      <c r="G71" s="626"/>
      <c r="H71" s="627"/>
    </row>
    <row r="72" spans="1:8" ht="4.5" customHeight="1">
      <c r="A72" s="621"/>
      <c r="B72" s="612"/>
      <c r="C72" s="612"/>
      <c r="D72" s="612"/>
      <c r="E72" s="612"/>
      <c r="F72" s="623"/>
      <c r="G72" s="623"/>
      <c r="H72" s="623"/>
    </row>
    <row r="73" spans="1:8" ht="15" customHeight="1">
      <c r="A73" s="603">
        <v>8950</v>
      </c>
      <c r="B73" s="604" t="s">
        <v>981</v>
      </c>
      <c r="C73" s="613"/>
      <c r="D73" s="613"/>
      <c r="E73" s="613"/>
      <c r="F73" s="614"/>
      <c r="G73" s="614"/>
      <c r="H73" s="615"/>
    </row>
    <row r="74" spans="1:8" ht="15" customHeight="1">
      <c r="A74" s="607" t="s">
        <v>749</v>
      </c>
      <c r="B74" s="940"/>
      <c r="C74" s="609" t="s">
        <v>750</v>
      </c>
      <c r="D74" s="940"/>
      <c r="E74" s="608" t="s">
        <v>701</v>
      </c>
      <c r="F74" s="942"/>
      <c r="G74" s="943"/>
      <c r="H74" s="944"/>
    </row>
    <row r="75" spans="1:8" ht="15" customHeight="1">
      <c r="A75" s="607" t="s">
        <v>749</v>
      </c>
      <c r="B75" s="940"/>
      <c r="C75" s="609" t="s">
        <v>750</v>
      </c>
      <c r="D75" s="940"/>
      <c r="E75" s="608" t="s">
        <v>701</v>
      </c>
      <c r="F75" s="945"/>
      <c r="G75" s="946"/>
      <c r="H75" s="947"/>
    </row>
    <row r="76" spans="1:8" ht="15" customHeight="1">
      <c r="A76" s="607" t="s">
        <v>749</v>
      </c>
      <c r="B76" s="940"/>
      <c r="C76" s="609" t="s">
        <v>750</v>
      </c>
      <c r="D76" s="940"/>
      <c r="E76" s="608" t="s">
        <v>701</v>
      </c>
      <c r="F76" s="945"/>
      <c r="G76" s="946"/>
      <c r="H76" s="947"/>
    </row>
    <row r="77" spans="1:8" ht="15" customHeight="1">
      <c r="A77" s="607" t="s">
        <v>749</v>
      </c>
      <c r="B77" s="940"/>
      <c r="C77" s="609" t="s">
        <v>750</v>
      </c>
      <c r="D77" s="940"/>
      <c r="E77" s="608" t="s">
        <v>701</v>
      </c>
      <c r="F77" s="945"/>
      <c r="G77" s="946"/>
      <c r="H77" s="947"/>
    </row>
    <row r="78" spans="1:8" ht="15" customHeight="1" hidden="1">
      <c r="A78" s="607" t="s">
        <v>749</v>
      </c>
      <c r="B78" s="940"/>
      <c r="C78" s="609" t="s">
        <v>750</v>
      </c>
      <c r="D78" s="940"/>
      <c r="E78" s="608" t="s">
        <v>701</v>
      </c>
      <c r="F78" s="945"/>
      <c r="G78" s="946"/>
      <c r="H78" s="947"/>
    </row>
    <row r="79" spans="1:8" ht="15" customHeight="1" hidden="1">
      <c r="A79" s="607" t="s">
        <v>749</v>
      </c>
      <c r="B79" s="940"/>
      <c r="C79" s="609" t="s">
        <v>750</v>
      </c>
      <c r="D79" s="940"/>
      <c r="E79" s="608" t="s">
        <v>701</v>
      </c>
      <c r="F79" s="945"/>
      <c r="G79" s="946"/>
      <c r="H79" s="947"/>
    </row>
    <row r="80" spans="1:8" ht="15" customHeight="1" hidden="1">
      <c r="A80" s="607" t="s">
        <v>749</v>
      </c>
      <c r="B80" s="940"/>
      <c r="C80" s="609" t="s">
        <v>750</v>
      </c>
      <c r="D80" s="940"/>
      <c r="E80" s="608" t="s">
        <v>701</v>
      </c>
      <c r="F80" s="945"/>
      <c r="G80" s="946"/>
      <c r="H80" s="947"/>
    </row>
    <row r="81" spans="1:8" ht="15" customHeight="1" hidden="1">
      <c r="A81" s="607" t="s">
        <v>749</v>
      </c>
      <c r="B81" s="940"/>
      <c r="C81" s="609" t="s">
        <v>750</v>
      </c>
      <c r="D81" s="940"/>
      <c r="E81" s="608" t="s">
        <v>701</v>
      </c>
      <c r="F81" s="945"/>
      <c r="G81" s="946"/>
      <c r="H81" s="947"/>
    </row>
    <row r="82" spans="1:8" ht="15" customHeight="1">
      <c r="A82" s="621" t="s">
        <v>749</v>
      </c>
      <c r="B82" s="941"/>
      <c r="C82" s="622" t="s">
        <v>750</v>
      </c>
      <c r="D82" s="941"/>
      <c r="E82" s="612" t="s">
        <v>701</v>
      </c>
      <c r="F82" s="945"/>
      <c r="G82" s="946"/>
      <c r="H82" s="947"/>
    </row>
    <row r="83" spans="1:8" ht="4.5" customHeight="1">
      <c r="A83" s="623"/>
      <c r="B83" s="623"/>
      <c r="C83" s="623"/>
      <c r="D83" s="623"/>
      <c r="E83" s="623"/>
      <c r="F83" s="623"/>
      <c r="G83" s="623"/>
      <c r="H83" s="623"/>
    </row>
    <row r="84" spans="1:8" ht="15" customHeight="1">
      <c r="A84" s="603">
        <v>8960</v>
      </c>
      <c r="B84" s="604" t="s">
        <v>753</v>
      </c>
      <c r="C84" s="613"/>
      <c r="D84" s="613"/>
      <c r="E84" s="613"/>
      <c r="F84" s="614"/>
      <c r="G84" s="614"/>
      <c r="H84" s="615"/>
    </row>
    <row r="85" spans="1:8" ht="15" customHeight="1">
      <c r="A85" s="621" t="s">
        <v>749</v>
      </c>
      <c r="B85" s="941"/>
      <c r="C85" s="622" t="s">
        <v>750</v>
      </c>
      <c r="D85" s="941"/>
      <c r="E85" s="612" t="s">
        <v>701</v>
      </c>
      <c r="F85" s="942"/>
      <c r="G85" s="943"/>
      <c r="H85" s="944"/>
    </row>
    <row r="86" spans="1:8" ht="4.5" customHeight="1">
      <c r="A86" s="623"/>
      <c r="B86" s="623"/>
      <c r="C86" s="623"/>
      <c r="D86" s="623"/>
      <c r="E86" s="623"/>
      <c r="F86" s="623"/>
      <c r="G86" s="623"/>
      <c r="H86" s="623"/>
    </row>
    <row r="87" spans="1:8" ht="15" customHeight="1">
      <c r="A87" s="603">
        <v>8970</v>
      </c>
      <c r="B87" s="604" t="s">
        <v>983</v>
      </c>
      <c r="C87" s="613"/>
      <c r="D87" s="613"/>
      <c r="E87" s="613"/>
      <c r="F87" s="614"/>
      <c r="G87" s="614"/>
      <c r="H87" s="615"/>
    </row>
    <row r="88" spans="1:8" ht="15" customHeight="1">
      <c r="A88" s="607" t="s">
        <v>974</v>
      </c>
      <c r="B88" s="608"/>
      <c r="C88" s="609" t="s">
        <v>750</v>
      </c>
      <c r="D88" s="940"/>
      <c r="E88" s="608" t="s">
        <v>701</v>
      </c>
      <c r="F88" s="942"/>
      <c r="G88" s="943"/>
      <c r="H88" s="944"/>
    </row>
    <row r="89" spans="1:8" ht="16.5" customHeight="1">
      <c r="A89" s="621" t="s">
        <v>754</v>
      </c>
      <c r="B89" s="601"/>
      <c r="C89" s="622" t="s">
        <v>750</v>
      </c>
      <c r="D89" s="941"/>
      <c r="E89" s="612" t="s">
        <v>701</v>
      </c>
      <c r="F89" s="945"/>
      <c r="G89" s="946"/>
      <c r="H89" s="947"/>
    </row>
    <row r="90" spans="1:8" ht="15" customHeight="1" hidden="1">
      <c r="A90" s="607"/>
      <c r="B90" s="610"/>
      <c r="C90" s="609" t="s">
        <v>750</v>
      </c>
      <c r="D90" s="608"/>
      <c r="E90" s="608" t="s">
        <v>701</v>
      </c>
      <c r="F90" s="619"/>
      <c r="G90" s="611"/>
      <c r="H90" s="620"/>
    </row>
    <row r="91" spans="1:8" ht="15" customHeight="1" hidden="1">
      <c r="A91" s="607"/>
      <c r="B91" s="610"/>
      <c r="C91" s="609" t="s">
        <v>750</v>
      </c>
      <c r="D91" s="608"/>
      <c r="E91" s="608" t="s">
        <v>701</v>
      </c>
      <c r="F91" s="619"/>
      <c r="G91" s="611"/>
      <c r="H91" s="620"/>
    </row>
    <row r="92" spans="1:8" ht="15" customHeight="1" hidden="1">
      <c r="A92" s="607"/>
      <c r="B92" s="610"/>
      <c r="C92" s="609" t="s">
        <v>750</v>
      </c>
      <c r="D92" s="608"/>
      <c r="E92" s="608" t="s">
        <v>701</v>
      </c>
      <c r="F92" s="619"/>
      <c r="G92" s="611"/>
      <c r="H92" s="620"/>
    </row>
    <row r="93" spans="1:8" ht="15" customHeight="1" hidden="1">
      <c r="A93" s="607"/>
      <c r="B93" s="610"/>
      <c r="C93" s="609" t="s">
        <v>750</v>
      </c>
      <c r="D93" s="608"/>
      <c r="E93" s="608" t="s">
        <v>701</v>
      </c>
      <c r="F93" s="619"/>
      <c r="G93" s="611"/>
      <c r="H93" s="620"/>
    </row>
    <row r="94" spans="1:8" ht="15" customHeight="1" hidden="1">
      <c r="A94" s="607"/>
      <c r="B94" s="610"/>
      <c r="C94" s="609" t="s">
        <v>750</v>
      </c>
      <c r="D94" s="608"/>
      <c r="E94" s="608" t="s">
        <v>701</v>
      </c>
      <c r="F94" s="619"/>
      <c r="G94" s="611"/>
      <c r="H94" s="620"/>
    </row>
    <row r="95" spans="1:8" ht="15" customHeight="1" hidden="1">
      <c r="A95" s="607"/>
      <c r="B95" s="610"/>
      <c r="C95" s="609" t="s">
        <v>750</v>
      </c>
      <c r="D95" s="608"/>
      <c r="E95" s="608" t="s">
        <v>701</v>
      </c>
      <c r="F95" s="619"/>
      <c r="G95" s="611"/>
      <c r="H95" s="620"/>
    </row>
    <row r="96" spans="1:8" ht="15" customHeight="1" hidden="1" thickBot="1">
      <c r="A96" s="621"/>
      <c r="B96" s="601"/>
      <c r="C96" s="622" t="s">
        <v>750</v>
      </c>
      <c r="D96" s="612"/>
      <c r="E96" s="612" t="s">
        <v>701</v>
      </c>
      <c r="F96" s="625"/>
      <c r="G96" s="626"/>
      <c r="H96" s="627"/>
    </row>
    <row r="97" spans="1:8" ht="4.5" customHeight="1">
      <c r="A97" s="623"/>
      <c r="B97" s="623"/>
      <c r="C97" s="623"/>
      <c r="D97" s="623"/>
      <c r="E97" s="623"/>
      <c r="F97" s="623"/>
      <c r="G97" s="623"/>
      <c r="H97" s="623"/>
    </row>
    <row r="98" spans="1:8" ht="15" customHeight="1">
      <c r="A98" s="603">
        <v>8980</v>
      </c>
      <c r="B98" s="604" t="s">
        <v>755</v>
      </c>
      <c r="C98" s="613"/>
      <c r="D98" s="613"/>
      <c r="E98" s="613"/>
      <c r="F98" s="614"/>
      <c r="G98" s="614"/>
      <c r="H98" s="615"/>
    </row>
    <row r="99" spans="1:8" ht="15" customHeight="1">
      <c r="A99" s="607" t="s">
        <v>756</v>
      </c>
      <c r="B99" s="608"/>
      <c r="C99" s="609" t="s">
        <v>750</v>
      </c>
      <c r="D99" s="940"/>
      <c r="E99" s="608" t="s">
        <v>701</v>
      </c>
      <c r="F99" s="942"/>
      <c r="G99" s="943"/>
      <c r="H99" s="944"/>
    </row>
    <row r="100" spans="1:8" ht="15" customHeight="1">
      <c r="A100" s="607" t="s">
        <v>757</v>
      </c>
      <c r="B100" s="610"/>
      <c r="C100" s="609" t="s">
        <v>750</v>
      </c>
      <c r="D100" s="940"/>
      <c r="E100" s="608" t="s">
        <v>701</v>
      </c>
      <c r="F100" s="945"/>
      <c r="G100" s="946"/>
      <c r="H100" s="947"/>
    </row>
    <row r="101" spans="1:8" ht="15" customHeight="1">
      <c r="A101" s="607" t="s">
        <v>758</v>
      </c>
      <c r="B101" s="610"/>
      <c r="C101" s="609" t="s">
        <v>750</v>
      </c>
      <c r="D101" s="940"/>
      <c r="E101" s="608" t="s">
        <v>701</v>
      </c>
      <c r="F101" s="945"/>
      <c r="G101" s="946"/>
      <c r="H101" s="947"/>
    </row>
    <row r="102" spans="1:8" ht="15" customHeight="1">
      <c r="A102" s="607" t="s">
        <v>759</v>
      </c>
      <c r="B102" s="610"/>
      <c r="C102" s="609" t="s">
        <v>750</v>
      </c>
      <c r="D102" s="940"/>
      <c r="E102" s="608" t="s">
        <v>701</v>
      </c>
      <c r="F102" s="945"/>
      <c r="G102" s="946"/>
      <c r="H102" s="947"/>
    </row>
    <row r="103" spans="1:8" ht="15" customHeight="1" hidden="1">
      <c r="A103" s="607" t="s">
        <v>760</v>
      </c>
      <c r="B103" s="610"/>
      <c r="C103" s="609" t="s">
        <v>750</v>
      </c>
      <c r="D103" s="940"/>
      <c r="E103" s="608" t="s">
        <v>701</v>
      </c>
      <c r="F103" s="945"/>
      <c r="G103" s="946"/>
      <c r="H103" s="947"/>
    </row>
    <row r="104" spans="1:8" ht="15" customHeight="1" hidden="1">
      <c r="A104" s="607" t="s">
        <v>760</v>
      </c>
      <c r="B104" s="610"/>
      <c r="C104" s="609" t="s">
        <v>750</v>
      </c>
      <c r="D104" s="940"/>
      <c r="E104" s="608" t="s">
        <v>701</v>
      </c>
      <c r="F104" s="945"/>
      <c r="G104" s="946"/>
      <c r="H104" s="947"/>
    </row>
    <row r="105" spans="1:8" ht="15" customHeight="1" hidden="1">
      <c r="A105" s="607" t="s">
        <v>760</v>
      </c>
      <c r="B105" s="610"/>
      <c r="C105" s="609" t="s">
        <v>750</v>
      </c>
      <c r="D105" s="940"/>
      <c r="E105" s="608" t="s">
        <v>701</v>
      </c>
      <c r="F105" s="945"/>
      <c r="G105" s="946"/>
      <c r="H105" s="947"/>
    </row>
    <row r="106" spans="1:8" ht="15" customHeight="1" hidden="1">
      <c r="A106" s="607" t="s">
        <v>760</v>
      </c>
      <c r="B106" s="610"/>
      <c r="C106" s="609" t="s">
        <v>750</v>
      </c>
      <c r="D106" s="940"/>
      <c r="E106" s="608" t="s">
        <v>701</v>
      </c>
      <c r="F106" s="945"/>
      <c r="G106" s="946"/>
      <c r="H106" s="947"/>
    </row>
    <row r="107" spans="1:8" ht="15" customHeight="1">
      <c r="A107" s="607" t="s">
        <v>761</v>
      </c>
      <c r="B107" s="601"/>
      <c r="C107" s="622" t="s">
        <v>750</v>
      </c>
      <c r="D107" s="941"/>
      <c r="E107" s="612" t="s">
        <v>701</v>
      </c>
      <c r="F107" s="945"/>
      <c r="G107" s="946"/>
      <c r="H107" s="947"/>
    </row>
    <row r="108" spans="1:8" ht="4.5" customHeight="1">
      <c r="A108" s="624"/>
      <c r="B108" s="624"/>
      <c r="C108" s="624"/>
      <c r="D108" s="624"/>
      <c r="E108" s="624"/>
      <c r="F108" s="623"/>
      <c r="G108" s="623"/>
      <c r="H108" s="623"/>
    </row>
    <row r="109" spans="1:8" ht="15" customHeight="1">
      <c r="A109" s="603">
        <v>8990</v>
      </c>
      <c r="B109" s="604" t="s">
        <v>762</v>
      </c>
      <c r="C109" s="613"/>
      <c r="D109" s="613"/>
      <c r="E109" s="613"/>
      <c r="F109" s="614"/>
      <c r="G109" s="614"/>
      <c r="H109" s="615"/>
    </row>
    <row r="110" spans="1:8" ht="15" customHeight="1">
      <c r="A110" s="628" t="s">
        <v>749</v>
      </c>
      <c r="B110" s="948"/>
      <c r="C110" s="629" t="s">
        <v>750</v>
      </c>
      <c r="D110" s="948"/>
      <c r="E110" s="630" t="s">
        <v>701</v>
      </c>
      <c r="F110" s="942"/>
      <c r="G110" s="943"/>
      <c r="H110" s="944"/>
    </row>
    <row r="111" spans="1:8" ht="4.5" customHeight="1">
      <c r="A111" s="624"/>
      <c r="B111" s="631"/>
      <c r="C111" s="632"/>
      <c r="D111" s="624"/>
      <c r="E111" s="624"/>
      <c r="F111" s="623"/>
      <c r="G111" s="623"/>
      <c r="H111" s="623"/>
    </row>
    <row r="112" spans="1:8" ht="15" customHeight="1">
      <c r="A112" s="624" t="s">
        <v>763</v>
      </c>
      <c r="B112" s="624" t="s">
        <v>1157</v>
      </c>
      <c r="C112" s="632"/>
      <c r="D112" s="624"/>
      <c r="E112" s="624"/>
      <c r="F112" s="623"/>
      <c r="G112" s="623"/>
      <c r="H112" s="623"/>
    </row>
    <row r="113" spans="1:8" ht="15" customHeight="1">
      <c r="A113" s="1199"/>
      <c r="B113" s="1200"/>
      <c r="C113" s="1200"/>
      <c r="D113" s="1200"/>
      <c r="E113" s="1200"/>
      <c r="F113" s="1200"/>
      <c r="G113" s="1200"/>
      <c r="H113" s="1201"/>
    </row>
    <row r="114" spans="1:8" ht="15" customHeight="1">
      <c r="A114" s="1202"/>
      <c r="B114" s="1203"/>
      <c r="C114" s="1203"/>
      <c r="D114" s="1203"/>
      <c r="E114" s="1203"/>
      <c r="F114" s="1203"/>
      <c r="G114" s="1203"/>
      <c r="H114" s="1204"/>
    </row>
    <row r="115" spans="1:8" ht="15" customHeight="1">
      <c r="A115" s="1202"/>
      <c r="B115" s="1203"/>
      <c r="C115" s="1203"/>
      <c r="D115" s="1203"/>
      <c r="E115" s="1203"/>
      <c r="F115" s="1203"/>
      <c r="G115" s="1203"/>
      <c r="H115" s="1204"/>
    </row>
    <row r="116" spans="1:8" ht="15" customHeight="1">
      <c r="A116" s="1202"/>
      <c r="B116" s="1203"/>
      <c r="C116" s="1203"/>
      <c r="D116" s="1203"/>
      <c r="E116" s="1203"/>
      <c r="F116" s="1203"/>
      <c r="G116" s="1203"/>
      <c r="H116" s="1204"/>
    </row>
    <row r="117" spans="1:8" ht="15" customHeight="1">
      <c r="A117" s="1202"/>
      <c r="B117" s="1203"/>
      <c r="C117" s="1203"/>
      <c r="D117" s="1203"/>
      <c r="E117" s="1203"/>
      <c r="F117" s="1203"/>
      <c r="G117" s="1203"/>
      <c r="H117" s="1204"/>
    </row>
    <row r="118" spans="1:8" ht="15" customHeight="1">
      <c r="A118" s="1202"/>
      <c r="B118" s="1203"/>
      <c r="C118" s="1203"/>
      <c r="D118" s="1203"/>
      <c r="E118" s="1203"/>
      <c r="F118" s="1203"/>
      <c r="G118" s="1203"/>
      <c r="H118" s="1204"/>
    </row>
    <row r="119" spans="1:8" ht="15" customHeight="1">
      <c r="A119" s="1202"/>
      <c r="B119" s="1203"/>
      <c r="C119" s="1203"/>
      <c r="D119" s="1203"/>
      <c r="E119" s="1203"/>
      <c r="F119" s="1203"/>
      <c r="G119" s="1203"/>
      <c r="H119" s="1204"/>
    </row>
    <row r="120" spans="1:8" ht="15" customHeight="1">
      <c r="A120" s="1202"/>
      <c r="B120" s="1203"/>
      <c r="C120" s="1203"/>
      <c r="D120" s="1203"/>
      <c r="E120" s="1203"/>
      <c r="F120" s="1203"/>
      <c r="G120" s="1203"/>
      <c r="H120" s="1204"/>
    </row>
    <row r="121" spans="1:8" ht="15" customHeight="1">
      <c r="A121" s="1202"/>
      <c r="B121" s="1203"/>
      <c r="C121" s="1203"/>
      <c r="D121" s="1203"/>
      <c r="E121" s="1203"/>
      <c r="F121" s="1203"/>
      <c r="G121" s="1203"/>
      <c r="H121" s="1204"/>
    </row>
    <row r="122" spans="1:8" ht="15" customHeight="1">
      <c r="A122" s="1205"/>
      <c r="B122" s="1206"/>
      <c r="C122" s="1206"/>
      <c r="D122" s="1206"/>
      <c r="E122" s="1206"/>
      <c r="F122" s="1206"/>
      <c r="G122" s="1206"/>
      <c r="H122" s="1207"/>
    </row>
    <row r="123" spans="1:8" ht="15" customHeight="1">
      <c r="A123" s="624"/>
      <c r="B123" s="631"/>
      <c r="C123" s="632"/>
      <c r="D123" s="624"/>
      <c r="E123" s="624"/>
      <c r="F123" s="623"/>
      <c r="G123" s="623"/>
      <c r="H123" s="623"/>
    </row>
    <row r="124" spans="1:8" ht="21.75" customHeight="1">
      <c r="A124" s="633" t="s">
        <v>595</v>
      </c>
      <c r="B124" s="1211" t="str">
        <f>'80'!A10</f>
        <v>Vysočina, kraj, Žižkova 57, 587 33 Jihlava</v>
      </c>
      <c r="C124" s="1212"/>
      <c r="D124" s="1213"/>
      <c r="E124" s="634" t="s">
        <v>708</v>
      </c>
      <c r="F124" s="635"/>
      <c r="G124" s="636"/>
      <c r="H124" s="637"/>
    </row>
    <row r="125" spans="1:8" ht="15" customHeight="1">
      <c r="A125" s="633" t="s">
        <v>699</v>
      </c>
      <c r="B125" s="949"/>
      <c r="C125" s="638" t="s">
        <v>709</v>
      </c>
      <c r="D125" s="952"/>
      <c r="E125" s="1193"/>
      <c r="F125" s="1194"/>
      <c r="G125" s="1194"/>
      <c r="H125" s="1195"/>
    </row>
    <row r="126" spans="1:8" ht="15" customHeight="1" thickBot="1">
      <c r="A126" s="639" t="s">
        <v>422</v>
      </c>
      <c r="B126" s="950"/>
      <c r="C126" s="640" t="s">
        <v>710</v>
      </c>
      <c r="D126" s="951"/>
      <c r="E126" s="1196"/>
      <c r="F126" s="1197"/>
      <c r="G126" s="1197"/>
      <c r="H126" s="1198"/>
    </row>
    <row r="127" spans="1:8" ht="15" customHeight="1" thickTop="1">
      <c r="A127" s="14"/>
      <c r="B127" s="14"/>
      <c r="C127" s="14"/>
      <c r="D127" s="14"/>
      <c r="E127" s="14"/>
      <c r="F127" s="14"/>
      <c r="G127" s="14"/>
      <c r="H127" s="14"/>
    </row>
    <row r="128" spans="1:8" ht="15.75">
      <c r="A128" s="15"/>
      <c r="B128" s="15"/>
      <c r="C128" s="15"/>
      <c r="D128" s="15"/>
      <c r="E128" s="15"/>
      <c r="F128" s="15"/>
      <c r="G128" s="15"/>
      <c r="H128" s="15"/>
    </row>
    <row r="129" spans="1:8" ht="15.75">
      <c r="A129" s="15"/>
      <c r="B129" s="15"/>
      <c r="C129" s="15"/>
      <c r="D129" s="15"/>
      <c r="E129" s="15"/>
      <c r="F129" s="15"/>
      <c r="G129" s="15"/>
      <c r="H129" s="15"/>
    </row>
    <row r="130" spans="1:8" ht="15.75">
      <c r="A130" s="15"/>
      <c r="B130" s="15"/>
      <c r="C130" s="15"/>
      <c r="D130" s="15"/>
      <c r="E130" s="15"/>
      <c r="F130" s="15"/>
      <c r="G130" s="15"/>
      <c r="H130" s="15"/>
    </row>
    <row r="131" spans="1:8" ht="15.75">
      <c r="A131" s="15"/>
      <c r="B131" s="15"/>
      <c r="C131" s="15"/>
      <c r="D131" s="15"/>
      <c r="E131" s="15"/>
      <c r="F131" s="15"/>
      <c r="G131" s="15"/>
      <c r="H131" s="15"/>
    </row>
    <row r="132" spans="1:8" ht="15.75">
      <c r="A132" s="15"/>
      <c r="B132" s="15"/>
      <c r="C132" s="15"/>
      <c r="D132" s="15"/>
      <c r="E132" s="15"/>
      <c r="F132" s="15"/>
      <c r="G132" s="15"/>
      <c r="H132" s="15"/>
    </row>
    <row r="133" spans="1:8" ht="15.75">
      <c r="A133" s="15"/>
      <c r="B133" s="15"/>
      <c r="C133" s="15"/>
      <c r="D133" s="15"/>
      <c r="E133" s="15"/>
      <c r="F133" s="15"/>
      <c r="G133" s="15"/>
      <c r="H133" s="15"/>
    </row>
  </sheetData>
  <sheetProtection password="CC61" sheet="1" objects="1" scenarios="1"/>
  <mergeCells count="8">
    <mergeCell ref="E125:H126"/>
    <mergeCell ref="A113:H122"/>
    <mergeCell ref="A2:H2"/>
    <mergeCell ref="A1:H1"/>
    <mergeCell ref="E5:H5"/>
    <mergeCell ref="B124:D124"/>
    <mergeCell ref="A3:E3"/>
    <mergeCell ref="A4:C5"/>
  </mergeCells>
  <dataValidations count="4">
    <dataValidation type="whole" allowBlank="1" showInputMessage="1" showErrorMessage="1" sqref="E5">
      <formula1>3000000000</formula1>
      <formula2>3999999999</formula2>
    </dataValidation>
    <dataValidation type="whole" allowBlank="1" showInputMessage="1" showErrorMessage="1" promptTitle="Den" prompt="1 - 31" errorTitle="Den nemůže nabývat této hodnoty" sqref="F8:F9 F16 F27 F49 F82 F38 F74:F77 F19:F20 F85 F88:F89 F99:F102 F107 F110">
      <formula1>1</formula1>
      <formula2>31</formula2>
    </dataValidation>
    <dataValidation type="whole" allowBlank="1" showInputMessage="1" showErrorMessage="1" promptTitle="Měsíc" prompt="1 - 12" errorTitle="Chybný měsíc" error="Měsíc 1 až 12" sqref="G8:G9 G16 G27 G49 G82 G38 G74:G77 G19:G20 G85 G88:G89 G99:G102 G107 G110">
      <formula1>1</formula1>
      <formula2>12</formula2>
    </dataValidation>
    <dataValidation type="whole" allowBlank="1" showInputMessage="1" showErrorMessage="1" promptTitle="Rok" prompt="1980 - 2015" errorTitle="Chybný rok" sqref="H8:H9 H16 H27 H49 H82 H38 H74:H77 H19:H20 H85 H88:H89 H99:H102 H107 H110">
      <formula1>1980</formula1>
      <formula2>2015</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3"/>
  <headerFooter alignWithMargins="0">
    <oddHeader>&amp;RPříloha č.2 vyhlášky  č.40/2001 Sb.</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327" customWidth="1"/>
    <col min="2" max="2" width="8.375" style="327" hidden="1" customWidth="1"/>
    <col min="3" max="3" width="7.375" style="327" hidden="1" customWidth="1"/>
    <col min="4" max="4" width="6.75390625" style="327" hidden="1" customWidth="1"/>
    <col min="5" max="5" width="6.375" style="327" hidden="1" customWidth="1"/>
    <col min="6" max="6" width="6.875" style="327" hidden="1" customWidth="1"/>
    <col min="7" max="7" width="4.375" style="327" hidden="1" customWidth="1"/>
    <col min="8" max="8" width="3.375" style="327" hidden="1" customWidth="1"/>
    <col min="9" max="9" width="0" style="327" hidden="1" customWidth="1"/>
    <col min="10" max="16384" width="9.125" style="327" customWidth="1"/>
  </cols>
  <sheetData>
    <row r="1" spans="1:4" ht="12.75">
      <c r="A1" s="308"/>
      <c r="B1" s="308">
        <v>9</v>
      </c>
      <c r="C1" s="308">
        <v>9</v>
      </c>
      <c r="D1" s="308">
        <v>3</v>
      </c>
    </row>
    <row r="2" spans="1:4" ht="12.75">
      <c r="A2" s="308"/>
      <c r="B2" s="308"/>
      <c r="C2" s="308"/>
      <c r="D2" s="308"/>
    </row>
    <row r="3" spans="1:8" ht="12.75">
      <c r="A3" s="308"/>
      <c r="B3" s="308" t="s">
        <v>72</v>
      </c>
      <c r="C3" s="308">
        <v>1</v>
      </c>
      <c r="D3" s="308"/>
      <c r="H3" s="327" t="s">
        <v>73</v>
      </c>
    </row>
    <row r="4" spans="2:8" ht="12.75">
      <c r="B4" s="642" t="s">
        <v>998</v>
      </c>
      <c r="H4" s="642" t="s">
        <v>1016</v>
      </c>
    </row>
    <row r="5" spans="2:8" ht="12.75">
      <c r="B5" s="642" t="s">
        <v>999</v>
      </c>
      <c r="H5" s="642" t="s">
        <v>1017</v>
      </c>
    </row>
    <row r="6" spans="2:8" ht="12.75">
      <c r="B6" s="642" t="s">
        <v>1000</v>
      </c>
      <c r="H6" s="642" t="s">
        <v>1018</v>
      </c>
    </row>
    <row r="7" spans="2:8" ht="12.75">
      <c r="B7" s="642" t="s">
        <v>1001</v>
      </c>
      <c r="H7" s="642" t="s">
        <v>1019</v>
      </c>
    </row>
    <row r="8" spans="2:8" ht="12.75">
      <c r="B8" s="642" t="s">
        <v>1002</v>
      </c>
      <c r="H8" s="642" t="s">
        <v>1020</v>
      </c>
    </row>
    <row r="9" spans="2:8" ht="12.75">
      <c r="B9" s="642" t="s">
        <v>1003</v>
      </c>
      <c r="H9" s="642" t="s">
        <v>1021</v>
      </c>
    </row>
    <row r="10" spans="2:8" ht="12.75">
      <c r="B10" s="642" t="s">
        <v>1004</v>
      </c>
      <c r="H10" s="642" t="s">
        <v>1022</v>
      </c>
    </row>
    <row r="11" spans="2:8" ht="12.75">
      <c r="B11" s="642" t="s">
        <v>1005</v>
      </c>
      <c r="H11" s="642" t="s">
        <v>1023</v>
      </c>
    </row>
    <row r="12" spans="2:8" ht="12.75">
      <c r="B12" s="642" t="s">
        <v>1006</v>
      </c>
      <c r="H12" s="642" t="s">
        <v>1024</v>
      </c>
    </row>
    <row r="15" ht="12.75">
      <c r="B15" s="327" t="s">
        <v>74</v>
      </c>
    </row>
    <row r="16" ht="12.75">
      <c r="B16" s="642" t="s">
        <v>1007</v>
      </c>
    </row>
    <row r="17" ht="12.75">
      <c r="B17" s="642" t="s">
        <v>1008</v>
      </c>
    </row>
    <row r="18" ht="12.75">
      <c r="B18" s="642" t="s">
        <v>1009</v>
      </c>
    </row>
    <row r="19" ht="12.75">
      <c r="B19" s="642" t="s">
        <v>1010</v>
      </c>
    </row>
    <row r="20" ht="12.75">
      <c r="B20" s="642" t="s">
        <v>1011</v>
      </c>
    </row>
    <row r="21" ht="12.75">
      <c r="B21" s="642" t="s">
        <v>1012</v>
      </c>
    </row>
    <row r="22" ht="12.75">
      <c r="B22" s="642" t="s">
        <v>1013</v>
      </c>
    </row>
    <row r="23" ht="12.75">
      <c r="B23" s="642" t="s">
        <v>1014</v>
      </c>
    </row>
    <row r="24" ht="12.75">
      <c r="B24" s="642" t="s">
        <v>1015</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645" customWidth="1"/>
    <col min="2" max="2" width="22.875" style="645" hidden="1" customWidth="1"/>
    <col min="3" max="3" width="11.375" style="645" hidden="1" customWidth="1"/>
    <col min="4" max="4" width="13.625" style="645" hidden="1" customWidth="1"/>
    <col min="5" max="5" width="0" style="645" hidden="1" customWidth="1"/>
    <col min="6" max="7" width="11.375" style="645" hidden="1" customWidth="1"/>
    <col min="8" max="8" width="11.375" style="646" hidden="1" customWidth="1"/>
    <col min="9" max="9" width="11.75390625" style="645" hidden="1" customWidth="1"/>
    <col min="10" max="10" width="15.00390625" style="645" hidden="1" customWidth="1"/>
    <col min="11" max="11" width="9.125" style="645" customWidth="1"/>
    <col min="12" max="12" width="11.00390625" style="645" bestFit="1" customWidth="1"/>
    <col min="13" max="16384" width="9.125" style="645" customWidth="1"/>
  </cols>
  <sheetData>
    <row r="1" spans="1:8" ht="12.75">
      <c r="A1" s="644" t="s">
        <v>596</v>
      </c>
      <c r="H1" s="646" t="s">
        <v>597</v>
      </c>
    </row>
    <row r="2" ht="12.75">
      <c r="A2" s="647"/>
    </row>
    <row r="3" spans="1:8" ht="12.75">
      <c r="A3" s="647" t="s">
        <v>598</v>
      </c>
      <c r="H3" s="646" t="s">
        <v>599</v>
      </c>
    </row>
    <row r="4" spans="1:8" ht="12.75">
      <c r="A4" s="647" t="s">
        <v>600</v>
      </c>
      <c r="H4" s="646" t="s">
        <v>601</v>
      </c>
    </row>
    <row r="5" ht="12.75">
      <c r="A5" s="647" t="s">
        <v>602</v>
      </c>
    </row>
    <row r="6" ht="12.75">
      <c r="A6" s="647" t="s">
        <v>603</v>
      </c>
    </row>
    <row r="7" ht="12.75">
      <c r="A7" s="647" t="s">
        <v>604</v>
      </c>
    </row>
    <row r="8" spans="1:12" ht="12.75">
      <c r="A8" s="647" t="s">
        <v>605</v>
      </c>
      <c r="J8" s="648">
        <v>5702011414</v>
      </c>
      <c r="L8" s="645">
        <f>J8/2</f>
        <v>2851005707</v>
      </c>
    </row>
    <row r="9" ht="12.75">
      <c r="H9" s="646">
        <f>VALUE(MID(J8,1,1))+VALUE(MID(J8,2,1))+VALUE(MID(J8,3,1))+VALUE(MID(J8,4,1))+VALUE(MID(J8,5,1))+VALUE(MID(J8,6,1))+VALUE(MID(J8,7,1))+VALUE(MID(J8,8,1))+VALUE(MID(J8,9,1))+VALUE(MID(J8,10,1))</f>
        <v>25</v>
      </c>
    </row>
    <row r="10" spans="10:12" ht="12.75">
      <c r="J10" s="645">
        <f>LEN(J8)</f>
        <v>10</v>
      </c>
      <c r="L10" s="645">
        <v>13</v>
      </c>
    </row>
    <row r="11" spans="8:12" ht="12.75">
      <c r="H11" s="646" t="e">
        <f>VALUE(MID(J10,1,1))+VALUE(MID(J10,2,1))+VALUE(MID(J10,3,1))+VALUE(MID(J10,4,1))+VALUE(MID(J10,5,1))+VALUE(MID(J10,6,1))+VALUE(MID(J10,7,1))+VALUE(MID(J10,8,1))+VALUE(MID(J10,9,1))+VALUE(MID(J10,10,1))+VALUE(MID(J10,11,1))+VALUE(MID(J10,12,1))</f>
        <v>#VALUE!</v>
      </c>
      <c r="J11" s="646"/>
      <c r="L11" s="645">
        <v>4</v>
      </c>
    </row>
    <row r="12" spans="3:12" ht="12.75">
      <c r="C12" s="645">
        <f>'80'!B12</f>
        <v>70890749</v>
      </c>
      <c r="L12" s="645">
        <v>4</v>
      </c>
    </row>
    <row r="13" spans="6:12" ht="12.75">
      <c r="F13" s="649">
        <f>IF($C$15=7,CONCATENATE("0",C12),IF($C$15=6,CONCATENATE("00",C12),IF($C$15=5,CONCATENATE("000",C12),IF($C$15=4,CONCATENATE("0000",C12),IF($C$15=3,CONCATENATE("00000",C12),C12)))))</f>
        <v>70890749</v>
      </c>
      <c r="L13" s="645">
        <v>4</v>
      </c>
    </row>
    <row r="14" ht="12.75">
      <c r="L14" s="645">
        <v>4</v>
      </c>
    </row>
    <row r="15" spans="3:12" ht="12.75">
      <c r="C15" s="645">
        <f>LEN(C12)</f>
        <v>8</v>
      </c>
      <c r="F15" s="645">
        <f>LEN(F13)</f>
        <v>8</v>
      </c>
      <c r="L15" s="645">
        <v>9</v>
      </c>
    </row>
    <row r="17" spans="2:14" ht="12.75">
      <c r="B17" s="650"/>
      <c r="D17" s="647"/>
      <c r="E17" s="647"/>
      <c r="F17" s="647">
        <f>VALUE(MID(F13,1,1))</f>
        <v>7</v>
      </c>
      <c r="G17" s="647">
        <f>F17*8</f>
        <v>56</v>
      </c>
      <c r="H17" s="647">
        <f>F17*8</f>
        <v>56</v>
      </c>
      <c r="I17" s="647"/>
      <c r="L17" s="645">
        <f>SUM(L10:L16)</f>
        <v>38</v>
      </c>
      <c r="N17" s="645">
        <f>H9/11</f>
        <v>2.272727272727273</v>
      </c>
    </row>
    <row r="18" spans="4:9" ht="12.75">
      <c r="D18" s="647"/>
      <c r="E18" s="647"/>
      <c r="F18" s="647">
        <f>VALUE(MID(F13,2,1))</f>
        <v>0</v>
      </c>
      <c r="G18" s="647">
        <f>F18*7</f>
        <v>0</v>
      </c>
      <c r="H18" s="647">
        <f>F18</f>
        <v>0</v>
      </c>
      <c r="I18" s="647"/>
    </row>
    <row r="19" spans="4:9" ht="12.75">
      <c r="D19" s="647"/>
      <c r="E19" s="647"/>
      <c r="F19" s="647">
        <f>VALUE(MID(F13,3,1))</f>
        <v>8</v>
      </c>
      <c r="G19" s="647">
        <f>F19*6</f>
        <v>48</v>
      </c>
      <c r="H19" s="647">
        <f>F19*8</f>
        <v>64</v>
      </c>
      <c r="I19" s="647"/>
    </row>
    <row r="20" spans="4:9" ht="12.75">
      <c r="D20" s="647"/>
      <c r="E20" s="647"/>
      <c r="F20" s="647">
        <f>VALUE(MID(F13,4,1))</f>
        <v>9</v>
      </c>
      <c r="G20" s="647">
        <f>F20*5</f>
        <v>45</v>
      </c>
      <c r="H20" s="647">
        <f>F20*8</f>
        <v>72</v>
      </c>
      <c r="I20" s="647"/>
    </row>
    <row r="21" spans="4:9" ht="12.75">
      <c r="D21" s="651" t="str">
        <f>IF(F28=F25,"OK","OPRAVTE IČO !!!")</f>
        <v>OK</v>
      </c>
      <c r="E21" s="647"/>
      <c r="F21" s="647">
        <f>VALUE(MID(F13,5,1))</f>
        <v>0</v>
      </c>
      <c r="G21" s="647">
        <f>F21*4</f>
        <v>0</v>
      </c>
      <c r="H21" s="647">
        <f>F21*8</f>
        <v>0</v>
      </c>
      <c r="I21" s="647"/>
    </row>
    <row r="22" spans="4:9" ht="12.75">
      <c r="D22" s="647"/>
      <c r="E22" s="647"/>
      <c r="F22" s="647">
        <f>VALUE(MID(F13,6,1))</f>
        <v>7</v>
      </c>
      <c r="G22" s="647">
        <f>F22*3</f>
        <v>21</v>
      </c>
      <c r="H22" s="647">
        <f>F22*8</f>
        <v>56</v>
      </c>
      <c r="I22" s="647"/>
    </row>
    <row r="23" spans="4:9" ht="12.75">
      <c r="D23" s="647"/>
      <c r="E23" s="647"/>
      <c r="F23" s="647">
        <f>VALUE(MID(F13,7,1))</f>
        <v>4</v>
      </c>
      <c r="G23" s="647">
        <f>F23*2</f>
        <v>8</v>
      </c>
      <c r="H23" s="647">
        <f>F23*8</f>
        <v>32</v>
      </c>
      <c r="I23" s="647"/>
    </row>
    <row r="24" spans="4:9" ht="12.75">
      <c r="D24" s="647"/>
      <c r="E24" s="647"/>
      <c r="F24" s="652">
        <f>VALUE(MID(F13,8,1))</f>
        <v>9</v>
      </c>
      <c r="G24" s="647"/>
      <c r="H24" s="653"/>
      <c r="I24" s="647"/>
    </row>
    <row r="25" spans="4:9" ht="12.75">
      <c r="D25" s="647"/>
      <c r="E25" s="647"/>
      <c r="F25" s="654">
        <f>VALUE(F24)</f>
        <v>9</v>
      </c>
      <c r="G25" s="647">
        <f>SUM(G17:G24)</f>
        <v>178</v>
      </c>
      <c r="H25" s="653">
        <f>CEILING(G25/11,1)</f>
        <v>17</v>
      </c>
      <c r="I25" s="647"/>
    </row>
    <row r="26" spans="4:9" ht="12.75">
      <c r="D26" s="647"/>
      <c r="E26" s="647"/>
      <c r="F26" s="647"/>
      <c r="G26" s="647"/>
      <c r="H26" s="653"/>
      <c r="I26" s="647"/>
    </row>
    <row r="27" spans="4:9" ht="12.75">
      <c r="D27" s="647"/>
      <c r="E27" s="647"/>
      <c r="F27" s="647"/>
      <c r="G27" s="647"/>
      <c r="H27" s="653">
        <f>TRUNC(G25/11)+1</f>
        <v>17</v>
      </c>
      <c r="I27" s="652">
        <f>H27*11-G25</f>
        <v>9</v>
      </c>
    </row>
    <row r="28" spans="4:6" ht="12.75">
      <c r="D28" s="653"/>
      <c r="F28" s="655">
        <f>IF(I27&lt;10,I27,I27-10)</f>
        <v>9</v>
      </c>
    </row>
    <row r="29" ht="12.75">
      <c r="D29" s="653"/>
    </row>
    <row r="30" ht="12.75">
      <c r="D30" s="653"/>
    </row>
    <row r="31" ht="12.75">
      <c r="D31" s="653"/>
    </row>
    <row r="32" ht="12.75">
      <c r="D32" s="653"/>
    </row>
    <row r="33" ht="12.75">
      <c r="D33" s="653"/>
    </row>
    <row r="34" ht="12.75">
      <c r="D34" s="653"/>
    </row>
    <row r="35" ht="12.75">
      <c r="D35" s="653"/>
    </row>
    <row r="36" ht="12.75">
      <c r="D36" s="65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1">
      <selection activeCell="K28" sqref="K28"/>
    </sheetView>
  </sheetViews>
  <sheetFormatPr defaultColWidth="9.00390625" defaultRowHeight="12.75"/>
  <sheetData/>
  <sheetProtection password="CC6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3"/>
  <headerFooter alignWithMargins="0">
    <oddHeader>&amp;RRK-18-2006-40, př. 3
počet stran: 10</oddHeader>
  </headerFooter>
  <legacyDrawing r:id="rId2"/>
  <oleObjects>
    <oleObject progId="dokument" shapeId="1601187" r:id="rId1"/>
  </oleObjects>
</worksheet>
</file>

<file path=xl/worksheets/sheet5.xml><?xml version="1.0" encoding="utf-8"?>
<worksheet xmlns="http://schemas.openxmlformats.org/spreadsheetml/2006/main" xmlns:r="http://schemas.openxmlformats.org/officeDocument/2006/relationships">
  <dimension ref="A3:F23"/>
  <sheetViews>
    <sheetView showGridLines="0" workbookViewId="0" topLeftCell="A1">
      <selection activeCell="C13" sqref="C13"/>
    </sheetView>
  </sheetViews>
  <sheetFormatPr defaultColWidth="9.00390625" defaultRowHeight="12.75"/>
  <cols>
    <col min="1" max="1" width="36.00390625" style="0" customWidth="1"/>
    <col min="4" max="4" width="9.75390625" style="0" bestFit="1" customWidth="1"/>
  </cols>
  <sheetData>
    <row r="3" spans="1:6" ht="15.75">
      <c r="A3" s="973" t="s">
        <v>28</v>
      </c>
      <c r="B3" s="973"/>
      <c r="C3" s="973"/>
      <c r="D3" s="973"/>
      <c r="E3" s="973"/>
      <c r="F3" s="973"/>
    </row>
    <row r="4" spans="2:3" ht="15.75">
      <c r="B4" s="681"/>
      <c r="C4" s="681"/>
    </row>
    <row r="5" spans="2:3" ht="12.75">
      <c r="B5" s="682"/>
      <c r="C5" s="682"/>
    </row>
    <row r="6" spans="1:6" ht="15.75">
      <c r="A6" s="974" t="s">
        <v>29</v>
      </c>
      <c r="B6" s="974"/>
      <c r="C6" s="974"/>
      <c r="D6" s="974"/>
      <c r="E6" s="974"/>
      <c r="F6" s="974"/>
    </row>
    <row r="7" spans="2:3" ht="15.75">
      <c r="B7" s="683"/>
      <c r="C7" s="683"/>
    </row>
    <row r="8" spans="2:3" ht="15.75">
      <c r="B8" s="683"/>
      <c r="C8" s="683"/>
    </row>
    <row r="9" spans="1:4" ht="15" customHeight="1">
      <c r="A9" t="s">
        <v>20</v>
      </c>
      <c r="D9" s="684" t="s">
        <v>766</v>
      </c>
    </row>
    <row r="10" spans="1:4" ht="15" customHeight="1">
      <c r="A10" t="s">
        <v>21</v>
      </c>
      <c r="D10" s="684" t="s">
        <v>767</v>
      </c>
    </row>
    <row r="11" spans="1:4" ht="15" customHeight="1">
      <c r="A11" t="s">
        <v>22</v>
      </c>
      <c r="D11" s="684" t="s">
        <v>769</v>
      </c>
    </row>
    <row r="12" spans="1:4" ht="15" customHeight="1">
      <c r="A12" t="s">
        <v>931</v>
      </c>
      <c r="D12" s="684" t="s">
        <v>770</v>
      </c>
    </row>
    <row r="13" spans="1:4" ht="15" customHeight="1">
      <c r="A13" t="s">
        <v>23</v>
      </c>
      <c r="D13" s="684" t="s">
        <v>774</v>
      </c>
    </row>
    <row r="14" spans="1:4" ht="15" customHeight="1">
      <c r="A14" t="s">
        <v>933</v>
      </c>
      <c r="D14" s="684" t="s">
        <v>1187</v>
      </c>
    </row>
    <row r="15" spans="1:4" ht="15" customHeight="1">
      <c r="A15" t="s">
        <v>934</v>
      </c>
      <c r="D15" s="684" t="s">
        <v>890</v>
      </c>
    </row>
    <row r="16" spans="1:4" ht="15" customHeight="1">
      <c r="A16" t="s">
        <v>935</v>
      </c>
      <c r="D16" s="684" t="s">
        <v>892</v>
      </c>
    </row>
    <row r="17" spans="1:4" ht="15" customHeight="1">
      <c r="A17" t="s">
        <v>936</v>
      </c>
      <c r="D17" s="684" t="s">
        <v>1031</v>
      </c>
    </row>
    <row r="18" spans="1:4" ht="15" customHeight="1">
      <c r="A18" t="s">
        <v>937</v>
      </c>
      <c r="D18" s="684" t="s">
        <v>894</v>
      </c>
    </row>
    <row r="19" spans="1:4" ht="15" customHeight="1">
      <c r="A19" t="s">
        <v>938</v>
      </c>
      <c r="D19" s="684" t="s">
        <v>897</v>
      </c>
    </row>
    <row r="20" spans="1:4" ht="15" customHeight="1">
      <c r="A20" t="s">
        <v>24</v>
      </c>
      <c r="D20" s="684" t="s">
        <v>1192</v>
      </c>
    </row>
    <row r="21" spans="1:4" ht="15" customHeight="1">
      <c r="A21" t="s">
        <v>25</v>
      </c>
      <c r="D21" s="684" t="s">
        <v>1194</v>
      </c>
    </row>
    <row r="22" spans="1:4" ht="15" customHeight="1">
      <c r="A22" t="s">
        <v>26</v>
      </c>
      <c r="D22" s="684" t="s">
        <v>1195</v>
      </c>
    </row>
    <row r="23" spans="1:4" ht="15" customHeight="1">
      <c r="A23" t="s">
        <v>27</v>
      </c>
      <c r="D23" s="684" t="s">
        <v>1197</v>
      </c>
    </row>
  </sheetData>
  <sheetProtection password="CC61" sheet="1" objects="1" scenarios="1"/>
  <mergeCells count="2">
    <mergeCell ref="A3:F3"/>
    <mergeCell ref="A6:F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&amp;RPříloha č.2 k vyhlášce č.     /2001 Sb.</oddHeader>
    <oddFooter>&amp;C&amp;P</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675"/>
      <c r="B1" s="670"/>
      <c r="C1" s="671"/>
    </row>
    <row r="2" spans="1:3" ht="15">
      <c r="A2" s="672" t="s">
        <v>794</v>
      </c>
      <c r="B2" s="670"/>
      <c r="C2" s="671"/>
    </row>
    <row r="3" spans="1:9" ht="36.75" customHeight="1">
      <c r="A3" s="674" t="s">
        <v>806</v>
      </c>
      <c r="B3" s="99"/>
      <c r="C3" s="673"/>
      <c r="D3" s="2"/>
      <c r="E3" s="1"/>
      <c r="F3" s="1"/>
      <c r="G3" s="1"/>
      <c r="H3" s="1"/>
      <c r="I3" s="1"/>
    </row>
    <row r="4" spans="1:9" ht="4.5" customHeight="1">
      <c r="A4" s="98"/>
      <c r="B4" s="41"/>
      <c r="C4" s="42"/>
      <c r="D4" s="2"/>
      <c r="E4" s="1"/>
      <c r="F4" s="1"/>
      <c r="G4" s="1"/>
      <c r="H4" s="1"/>
      <c r="I4" s="1"/>
    </row>
    <row r="5" spans="1:3" ht="6" customHeight="1">
      <c r="A5" s="30"/>
      <c r="B5" s="30"/>
      <c r="C5" s="30"/>
    </row>
    <row r="6" spans="1:3" ht="15" customHeight="1">
      <c r="A6" s="671" t="s">
        <v>805</v>
      </c>
      <c r="B6" s="42"/>
      <c r="C6" s="42"/>
    </row>
    <row r="7" spans="1:3" ht="15" customHeight="1">
      <c r="A7" s="30"/>
      <c r="B7" s="30"/>
      <c r="C7" s="30"/>
    </row>
    <row r="8" spans="1:3" ht="9" customHeight="1" thickBot="1">
      <c r="A8" s="30"/>
      <c r="B8" s="30"/>
      <c r="C8" s="30"/>
    </row>
    <row r="9" spans="1:3" ht="15" customHeight="1" thickBot="1" thickTop="1">
      <c r="A9" s="43" t="s">
        <v>764</v>
      </c>
      <c r="B9" s="44"/>
      <c r="C9" s="45" t="s">
        <v>765</v>
      </c>
    </row>
    <row r="10" spans="1:3" ht="9" customHeight="1" thickTop="1">
      <c r="A10" s="31"/>
      <c r="B10" s="30"/>
      <c r="C10" s="31"/>
    </row>
    <row r="11" spans="1:3" ht="15" customHeight="1">
      <c r="A11" s="46" t="s">
        <v>766</v>
      </c>
      <c r="B11" s="47"/>
      <c r="C11" s="48" t="s">
        <v>816</v>
      </c>
    </row>
    <row r="12" spans="1:3" s="343" customFormat="1" ht="15" customHeight="1">
      <c r="A12" s="340"/>
      <c r="B12" s="341"/>
      <c r="C12" s="342" t="s">
        <v>795</v>
      </c>
    </row>
    <row r="13" spans="1:3" s="343" customFormat="1" ht="15" customHeight="1">
      <c r="A13" s="344"/>
      <c r="B13" s="345"/>
      <c r="C13" s="346" t="s">
        <v>965</v>
      </c>
    </row>
    <row r="14" spans="1:3" ht="4.5" customHeight="1">
      <c r="A14" s="53"/>
      <c r="B14" s="42"/>
      <c r="C14" s="31"/>
    </row>
    <row r="15" spans="1:3" ht="15" customHeight="1">
      <c r="A15" s="46" t="s">
        <v>767</v>
      </c>
      <c r="B15" s="47"/>
      <c r="C15" s="54" t="s">
        <v>807</v>
      </c>
    </row>
    <row r="16" spans="1:3" ht="15" customHeight="1">
      <c r="A16" s="51"/>
      <c r="B16" s="52"/>
      <c r="C16" s="59" t="s">
        <v>768</v>
      </c>
    </row>
    <row r="17" spans="1:3" ht="4.5" customHeight="1">
      <c r="A17" s="53"/>
      <c r="B17" s="42"/>
      <c r="C17" s="31"/>
    </row>
    <row r="18" spans="1:3" ht="15" customHeight="1">
      <c r="A18" s="46" t="s">
        <v>769</v>
      </c>
      <c r="B18" s="47"/>
      <c r="C18" s="54" t="s">
        <v>808</v>
      </c>
    </row>
    <row r="19" spans="1:3" ht="15" customHeight="1">
      <c r="A19" s="51"/>
      <c r="B19" s="52"/>
      <c r="C19" s="59" t="s">
        <v>768</v>
      </c>
    </row>
    <row r="20" spans="1:3" ht="4.5" customHeight="1">
      <c r="A20" s="53"/>
      <c r="B20" s="42"/>
      <c r="C20" s="31"/>
    </row>
    <row r="21" spans="1:3" ht="15" customHeight="1">
      <c r="A21" s="46" t="s">
        <v>770</v>
      </c>
      <c r="B21" s="47"/>
      <c r="C21" s="54" t="s">
        <v>809</v>
      </c>
    </row>
    <row r="22" spans="1:3" ht="15" customHeight="1">
      <c r="A22" s="55"/>
      <c r="B22" s="50"/>
      <c r="C22" s="58" t="s">
        <v>771</v>
      </c>
    </row>
    <row r="23" spans="1:3" ht="15" customHeight="1">
      <c r="A23" s="49"/>
      <c r="B23" s="50"/>
      <c r="C23" s="58" t="s">
        <v>772</v>
      </c>
    </row>
    <row r="24" spans="1:3" ht="15" customHeight="1">
      <c r="A24" s="49"/>
      <c r="B24" s="50"/>
      <c r="C24" s="58" t="s">
        <v>985</v>
      </c>
    </row>
    <row r="25" spans="1:3" ht="15" customHeight="1">
      <c r="A25" s="49"/>
      <c r="B25" s="50"/>
      <c r="C25" s="58" t="s">
        <v>986</v>
      </c>
    </row>
    <row r="26" spans="1:3" ht="15" customHeight="1">
      <c r="A26" s="49"/>
      <c r="B26" s="50"/>
      <c r="C26" s="60" t="s">
        <v>773</v>
      </c>
    </row>
    <row r="27" spans="1:3" ht="15" customHeight="1">
      <c r="A27" s="49"/>
      <c r="B27" s="50"/>
      <c r="C27" s="61" t="s">
        <v>987</v>
      </c>
    </row>
    <row r="28" spans="1:3" ht="15" customHeight="1">
      <c r="A28" s="51"/>
      <c r="B28" s="52"/>
      <c r="C28" s="347" t="s">
        <v>988</v>
      </c>
    </row>
    <row r="29" spans="1:3" ht="4.5" customHeight="1">
      <c r="A29" s="53"/>
      <c r="B29" s="53"/>
      <c r="C29" s="56"/>
    </row>
    <row r="30" spans="1:3" ht="15" customHeight="1">
      <c r="A30" s="46" t="s">
        <v>774</v>
      </c>
      <c r="B30" s="47"/>
      <c r="C30" s="54" t="s">
        <v>810</v>
      </c>
    </row>
    <row r="31" spans="1:3" ht="15" customHeight="1">
      <c r="A31" s="55"/>
      <c r="B31" s="50"/>
      <c r="C31" s="58" t="s">
        <v>1188</v>
      </c>
    </row>
    <row r="32" spans="1:3" ht="15" customHeight="1">
      <c r="A32" s="49"/>
      <c r="B32" s="50"/>
      <c r="C32" s="58" t="s">
        <v>1189</v>
      </c>
    </row>
    <row r="33" spans="1:3" ht="15" customHeight="1">
      <c r="A33" s="49"/>
      <c r="B33" s="50"/>
      <c r="C33" s="58" t="s">
        <v>989</v>
      </c>
    </row>
    <row r="34" spans="1:3" ht="15" customHeight="1">
      <c r="A34" s="51"/>
      <c r="B34" s="52"/>
      <c r="C34" s="59" t="s">
        <v>1190</v>
      </c>
    </row>
    <row r="35" spans="1:3" ht="5.25" customHeight="1">
      <c r="A35" s="53"/>
      <c r="B35" s="42"/>
      <c r="C35" s="31"/>
    </row>
    <row r="36" spans="1:3" ht="15" customHeight="1">
      <c r="A36" s="46" t="s">
        <v>1187</v>
      </c>
      <c r="B36" s="47"/>
      <c r="C36" s="54" t="s">
        <v>811</v>
      </c>
    </row>
    <row r="37" spans="1:3" ht="15" customHeight="1">
      <c r="A37" s="55"/>
      <c r="B37" s="50"/>
      <c r="C37" s="62" t="s">
        <v>613</v>
      </c>
    </row>
    <row r="38" spans="1:3" ht="15" customHeight="1">
      <c r="A38" s="49"/>
      <c r="B38" s="50"/>
      <c r="C38" s="62" t="s">
        <v>614</v>
      </c>
    </row>
    <row r="39" spans="1:3" ht="15" customHeight="1">
      <c r="A39" s="49"/>
      <c r="B39" s="50"/>
      <c r="C39" s="62" t="s">
        <v>615</v>
      </c>
    </row>
    <row r="40" spans="1:3" ht="15" customHeight="1">
      <c r="A40" s="51"/>
      <c r="B40" s="52"/>
      <c r="C40" s="63" t="s">
        <v>1191</v>
      </c>
    </row>
    <row r="41" spans="1:3" ht="5.25" customHeight="1">
      <c r="A41" s="53"/>
      <c r="B41" s="42"/>
      <c r="C41" s="31"/>
    </row>
    <row r="42" spans="1:3" ht="15" customHeight="1">
      <c r="A42" s="46" t="s">
        <v>890</v>
      </c>
      <c r="B42" s="47"/>
      <c r="C42" s="54" t="s">
        <v>812</v>
      </c>
    </row>
    <row r="43" spans="1:3" ht="15" customHeight="1">
      <c r="A43" s="55"/>
      <c r="B43" s="50"/>
      <c r="C43" s="62" t="s">
        <v>802</v>
      </c>
    </row>
    <row r="44" spans="1:3" ht="15" customHeight="1">
      <c r="A44" s="49"/>
      <c r="B44" s="50"/>
      <c r="C44" s="62" t="s">
        <v>990</v>
      </c>
    </row>
    <row r="45" spans="1:3" ht="15" customHeight="1">
      <c r="A45" s="49"/>
      <c r="B45" s="50"/>
      <c r="C45" s="62" t="s">
        <v>991</v>
      </c>
    </row>
    <row r="46" spans="1:3" ht="15" customHeight="1">
      <c r="A46" s="51"/>
      <c r="B46" s="52"/>
      <c r="C46" s="63" t="s">
        <v>1191</v>
      </c>
    </row>
    <row r="47" spans="1:3" ht="6.75" customHeight="1">
      <c r="A47" s="53"/>
      <c r="B47" s="42"/>
      <c r="C47" s="31"/>
    </row>
    <row r="48" spans="1:3" ht="15" customHeight="1">
      <c r="A48" s="46" t="s">
        <v>892</v>
      </c>
      <c r="B48" s="47"/>
      <c r="C48" s="54" t="s">
        <v>813</v>
      </c>
    </row>
    <row r="49" spans="1:3" ht="15" customHeight="1">
      <c r="A49" s="55"/>
      <c r="B49" s="50"/>
      <c r="C49" s="62" t="s">
        <v>803</v>
      </c>
    </row>
    <row r="50" spans="1:3" ht="15" customHeight="1">
      <c r="A50" s="49"/>
      <c r="B50" s="50"/>
      <c r="C50" s="62" t="s">
        <v>992</v>
      </c>
    </row>
    <row r="51" spans="1:3" ht="15" customHeight="1">
      <c r="A51" s="49"/>
      <c r="B51" s="50"/>
      <c r="C51" s="62" t="s">
        <v>993</v>
      </c>
    </row>
    <row r="52" spans="1:3" ht="15" customHeight="1">
      <c r="A52" s="51"/>
      <c r="B52" s="52"/>
      <c r="C52" s="63" t="s">
        <v>1191</v>
      </c>
    </row>
    <row r="53" spans="1:3" ht="6" customHeight="1">
      <c r="A53" s="53"/>
      <c r="B53" s="53"/>
      <c r="C53" s="315"/>
    </row>
    <row r="54" spans="1:3" ht="15" customHeight="1">
      <c r="A54" s="46" t="s">
        <v>1031</v>
      </c>
      <c r="B54" s="47"/>
      <c r="C54" s="54" t="s">
        <v>817</v>
      </c>
    </row>
    <row r="55" spans="1:3" ht="15" customHeight="1">
      <c r="A55" s="55"/>
      <c r="B55" s="50"/>
      <c r="C55" s="62" t="s">
        <v>804</v>
      </c>
    </row>
    <row r="56" spans="1:3" ht="15" customHeight="1">
      <c r="A56" s="49"/>
      <c r="B56" s="50"/>
      <c r="C56" s="62" t="s">
        <v>992</v>
      </c>
    </row>
    <row r="57" spans="1:3" ht="15" customHeight="1">
      <c r="A57" s="49"/>
      <c r="B57" s="50"/>
      <c r="C57" s="62" t="s">
        <v>745</v>
      </c>
    </row>
    <row r="58" spans="1:3" ht="15" customHeight="1">
      <c r="A58" s="51"/>
      <c r="B58" s="52"/>
      <c r="C58" s="63" t="s">
        <v>1191</v>
      </c>
    </row>
    <row r="59" spans="1:3" ht="6" customHeight="1">
      <c r="A59" s="53"/>
      <c r="B59" s="42"/>
      <c r="C59" s="31"/>
    </row>
    <row r="60" spans="1:3" ht="15" customHeight="1">
      <c r="A60" s="46" t="s">
        <v>894</v>
      </c>
      <c r="B60" s="47"/>
      <c r="C60" s="54" t="s">
        <v>818</v>
      </c>
    </row>
    <row r="61" spans="1:3" ht="15" customHeight="1">
      <c r="A61" s="55"/>
      <c r="B61" s="50"/>
      <c r="C61" s="62" t="s">
        <v>797</v>
      </c>
    </row>
    <row r="62" spans="1:3" ht="15" customHeight="1">
      <c r="A62" s="55"/>
      <c r="B62" s="50"/>
      <c r="C62" s="62" t="s">
        <v>994</v>
      </c>
    </row>
    <row r="63" spans="1:3" ht="15" customHeight="1">
      <c r="A63" s="49"/>
      <c r="B63" s="50"/>
      <c r="C63" s="62" t="s">
        <v>618</v>
      </c>
    </row>
    <row r="64" spans="1:3" ht="15" customHeight="1">
      <c r="A64" s="51"/>
      <c r="B64" s="52"/>
      <c r="C64" s="314" t="s">
        <v>617</v>
      </c>
    </row>
    <row r="65" spans="1:3" ht="15" customHeight="1">
      <c r="A65" s="53"/>
      <c r="B65" s="53"/>
      <c r="C65" s="315"/>
    </row>
    <row r="66" ht="9.75" customHeight="1"/>
    <row r="67" spans="1:3" ht="15" customHeight="1">
      <c r="A67" s="46" t="s">
        <v>897</v>
      </c>
      <c r="B67" s="47"/>
      <c r="C67" s="54" t="s">
        <v>819</v>
      </c>
    </row>
    <row r="68" spans="1:3" ht="15" customHeight="1">
      <c r="A68" s="312"/>
      <c r="B68" s="316"/>
      <c r="C68" s="62" t="s">
        <v>796</v>
      </c>
    </row>
    <row r="69" spans="1:3" ht="15" customHeight="1">
      <c r="A69" s="312"/>
      <c r="B69" s="316"/>
      <c r="C69" s="62" t="s">
        <v>616</v>
      </c>
    </row>
    <row r="70" spans="1:3" ht="15" customHeight="1">
      <c r="A70" s="312"/>
      <c r="B70" s="316"/>
      <c r="C70" s="62" t="s">
        <v>619</v>
      </c>
    </row>
    <row r="71" spans="1:3" ht="15" customHeight="1">
      <c r="A71" s="313"/>
      <c r="B71" s="317"/>
      <c r="C71" s="63" t="s">
        <v>1191</v>
      </c>
    </row>
    <row r="72" spans="1:3" ht="5.25" customHeight="1">
      <c r="A72" s="53"/>
      <c r="B72" s="42"/>
      <c r="C72" s="31"/>
    </row>
    <row r="73" spans="1:3" ht="15" customHeight="1">
      <c r="A73" s="46" t="s">
        <v>1192</v>
      </c>
      <c r="B73" s="57"/>
      <c r="C73" s="54" t="s">
        <v>814</v>
      </c>
    </row>
    <row r="74" spans="1:3" ht="15" customHeight="1">
      <c r="A74" s="51"/>
      <c r="B74" s="52"/>
      <c r="C74" s="59" t="s">
        <v>1193</v>
      </c>
    </row>
    <row r="75" spans="1:3" ht="4.5" customHeight="1">
      <c r="A75" s="53"/>
      <c r="B75" s="42"/>
      <c r="C75" s="31"/>
    </row>
    <row r="76" spans="1:3" ht="15" customHeight="1">
      <c r="A76" s="46" t="s">
        <v>1194</v>
      </c>
      <c r="B76" s="57"/>
      <c r="C76" s="54" t="s">
        <v>820</v>
      </c>
    </row>
    <row r="77" spans="1:3" ht="15" customHeight="1">
      <c r="A77" s="51"/>
      <c r="B77" s="52"/>
      <c r="C77" s="59" t="s">
        <v>1193</v>
      </c>
    </row>
    <row r="78" spans="1:3" ht="4.5" customHeight="1">
      <c r="A78" s="53"/>
      <c r="B78" s="42"/>
      <c r="C78" s="31"/>
    </row>
    <row r="79" spans="1:3" ht="15" customHeight="1">
      <c r="A79" s="46" t="s">
        <v>1195</v>
      </c>
      <c r="B79" s="57"/>
      <c r="C79" s="54" t="s">
        <v>815</v>
      </c>
    </row>
    <row r="80" spans="1:3" ht="15" customHeight="1">
      <c r="A80" s="51"/>
      <c r="B80" s="52"/>
      <c r="C80" s="59" t="s">
        <v>1196</v>
      </c>
    </row>
    <row r="81" spans="1:3" ht="4.5" customHeight="1">
      <c r="A81" s="53"/>
      <c r="B81" s="42"/>
      <c r="C81" s="31"/>
    </row>
    <row r="82" spans="1:3" ht="15" customHeight="1">
      <c r="A82" s="46" t="s">
        <v>1197</v>
      </c>
      <c r="B82" s="57"/>
      <c r="C82" s="54" t="s">
        <v>821</v>
      </c>
    </row>
    <row r="83" spans="1:3" ht="15" customHeight="1">
      <c r="A83" s="51"/>
      <c r="B83" s="52"/>
      <c r="C83" s="59" t="s">
        <v>995</v>
      </c>
    </row>
    <row r="84" spans="1:3" ht="15" customHeight="1">
      <c r="A84" s="30"/>
      <c r="B84" s="30"/>
      <c r="C84" s="30"/>
    </row>
    <row r="85" spans="1:3" ht="15" customHeight="1">
      <c r="A85" s="30"/>
      <c r="B85" s="30"/>
      <c r="C85" s="30"/>
    </row>
    <row r="86" spans="1:3" ht="15" customHeight="1">
      <c r="A86" s="30"/>
      <c r="B86" s="30"/>
      <c r="C86" s="30"/>
    </row>
    <row r="87" spans="1:3" ht="15" customHeight="1">
      <c r="A87" s="30"/>
      <c r="B87" s="30"/>
      <c r="C87" s="30"/>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7.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482">
      <selection activeCell="U10" sqref="U10"/>
    </sheetView>
  </sheetViews>
  <sheetFormatPr defaultColWidth="9.00390625" defaultRowHeight="12.75"/>
  <cols>
    <col min="1" max="1" width="106.00390625" style="0" customWidth="1"/>
  </cols>
  <sheetData>
    <row r="1" spans="1:256" ht="15">
      <c r="A1" s="672" t="s">
        <v>823</v>
      </c>
      <c r="B1" s="672" t="s">
        <v>794</v>
      </c>
      <c r="C1" s="672" t="s">
        <v>794</v>
      </c>
      <c r="D1" s="672" t="s">
        <v>794</v>
      </c>
      <c r="E1" s="672" t="s">
        <v>794</v>
      </c>
      <c r="F1" s="672" t="s">
        <v>794</v>
      </c>
      <c r="G1" s="672" t="s">
        <v>794</v>
      </c>
      <c r="H1" s="672" t="s">
        <v>794</v>
      </c>
      <c r="I1" s="672" t="s">
        <v>794</v>
      </c>
      <c r="J1" s="672" t="s">
        <v>794</v>
      </c>
      <c r="K1" s="672" t="s">
        <v>794</v>
      </c>
      <c r="L1" s="672" t="s">
        <v>794</v>
      </c>
      <c r="M1" s="672" t="s">
        <v>794</v>
      </c>
      <c r="N1" s="672" t="s">
        <v>794</v>
      </c>
      <c r="O1" s="672" t="s">
        <v>794</v>
      </c>
      <c r="P1" s="672" t="s">
        <v>794</v>
      </c>
      <c r="Q1" s="672" t="s">
        <v>794</v>
      </c>
      <c r="R1" s="672" t="s">
        <v>794</v>
      </c>
      <c r="S1" s="672" t="s">
        <v>794</v>
      </c>
      <c r="T1" s="672" t="s">
        <v>794</v>
      </c>
      <c r="U1" s="672" t="s">
        <v>794</v>
      </c>
      <c r="V1" s="672" t="s">
        <v>794</v>
      </c>
      <c r="W1" s="672" t="s">
        <v>794</v>
      </c>
      <c r="X1" s="672" t="s">
        <v>794</v>
      </c>
      <c r="Y1" s="672" t="s">
        <v>794</v>
      </c>
      <c r="Z1" s="672" t="s">
        <v>794</v>
      </c>
      <c r="AA1" s="672" t="s">
        <v>794</v>
      </c>
      <c r="AB1" s="672" t="s">
        <v>794</v>
      </c>
      <c r="AC1" s="672" t="s">
        <v>794</v>
      </c>
      <c r="AD1" s="672" t="s">
        <v>794</v>
      </c>
      <c r="AE1" s="672" t="s">
        <v>794</v>
      </c>
      <c r="AF1" s="672" t="s">
        <v>794</v>
      </c>
      <c r="AG1" s="672" t="s">
        <v>794</v>
      </c>
      <c r="AH1" s="672" t="s">
        <v>794</v>
      </c>
      <c r="AI1" s="672" t="s">
        <v>794</v>
      </c>
      <c r="AJ1" s="672" t="s">
        <v>794</v>
      </c>
      <c r="AK1" s="672" t="s">
        <v>794</v>
      </c>
      <c r="AL1" s="672" t="s">
        <v>794</v>
      </c>
      <c r="AM1" s="672" t="s">
        <v>794</v>
      </c>
      <c r="AN1" s="672" t="s">
        <v>794</v>
      </c>
      <c r="AO1" s="672" t="s">
        <v>794</v>
      </c>
      <c r="AP1" s="672" t="s">
        <v>794</v>
      </c>
      <c r="AQ1" s="672" t="s">
        <v>794</v>
      </c>
      <c r="AR1" s="672" t="s">
        <v>794</v>
      </c>
      <c r="AS1" s="672" t="s">
        <v>794</v>
      </c>
      <c r="AT1" s="672" t="s">
        <v>794</v>
      </c>
      <c r="AU1" s="672" t="s">
        <v>794</v>
      </c>
      <c r="AV1" s="672" t="s">
        <v>794</v>
      </c>
      <c r="AW1" s="672" t="s">
        <v>794</v>
      </c>
      <c r="AX1" s="672" t="s">
        <v>794</v>
      </c>
      <c r="AY1" s="672" t="s">
        <v>794</v>
      </c>
      <c r="AZ1" s="672" t="s">
        <v>794</v>
      </c>
      <c r="BA1" s="672" t="s">
        <v>794</v>
      </c>
      <c r="BB1" s="672" t="s">
        <v>794</v>
      </c>
      <c r="BC1" s="672" t="s">
        <v>794</v>
      </c>
      <c r="BD1" s="672" t="s">
        <v>794</v>
      </c>
      <c r="BE1" s="672" t="s">
        <v>794</v>
      </c>
      <c r="BF1" s="672" t="s">
        <v>794</v>
      </c>
      <c r="BG1" s="672" t="s">
        <v>794</v>
      </c>
      <c r="BH1" s="672" t="s">
        <v>794</v>
      </c>
      <c r="BI1" s="672" t="s">
        <v>794</v>
      </c>
      <c r="BJ1" s="672" t="s">
        <v>794</v>
      </c>
      <c r="BK1" s="672" t="s">
        <v>794</v>
      </c>
      <c r="BL1" s="672" t="s">
        <v>794</v>
      </c>
      <c r="BM1" s="672" t="s">
        <v>794</v>
      </c>
      <c r="BN1" s="672" t="s">
        <v>794</v>
      </c>
      <c r="BO1" s="672" t="s">
        <v>794</v>
      </c>
      <c r="BP1" s="672" t="s">
        <v>794</v>
      </c>
      <c r="BQ1" s="672" t="s">
        <v>794</v>
      </c>
      <c r="BR1" s="672" t="s">
        <v>794</v>
      </c>
      <c r="BS1" s="672" t="s">
        <v>794</v>
      </c>
      <c r="BT1" s="672" t="s">
        <v>794</v>
      </c>
      <c r="BU1" s="672" t="s">
        <v>794</v>
      </c>
      <c r="BV1" s="672" t="s">
        <v>794</v>
      </c>
      <c r="BW1" s="672" t="s">
        <v>794</v>
      </c>
      <c r="BX1" s="672" t="s">
        <v>794</v>
      </c>
      <c r="BY1" s="672" t="s">
        <v>794</v>
      </c>
      <c r="BZ1" s="672" t="s">
        <v>794</v>
      </c>
      <c r="CA1" s="672" t="s">
        <v>794</v>
      </c>
      <c r="CB1" s="672" t="s">
        <v>794</v>
      </c>
      <c r="CC1" s="672" t="s">
        <v>794</v>
      </c>
      <c r="CD1" s="672" t="s">
        <v>794</v>
      </c>
      <c r="CE1" s="672" t="s">
        <v>794</v>
      </c>
      <c r="CF1" s="672" t="s">
        <v>794</v>
      </c>
      <c r="CG1" s="672" t="s">
        <v>794</v>
      </c>
      <c r="CH1" s="672" t="s">
        <v>794</v>
      </c>
      <c r="CI1" s="672" t="s">
        <v>794</v>
      </c>
      <c r="CJ1" s="672" t="s">
        <v>794</v>
      </c>
      <c r="CK1" s="672" t="s">
        <v>794</v>
      </c>
      <c r="CL1" s="672" t="s">
        <v>794</v>
      </c>
      <c r="CM1" s="672" t="s">
        <v>794</v>
      </c>
      <c r="CN1" s="672" t="s">
        <v>794</v>
      </c>
      <c r="CO1" s="672" t="s">
        <v>794</v>
      </c>
      <c r="CP1" s="672" t="s">
        <v>794</v>
      </c>
      <c r="CQ1" s="672" t="s">
        <v>794</v>
      </c>
      <c r="CR1" s="672" t="s">
        <v>794</v>
      </c>
      <c r="CS1" s="672" t="s">
        <v>794</v>
      </c>
      <c r="CT1" s="672" t="s">
        <v>794</v>
      </c>
      <c r="CU1" s="672" t="s">
        <v>794</v>
      </c>
      <c r="CV1" s="672" t="s">
        <v>794</v>
      </c>
      <c r="CW1" s="672" t="s">
        <v>794</v>
      </c>
      <c r="CX1" s="672" t="s">
        <v>794</v>
      </c>
      <c r="CY1" s="672" t="s">
        <v>794</v>
      </c>
      <c r="CZ1" s="672" t="s">
        <v>794</v>
      </c>
      <c r="DA1" s="672" t="s">
        <v>794</v>
      </c>
      <c r="DB1" s="672" t="s">
        <v>794</v>
      </c>
      <c r="DC1" s="672" t="s">
        <v>794</v>
      </c>
      <c r="DD1" s="672" t="s">
        <v>794</v>
      </c>
      <c r="DE1" s="672" t="s">
        <v>794</v>
      </c>
      <c r="DF1" s="672" t="s">
        <v>794</v>
      </c>
      <c r="DG1" s="672" t="s">
        <v>794</v>
      </c>
      <c r="DH1" s="672" t="s">
        <v>794</v>
      </c>
      <c r="DI1" s="672" t="s">
        <v>794</v>
      </c>
      <c r="DJ1" s="672" t="s">
        <v>794</v>
      </c>
      <c r="DK1" s="672" t="s">
        <v>794</v>
      </c>
      <c r="DL1" s="672" t="s">
        <v>794</v>
      </c>
      <c r="DM1" s="672" t="s">
        <v>794</v>
      </c>
      <c r="DN1" s="672" t="s">
        <v>794</v>
      </c>
      <c r="DO1" s="672" t="s">
        <v>794</v>
      </c>
      <c r="DP1" s="672" t="s">
        <v>794</v>
      </c>
      <c r="DQ1" s="672" t="s">
        <v>794</v>
      </c>
      <c r="DR1" s="672" t="s">
        <v>794</v>
      </c>
      <c r="DS1" s="672" t="s">
        <v>794</v>
      </c>
      <c r="DT1" s="672" t="s">
        <v>794</v>
      </c>
      <c r="DU1" s="672" t="s">
        <v>794</v>
      </c>
      <c r="DV1" s="672" t="s">
        <v>794</v>
      </c>
      <c r="DW1" s="672" t="s">
        <v>794</v>
      </c>
      <c r="DX1" s="672" t="s">
        <v>794</v>
      </c>
      <c r="DY1" s="672" t="s">
        <v>794</v>
      </c>
      <c r="DZ1" s="672" t="s">
        <v>794</v>
      </c>
      <c r="EA1" s="672" t="s">
        <v>794</v>
      </c>
      <c r="EB1" s="672" t="s">
        <v>794</v>
      </c>
      <c r="EC1" s="672" t="s">
        <v>794</v>
      </c>
      <c r="ED1" s="672" t="s">
        <v>794</v>
      </c>
      <c r="EE1" s="672" t="s">
        <v>794</v>
      </c>
      <c r="EF1" s="672" t="s">
        <v>794</v>
      </c>
      <c r="EG1" s="672" t="s">
        <v>794</v>
      </c>
      <c r="EH1" s="672" t="s">
        <v>794</v>
      </c>
      <c r="EI1" s="672" t="s">
        <v>794</v>
      </c>
      <c r="EJ1" s="672" t="s">
        <v>794</v>
      </c>
      <c r="EK1" s="672" t="s">
        <v>794</v>
      </c>
      <c r="EL1" s="672" t="s">
        <v>794</v>
      </c>
      <c r="EM1" s="672" t="s">
        <v>794</v>
      </c>
      <c r="EN1" s="672" t="s">
        <v>794</v>
      </c>
      <c r="EO1" s="672" t="s">
        <v>794</v>
      </c>
      <c r="EP1" s="672" t="s">
        <v>794</v>
      </c>
      <c r="EQ1" s="672" t="s">
        <v>794</v>
      </c>
      <c r="ER1" s="672" t="s">
        <v>794</v>
      </c>
      <c r="ES1" s="672" t="s">
        <v>794</v>
      </c>
      <c r="ET1" s="672" t="s">
        <v>794</v>
      </c>
      <c r="EU1" s="672" t="s">
        <v>794</v>
      </c>
      <c r="EV1" s="672" t="s">
        <v>794</v>
      </c>
      <c r="EW1" s="672" t="s">
        <v>794</v>
      </c>
      <c r="EX1" s="672" t="s">
        <v>794</v>
      </c>
      <c r="EY1" s="672" t="s">
        <v>794</v>
      </c>
      <c r="EZ1" s="672" t="s">
        <v>794</v>
      </c>
      <c r="FA1" s="672" t="s">
        <v>794</v>
      </c>
      <c r="FB1" s="672" t="s">
        <v>794</v>
      </c>
      <c r="FC1" s="672" t="s">
        <v>794</v>
      </c>
      <c r="FD1" s="672" t="s">
        <v>794</v>
      </c>
      <c r="FE1" s="672" t="s">
        <v>794</v>
      </c>
      <c r="FF1" s="672" t="s">
        <v>794</v>
      </c>
      <c r="FG1" s="672" t="s">
        <v>794</v>
      </c>
      <c r="FH1" s="672" t="s">
        <v>794</v>
      </c>
      <c r="FI1" s="672" t="s">
        <v>794</v>
      </c>
      <c r="FJ1" s="672" t="s">
        <v>794</v>
      </c>
      <c r="FK1" s="672" t="s">
        <v>794</v>
      </c>
      <c r="FL1" s="672" t="s">
        <v>794</v>
      </c>
      <c r="FM1" s="672" t="s">
        <v>794</v>
      </c>
      <c r="FN1" s="672" t="s">
        <v>794</v>
      </c>
      <c r="FO1" s="672" t="s">
        <v>794</v>
      </c>
      <c r="FP1" s="672" t="s">
        <v>794</v>
      </c>
      <c r="FQ1" s="672" t="s">
        <v>794</v>
      </c>
      <c r="FR1" s="672" t="s">
        <v>794</v>
      </c>
      <c r="FS1" s="672" t="s">
        <v>794</v>
      </c>
      <c r="FT1" s="672" t="s">
        <v>794</v>
      </c>
      <c r="FU1" s="672" t="s">
        <v>794</v>
      </c>
      <c r="FV1" s="672" t="s">
        <v>794</v>
      </c>
      <c r="FW1" s="672" t="s">
        <v>794</v>
      </c>
      <c r="FX1" s="672" t="s">
        <v>794</v>
      </c>
      <c r="FY1" s="672" t="s">
        <v>794</v>
      </c>
      <c r="FZ1" s="672" t="s">
        <v>794</v>
      </c>
      <c r="GA1" s="672" t="s">
        <v>794</v>
      </c>
      <c r="GB1" s="672" t="s">
        <v>794</v>
      </c>
      <c r="GC1" s="672" t="s">
        <v>794</v>
      </c>
      <c r="GD1" s="672" t="s">
        <v>794</v>
      </c>
      <c r="GE1" s="672" t="s">
        <v>794</v>
      </c>
      <c r="GF1" s="672" t="s">
        <v>794</v>
      </c>
      <c r="GG1" s="672" t="s">
        <v>794</v>
      </c>
      <c r="GH1" s="672" t="s">
        <v>794</v>
      </c>
      <c r="GI1" s="672" t="s">
        <v>794</v>
      </c>
      <c r="GJ1" s="672" t="s">
        <v>794</v>
      </c>
      <c r="GK1" s="672" t="s">
        <v>794</v>
      </c>
      <c r="GL1" s="672" t="s">
        <v>794</v>
      </c>
      <c r="GM1" s="672" t="s">
        <v>794</v>
      </c>
      <c r="GN1" s="672" t="s">
        <v>794</v>
      </c>
      <c r="GO1" s="672" t="s">
        <v>794</v>
      </c>
      <c r="GP1" s="672" t="s">
        <v>794</v>
      </c>
      <c r="GQ1" s="672" t="s">
        <v>794</v>
      </c>
      <c r="GR1" s="672" t="s">
        <v>794</v>
      </c>
      <c r="GS1" s="672" t="s">
        <v>794</v>
      </c>
      <c r="GT1" s="672" t="s">
        <v>794</v>
      </c>
      <c r="GU1" s="672" t="s">
        <v>794</v>
      </c>
      <c r="GV1" s="672" t="s">
        <v>794</v>
      </c>
      <c r="GW1" s="672" t="s">
        <v>794</v>
      </c>
      <c r="GX1" s="672" t="s">
        <v>794</v>
      </c>
      <c r="GY1" s="672" t="s">
        <v>794</v>
      </c>
      <c r="GZ1" s="672" t="s">
        <v>794</v>
      </c>
      <c r="HA1" s="672" t="s">
        <v>794</v>
      </c>
      <c r="HB1" s="672" t="s">
        <v>794</v>
      </c>
      <c r="HC1" s="672" t="s">
        <v>794</v>
      </c>
      <c r="HD1" s="672" t="s">
        <v>794</v>
      </c>
      <c r="HE1" s="672" t="s">
        <v>794</v>
      </c>
      <c r="HF1" s="672" t="s">
        <v>794</v>
      </c>
      <c r="HG1" s="672" t="s">
        <v>794</v>
      </c>
      <c r="HH1" s="672" t="s">
        <v>794</v>
      </c>
      <c r="HI1" s="672" t="s">
        <v>794</v>
      </c>
      <c r="HJ1" s="672" t="s">
        <v>794</v>
      </c>
      <c r="HK1" s="672" t="s">
        <v>794</v>
      </c>
      <c r="HL1" s="672" t="s">
        <v>794</v>
      </c>
      <c r="HM1" s="672" t="s">
        <v>794</v>
      </c>
      <c r="HN1" s="672" t="s">
        <v>794</v>
      </c>
      <c r="HO1" s="672" t="s">
        <v>794</v>
      </c>
      <c r="HP1" s="672" t="s">
        <v>794</v>
      </c>
      <c r="HQ1" s="672" t="s">
        <v>794</v>
      </c>
      <c r="HR1" s="672" t="s">
        <v>794</v>
      </c>
      <c r="HS1" s="672" t="s">
        <v>794</v>
      </c>
      <c r="HT1" s="672" t="s">
        <v>794</v>
      </c>
      <c r="HU1" s="672" t="s">
        <v>794</v>
      </c>
      <c r="HV1" s="672" t="s">
        <v>794</v>
      </c>
      <c r="HW1" s="672" t="s">
        <v>794</v>
      </c>
      <c r="HX1" s="672" t="s">
        <v>794</v>
      </c>
      <c r="HY1" s="672" t="s">
        <v>794</v>
      </c>
      <c r="HZ1" s="672" t="s">
        <v>794</v>
      </c>
      <c r="IA1" s="672" t="s">
        <v>794</v>
      </c>
      <c r="IB1" s="672" t="s">
        <v>794</v>
      </c>
      <c r="IC1" s="672" t="s">
        <v>794</v>
      </c>
      <c r="ID1" s="672" t="s">
        <v>794</v>
      </c>
      <c r="IE1" s="672" t="s">
        <v>794</v>
      </c>
      <c r="IF1" s="672" t="s">
        <v>794</v>
      </c>
      <c r="IG1" s="672" t="s">
        <v>794</v>
      </c>
      <c r="IH1" s="672" t="s">
        <v>794</v>
      </c>
      <c r="II1" s="672" t="s">
        <v>794</v>
      </c>
      <c r="IJ1" s="672" t="s">
        <v>794</v>
      </c>
      <c r="IK1" s="672" t="s">
        <v>794</v>
      </c>
      <c r="IL1" s="672" t="s">
        <v>794</v>
      </c>
      <c r="IM1" s="672" t="s">
        <v>794</v>
      </c>
      <c r="IN1" s="672" t="s">
        <v>794</v>
      </c>
      <c r="IO1" s="672" t="s">
        <v>794</v>
      </c>
      <c r="IP1" s="672" t="s">
        <v>794</v>
      </c>
      <c r="IQ1" s="672" t="s">
        <v>794</v>
      </c>
      <c r="IR1" s="672" t="s">
        <v>794</v>
      </c>
      <c r="IS1" s="672" t="s">
        <v>794</v>
      </c>
      <c r="IT1" s="672" t="s">
        <v>794</v>
      </c>
      <c r="IU1" s="672" t="s">
        <v>794</v>
      </c>
      <c r="IV1" s="672" t="s">
        <v>794</v>
      </c>
    </row>
    <row r="2" ht="15" customHeight="1">
      <c r="A2" s="97" t="s">
        <v>824</v>
      </c>
    </row>
    <row r="3" ht="9" customHeight="1">
      <c r="A3" s="30"/>
    </row>
    <row r="4" ht="15" customHeight="1">
      <c r="A4" s="74" t="s">
        <v>1198</v>
      </c>
    </row>
    <row r="5" ht="12.75" customHeight="1">
      <c r="A5" s="32" t="s">
        <v>1199</v>
      </c>
    </row>
    <row r="6" ht="12.75" customHeight="1">
      <c r="A6" s="32" t="s">
        <v>1200</v>
      </c>
    </row>
    <row r="7" ht="12.75" customHeight="1">
      <c r="A7" s="33" t="s">
        <v>1201</v>
      </c>
    </row>
    <row r="8" ht="4.5" customHeight="1">
      <c r="A8" s="64"/>
    </row>
    <row r="9" ht="15" customHeight="1">
      <c r="A9" s="74" t="s">
        <v>1202</v>
      </c>
    </row>
    <row r="10" ht="12.75" customHeight="1">
      <c r="A10" s="34" t="s">
        <v>1203</v>
      </c>
    </row>
    <row r="11" ht="12.75" customHeight="1">
      <c r="A11" s="35" t="s">
        <v>1204</v>
      </c>
    </row>
    <row r="12" ht="4.5" customHeight="1">
      <c r="A12" s="65"/>
    </row>
    <row r="13" ht="15" customHeight="1">
      <c r="A13" s="74" t="s">
        <v>1205</v>
      </c>
    </row>
    <row r="14" ht="12.75" customHeight="1">
      <c r="A14" s="36" t="s">
        <v>1206</v>
      </c>
    </row>
    <row r="15" ht="12.75" customHeight="1">
      <c r="A15" s="37" t="s">
        <v>1207</v>
      </c>
    </row>
    <row r="16" ht="4.5" customHeight="1">
      <c r="A16" s="66"/>
    </row>
    <row r="17" ht="15" customHeight="1">
      <c r="A17" s="74" t="s">
        <v>1208</v>
      </c>
    </row>
    <row r="18" ht="12.75" customHeight="1">
      <c r="A18" s="36" t="s">
        <v>1209</v>
      </c>
    </row>
    <row r="19" ht="12.75" customHeight="1">
      <c r="A19" s="37" t="s">
        <v>1210</v>
      </c>
    </row>
    <row r="20" ht="4.5" customHeight="1">
      <c r="A20" s="66"/>
    </row>
    <row r="21" ht="15" customHeight="1">
      <c r="A21" s="74" t="s">
        <v>1211</v>
      </c>
    </row>
    <row r="22" ht="12.75" customHeight="1">
      <c r="A22" s="36" t="s">
        <v>580</v>
      </c>
    </row>
    <row r="23" ht="12.75" customHeight="1">
      <c r="A23" s="36" t="s">
        <v>1212</v>
      </c>
    </row>
    <row r="24" ht="12.75" customHeight="1">
      <c r="A24" s="36" t="s">
        <v>1213</v>
      </c>
    </row>
    <row r="25" ht="12.75" customHeight="1">
      <c r="A25" s="37" t="s">
        <v>0</v>
      </c>
    </row>
    <row r="26" ht="4.5" customHeight="1">
      <c r="A26" s="66"/>
    </row>
    <row r="27" spans="1:11" ht="18" customHeight="1">
      <c r="A27" s="79" t="s">
        <v>1</v>
      </c>
      <c r="B27" s="348"/>
      <c r="C27" s="348"/>
      <c r="D27" s="348"/>
      <c r="E27" s="348"/>
      <c r="F27" s="348"/>
      <c r="G27" s="348"/>
      <c r="H27" s="348"/>
      <c r="I27" s="348"/>
      <c r="J27" s="348"/>
      <c r="K27" s="348"/>
    </row>
    <row r="28" ht="15" customHeight="1">
      <c r="A28" s="37" t="s">
        <v>2</v>
      </c>
    </row>
    <row r="29" ht="4.5" customHeight="1">
      <c r="A29" s="66"/>
    </row>
    <row r="30" ht="18" customHeight="1">
      <c r="A30" s="79" t="s">
        <v>3</v>
      </c>
    </row>
    <row r="31" ht="12.75" customHeight="1">
      <c r="A31" s="36" t="s">
        <v>4</v>
      </c>
    </row>
    <row r="32" ht="12.75" customHeight="1">
      <c r="A32" s="37" t="s">
        <v>5</v>
      </c>
    </row>
    <row r="33" ht="4.5" customHeight="1">
      <c r="A33" s="66"/>
    </row>
    <row r="34" ht="18" customHeight="1">
      <c r="A34" s="79" t="s">
        <v>6</v>
      </c>
    </row>
    <row r="35" ht="12.75" customHeight="1">
      <c r="A35" s="37" t="s">
        <v>7</v>
      </c>
    </row>
    <row r="36" ht="4.5" customHeight="1">
      <c r="A36" s="66"/>
    </row>
    <row r="37" ht="15" customHeight="1">
      <c r="A37" s="75" t="s">
        <v>8</v>
      </c>
    </row>
    <row r="38" ht="12.75" customHeight="1">
      <c r="A38" s="37" t="s">
        <v>996</v>
      </c>
    </row>
    <row r="39" ht="4.5" customHeight="1">
      <c r="A39" s="66"/>
    </row>
    <row r="40" ht="15" customHeight="1">
      <c r="A40" s="75" t="s">
        <v>9</v>
      </c>
    </row>
    <row r="41" ht="12.75" customHeight="1">
      <c r="A41" s="37" t="s">
        <v>10</v>
      </c>
    </row>
    <row r="42" ht="4.5" customHeight="1">
      <c r="A42" s="66"/>
    </row>
    <row r="43" s="348" customFormat="1" ht="15" customHeight="1">
      <c r="A43" s="75" t="s">
        <v>11</v>
      </c>
    </row>
    <row r="44" ht="12.75" customHeight="1">
      <c r="A44" s="37" t="s">
        <v>12</v>
      </c>
    </row>
    <row r="45" ht="4.5" customHeight="1">
      <c r="A45" s="66"/>
    </row>
    <row r="46" ht="12.75" customHeight="1">
      <c r="A46" s="75" t="s">
        <v>742</v>
      </c>
    </row>
    <row r="47" ht="12.75" customHeight="1">
      <c r="A47" s="37" t="s">
        <v>743</v>
      </c>
    </row>
    <row r="48" ht="15" customHeight="1">
      <c r="A48" s="75" t="s">
        <v>13</v>
      </c>
    </row>
    <row r="49" ht="12.75" customHeight="1">
      <c r="A49" s="37" t="s">
        <v>14</v>
      </c>
    </row>
    <row r="50" ht="4.5" customHeight="1">
      <c r="A50" s="66"/>
    </row>
    <row r="51" ht="18" customHeight="1">
      <c r="A51" s="79" t="s">
        <v>15</v>
      </c>
    </row>
    <row r="52" ht="15" customHeight="1">
      <c r="A52" s="37" t="s">
        <v>744</v>
      </c>
    </row>
    <row r="53" ht="4.5" customHeight="1">
      <c r="A53" s="66"/>
    </row>
    <row r="54" ht="15" customHeight="1">
      <c r="A54" s="74" t="s">
        <v>16</v>
      </c>
    </row>
    <row r="55" ht="12.75" customHeight="1">
      <c r="A55" s="37" t="s">
        <v>17</v>
      </c>
    </row>
    <row r="56" ht="4.5" customHeight="1">
      <c r="A56" s="66"/>
    </row>
    <row r="57" ht="15" customHeight="1">
      <c r="A57" s="75" t="s">
        <v>18</v>
      </c>
    </row>
    <row r="58" ht="12.75" customHeight="1">
      <c r="A58" s="37" t="s">
        <v>19</v>
      </c>
    </row>
    <row r="59" ht="4.5" customHeight="1">
      <c r="A59" s="66"/>
    </row>
    <row r="60" ht="15" customHeight="1">
      <c r="A60" s="75" t="s">
        <v>30</v>
      </c>
    </row>
    <row r="61" ht="12.75" customHeight="1">
      <c r="A61" s="37" t="s">
        <v>31</v>
      </c>
    </row>
    <row r="62" ht="4.5" customHeight="1">
      <c r="A62" s="66"/>
    </row>
    <row r="63" ht="15" customHeight="1">
      <c r="A63" s="75" t="s">
        <v>32</v>
      </c>
    </row>
    <row r="64" ht="12.75" customHeight="1">
      <c r="A64" s="36" t="s">
        <v>33</v>
      </c>
    </row>
    <row r="65" ht="12.75" customHeight="1">
      <c r="A65" s="37" t="s">
        <v>34</v>
      </c>
    </row>
    <row r="66" ht="4.5" customHeight="1">
      <c r="A66" s="66"/>
    </row>
    <row r="67" ht="18" customHeight="1">
      <c r="A67" s="79" t="s">
        <v>35</v>
      </c>
    </row>
    <row r="68" ht="15" customHeight="1">
      <c r="A68" s="37" t="s">
        <v>36</v>
      </c>
    </row>
    <row r="69" ht="5.25" customHeight="1">
      <c r="A69" s="100"/>
    </row>
    <row r="70" ht="15" customHeight="1">
      <c r="A70" s="74" t="s">
        <v>37</v>
      </c>
    </row>
    <row r="71" ht="12.75" customHeight="1">
      <c r="A71" s="38" t="s">
        <v>38</v>
      </c>
    </row>
    <row r="72" ht="4.5" customHeight="1">
      <c r="A72" s="100"/>
    </row>
    <row r="73" ht="15" customHeight="1">
      <c r="A73" s="93" t="s">
        <v>572</v>
      </c>
    </row>
    <row r="74" ht="12.75" customHeight="1">
      <c r="A74" s="38" t="s">
        <v>41</v>
      </c>
    </row>
    <row r="75" ht="4.5" customHeight="1">
      <c r="A75" s="100"/>
    </row>
    <row r="76" ht="15" customHeight="1">
      <c r="A76" s="74" t="s">
        <v>42</v>
      </c>
    </row>
    <row r="77" ht="12.75" customHeight="1">
      <c r="A77" s="38" t="s">
        <v>43</v>
      </c>
    </row>
    <row r="78" ht="4.5" customHeight="1">
      <c r="A78" s="100"/>
    </row>
    <row r="79" ht="15" customHeight="1">
      <c r="A79" s="74" t="s">
        <v>44</v>
      </c>
    </row>
    <row r="80" ht="15" customHeight="1">
      <c r="A80" s="38" t="s">
        <v>45</v>
      </c>
    </row>
    <row r="81" ht="4.5" customHeight="1">
      <c r="A81" s="100"/>
    </row>
    <row r="82" ht="15" customHeight="1">
      <c r="A82" s="74" t="s">
        <v>46</v>
      </c>
    </row>
    <row r="83" ht="12.75" customHeight="1">
      <c r="A83" s="330" t="s">
        <v>54</v>
      </c>
    </row>
    <row r="84" ht="12.75" customHeight="1">
      <c r="A84" s="330" t="s">
        <v>55</v>
      </c>
    </row>
    <row r="85" ht="12.75" customHeight="1">
      <c r="A85" s="38" t="s">
        <v>56</v>
      </c>
    </row>
    <row r="86" ht="4.5" customHeight="1">
      <c r="A86" s="100"/>
    </row>
    <row r="87" ht="15" customHeight="1">
      <c r="A87" s="74" t="s">
        <v>57</v>
      </c>
    </row>
    <row r="88" ht="12.75" customHeight="1">
      <c r="A88" s="330" t="s">
        <v>887</v>
      </c>
    </row>
    <row r="89" ht="12.75" customHeight="1">
      <c r="A89" s="38" t="s">
        <v>888</v>
      </c>
    </row>
    <row r="90" ht="4.5" customHeight="1">
      <c r="A90" s="100"/>
    </row>
    <row r="91" ht="15" customHeight="1">
      <c r="A91" s="74" t="s">
        <v>889</v>
      </c>
    </row>
    <row r="92" ht="12.75" customHeight="1">
      <c r="A92" s="330" t="s">
        <v>898</v>
      </c>
    </row>
    <row r="93" ht="12.75" customHeight="1">
      <c r="A93" s="38" t="s">
        <v>899</v>
      </c>
    </row>
    <row r="94" ht="4.5" customHeight="1">
      <c r="A94" s="100"/>
    </row>
    <row r="95" ht="15" customHeight="1">
      <c r="A95" s="74" t="s">
        <v>900</v>
      </c>
    </row>
    <row r="96" ht="12.75" customHeight="1">
      <c r="A96" s="90" t="s">
        <v>901</v>
      </c>
    </row>
    <row r="97" ht="12.75" customHeight="1">
      <c r="A97" s="90" t="s">
        <v>573</v>
      </c>
    </row>
    <row r="98" ht="12.75" customHeight="1">
      <c r="A98" s="92" t="s">
        <v>902</v>
      </c>
    </row>
    <row r="99" ht="12.75" customHeight="1">
      <c r="A99" s="91" t="s">
        <v>903</v>
      </c>
    </row>
    <row r="100" ht="4.5" customHeight="1">
      <c r="A100" s="331"/>
    </row>
    <row r="101" ht="15" customHeight="1">
      <c r="A101" s="74" t="s">
        <v>904</v>
      </c>
    </row>
    <row r="102" ht="12.75" customHeight="1">
      <c r="A102" s="330" t="s">
        <v>905</v>
      </c>
    </row>
    <row r="103" ht="12.75" customHeight="1">
      <c r="A103" s="38" t="s">
        <v>906</v>
      </c>
    </row>
    <row r="104" ht="4.5" customHeight="1">
      <c r="A104" s="100"/>
    </row>
    <row r="105" spans="1:2" ht="18" customHeight="1">
      <c r="A105" s="79" t="s">
        <v>907</v>
      </c>
      <c r="B105" s="348"/>
    </row>
    <row r="106" ht="15" customHeight="1">
      <c r="A106" s="38" t="s">
        <v>908</v>
      </c>
    </row>
    <row r="107" ht="4.5" customHeight="1" thickBot="1">
      <c r="A107" s="100"/>
    </row>
    <row r="108" ht="18" customHeight="1" thickTop="1">
      <c r="A108" s="80" t="s">
        <v>909</v>
      </c>
    </row>
    <row r="109" ht="15" customHeight="1" thickBot="1">
      <c r="A109" s="332" t="s">
        <v>910</v>
      </c>
    </row>
    <row r="110" ht="4.5" customHeight="1" thickBot="1" thickTop="1">
      <c r="A110" s="100"/>
    </row>
    <row r="111" spans="1:2" ht="18" customHeight="1">
      <c r="A111" s="81" t="s">
        <v>790</v>
      </c>
      <c r="B111" s="348"/>
    </row>
    <row r="112" ht="15" customHeight="1" thickBot="1">
      <c r="A112" s="333" t="s">
        <v>581</v>
      </c>
    </row>
    <row r="113" ht="4.5" customHeight="1">
      <c r="A113" s="331"/>
    </row>
    <row r="114" ht="18" customHeight="1">
      <c r="A114" s="79" t="s">
        <v>787</v>
      </c>
    </row>
    <row r="115" ht="12.75" customHeight="1">
      <c r="A115" s="38" t="s">
        <v>911</v>
      </c>
    </row>
    <row r="116" ht="4.5" customHeight="1">
      <c r="A116" s="334"/>
    </row>
    <row r="117" ht="18" customHeight="1">
      <c r="A117" s="82" t="s">
        <v>788</v>
      </c>
    </row>
    <row r="118" ht="12.75" customHeight="1">
      <c r="A118" s="38" t="s">
        <v>912</v>
      </c>
    </row>
    <row r="119" ht="4.5" customHeight="1">
      <c r="A119" s="334"/>
    </row>
    <row r="120" ht="18" customHeight="1">
      <c r="A120" s="79" t="s">
        <v>789</v>
      </c>
    </row>
    <row r="121" ht="12.75" customHeight="1">
      <c r="A121" s="38" t="s">
        <v>913</v>
      </c>
    </row>
    <row r="122" ht="4.5" customHeight="1">
      <c r="A122" s="100"/>
    </row>
    <row r="123" ht="15" customHeight="1">
      <c r="A123" s="74" t="s">
        <v>1103</v>
      </c>
    </row>
    <row r="124" ht="12.75" customHeight="1">
      <c r="A124" s="330" t="s">
        <v>914</v>
      </c>
    </row>
    <row r="125" ht="12.75" customHeight="1">
      <c r="A125" s="38" t="s">
        <v>915</v>
      </c>
    </row>
    <row r="126" ht="4.5" customHeight="1">
      <c r="A126" s="334"/>
    </row>
    <row r="127" ht="15" customHeight="1">
      <c r="A127" s="74" t="s">
        <v>1104</v>
      </c>
    </row>
    <row r="128" ht="12.75" customHeight="1">
      <c r="A128" s="330" t="s">
        <v>916</v>
      </c>
    </row>
    <row r="129" ht="12.75" customHeight="1">
      <c r="A129" s="330" t="s">
        <v>917</v>
      </c>
    </row>
    <row r="130" ht="12.75" customHeight="1">
      <c r="A130" s="38" t="s">
        <v>574</v>
      </c>
    </row>
    <row r="131" ht="4.5" customHeight="1">
      <c r="A131" s="334"/>
    </row>
    <row r="132" ht="15" customHeight="1">
      <c r="A132" s="74" t="s">
        <v>1105</v>
      </c>
    </row>
    <row r="133" ht="12.75" customHeight="1">
      <c r="A133" s="38" t="s">
        <v>918</v>
      </c>
    </row>
    <row r="134" ht="4.5" customHeight="1">
      <c r="A134" s="334"/>
    </row>
    <row r="135" spans="1:2" ht="18" customHeight="1">
      <c r="A135" s="79" t="s">
        <v>1106</v>
      </c>
      <c r="B135" s="348"/>
    </row>
    <row r="136" ht="15" customHeight="1">
      <c r="A136" s="38" t="s">
        <v>919</v>
      </c>
    </row>
    <row r="137" ht="4.5" customHeight="1" thickBot="1">
      <c r="A137" s="100"/>
    </row>
    <row r="138" spans="1:5" ht="18" customHeight="1">
      <c r="A138" s="81" t="s">
        <v>791</v>
      </c>
      <c r="B138" s="348"/>
      <c r="C138" s="348"/>
      <c r="D138" s="348"/>
      <c r="E138" s="348"/>
    </row>
    <row r="139" ht="15" customHeight="1" thickBot="1">
      <c r="A139" s="333" t="s">
        <v>582</v>
      </c>
    </row>
    <row r="140" ht="4.5" customHeight="1">
      <c r="A140" s="331"/>
    </row>
    <row r="141" ht="18" customHeight="1">
      <c r="A141" s="79" t="s">
        <v>920</v>
      </c>
    </row>
    <row r="142" ht="12.75" customHeight="1">
      <c r="A142" s="330" t="s">
        <v>921</v>
      </c>
    </row>
    <row r="143" ht="12.75" customHeight="1">
      <c r="A143" s="38" t="s">
        <v>922</v>
      </c>
    </row>
    <row r="144" ht="4.5" customHeight="1">
      <c r="A144" s="100"/>
    </row>
    <row r="145" ht="18" customHeight="1">
      <c r="A145" s="79" t="s">
        <v>923</v>
      </c>
    </row>
    <row r="146" ht="12.75" customHeight="1">
      <c r="A146" s="38" t="s">
        <v>924</v>
      </c>
    </row>
    <row r="147" ht="4.5" customHeight="1">
      <c r="A147" s="100"/>
    </row>
    <row r="148" ht="15" customHeight="1">
      <c r="A148" s="77" t="s">
        <v>925</v>
      </c>
    </row>
    <row r="149" ht="12.75" customHeight="1">
      <c r="A149" s="330" t="s">
        <v>926</v>
      </c>
    </row>
    <row r="150" ht="12.75" customHeight="1">
      <c r="A150" s="330" t="s">
        <v>927</v>
      </c>
    </row>
    <row r="151" ht="12.75" customHeight="1">
      <c r="A151" s="330" t="s">
        <v>1030</v>
      </c>
    </row>
    <row r="152" ht="12.75" customHeight="1">
      <c r="A152" s="330" t="s">
        <v>943</v>
      </c>
    </row>
    <row r="153" ht="12.75" customHeight="1">
      <c r="A153" s="38" t="s">
        <v>944</v>
      </c>
    </row>
    <row r="154" ht="4.5" customHeight="1">
      <c r="A154" s="100"/>
    </row>
    <row r="155" ht="18" customHeight="1" hidden="1">
      <c r="A155" s="77"/>
    </row>
    <row r="156" ht="15" customHeight="1" hidden="1">
      <c r="A156" s="330"/>
    </row>
    <row r="157" ht="15" customHeight="1" hidden="1">
      <c r="A157" s="330"/>
    </row>
    <row r="158" ht="15" customHeight="1" hidden="1">
      <c r="A158" s="330"/>
    </row>
    <row r="159" ht="15" customHeight="1" hidden="1">
      <c r="A159" s="38"/>
    </row>
    <row r="160" ht="4.5" customHeight="1" hidden="1">
      <c r="A160" s="334"/>
    </row>
    <row r="161" ht="15" customHeight="1">
      <c r="A161" s="77" t="s">
        <v>945</v>
      </c>
    </row>
    <row r="162" ht="12.75" customHeight="1">
      <c r="A162" s="38" t="s">
        <v>946</v>
      </c>
    </row>
    <row r="163" ht="4.5" customHeight="1">
      <c r="A163" s="334"/>
    </row>
    <row r="164" spans="1:4" ht="18" customHeight="1">
      <c r="A164" s="79" t="s">
        <v>947</v>
      </c>
      <c r="B164" s="348"/>
      <c r="C164" s="348"/>
      <c r="D164" s="348"/>
    </row>
    <row r="165" ht="15" customHeight="1">
      <c r="A165" s="38" t="s">
        <v>948</v>
      </c>
    </row>
    <row r="166" ht="4.5" customHeight="1">
      <c r="A166" s="100"/>
    </row>
    <row r="167" ht="15" customHeight="1">
      <c r="A167" s="73" t="s">
        <v>949</v>
      </c>
    </row>
    <row r="168" ht="12.75" customHeight="1">
      <c r="A168" s="330" t="s">
        <v>950</v>
      </c>
    </row>
    <row r="169" ht="12.75" customHeight="1">
      <c r="A169" s="38" t="s">
        <v>951</v>
      </c>
    </row>
    <row r="170" ht="4.5" customHeight="1">
      <c r="A170" s="100"/>
    </row>
    <row r="171" ht="15" customHeight="1">
      <c r="A171" s="78" t="s">
        <v>952</v>
      </c>
    </row>
    <row r="172" ht="12.75" customHeight="1">
      <c r="A172" s="100" t="s">
        <v>953</v>
      </c>
    </row>
    <row r="173" ht="12.75" customHeight="1">
      <c r="A173" s="100" t="s">
        <v>954</v>
      </c>
    </row>
    <row r="174" ht="12.75" customHeight="1">
      <c r="A174" s="100" t="s">
        <v>955</v>
      </c>
    </row>
    <row r="175" ht="4.5" customHeight="1">
      <c r="A175" s="100"/>
    </row>
    <row r="176" ht="18" customHeight="1">
      <c r="A176" s="79" t="s">
        <v>956</v>
      </c>
    </row>
    <row r="177" ht="15" customHeight="1">
      <c r="A177" s="38" t="s">
        <v>957</v>
      </c>
    </row>
    <row r="178" ht="4.5" customHeight="1">
      <c r="A178" s="100"/>
    </row>
    <row r="179" ht="15" customHeight="1">
      <c r="A179" s="78" t="s">
        <v>958</v>
      </c>
    </row>
    <row r="180" ht="12.75" customHeight="1">
      <c r="A180" s="335" t="s">
        <v>959</v>
      </c>
    </row>
    <row r="181" ht="12.75" customHeight="1">
      <c r="A181" s="336" t="s">
        <v>960</v>
      </c>
    </row>
    <row r="182" ht="12.75" customHeight="1">
      <c r="A182" s="336" t="s">
        <v>961</v>
      </c>
    </row>
    <row r="183" ht="12.75" customHeight="1">
      <c r="A183" s="336" t="s">
        <v>962</v>
      </c>
    </row>
    <row r="184" ht="12.75" customHeight="1">
      <c r="A184" s="337" t="s">
        <v>963</v>
      </c>
    </row>
    <row r="185" ht="4.5" customHeight="1">
      <c r="A185" s="100"/>
    </row>
    <row r="186" ht="15" customHeight="1">
      <c r="A186" s="78" t="s">
        <v>964</v>
      </c>
    </row>
    <row r="187" ht="15" customHeight="1">
      <c r="A187" s="38" t="s">
        <v>1048</v>
      </c>
    </row>
    <row r="188" ht="4.5" customHeight="1">
      <c r="A188" s="334"/>
    </row>
    <row r="189" ht="18" customHeight="1">
      <c r="A189" s="79" t="s">
        <v>1049</v>
      </c>
    </row>
    <row r="190" ht="15" customHeight="1">
      <c r="A190" s="38" t="s">
        <v>1050</v>
      </c>
    </row>
    <row r="191" ht="4.5" customHeight="1">
      <c r="A191" s="100"/>
    </row>
    <row r="192" ht="15" customHeight="1">
      <c r="A192" s="78" t="s">
        <v>1051</v>
      </c>
    </row>
    <row r="193" ht="12.75" customHeight="1">
      <c r="A193" s="335" t="s">
        <v>575</v>
      </c>
    </row>
    <row r="194" ht="12.75" customHeight="1">
      <c r="A194" s="336" t="s">
        <v>1052</v>
      </c>
    </row>
    <row r="195" ht="12.75" customHeight="1">
      <c r="A195" s="336" t="s">
        <v>1054</v>
      </c>
    </row>
    <row r="196" ht="12.75" customHeight="1">
      <c r="A196" s="336" t="s">
        <v>1055</v>
      </c>
    </row>
    <row r="197" ht="12.75" customHeight="1">
      <c r="A197" s="337" t="s">
        <v>1056</v>
      </c>
    </row>
    <row r="198" ht="4.5" customHeight="1">
      <c r="A198" s="100"/>
    </row>
    <row r="199" ht="15" customHeight="1">
      <c r="A199" s="78" t="s">
        <v>1057</v>
      </c>
    </row>
    <row r="200" ht="12.75" customHeight="1">
      <c r="A200" s="337" t="s">
        <v>1058</v>
      </c>
    </row>
    <row r="201" ht="4.5" customHeight="1">
      <c r="A201" s="100"/>
    </row>
    <row r="202" ht="18" customHeight="1">
      <c r="A202" s="79" t="s">
        <v>1059</v>
      </c>
    </row>
    <row r="203" ht="15" customHeight="1">
      <c r="A203" s="38" t="s">
        <v>1060</v>
      </c>
    </row>
    <row r="204" ht="4.5" customHeight="1">
      <c r="A204" s="100"/>
    </row>
    <row r="205" ht="15" customHeight="1">
      <c r="A205" s="78" t="s">
        <v>1061</v>
      </c>
    </row>
    <row r="206" ht="12.75" customHeight="1">
      <c r="A206" s="38" t="s">
        <v>1062</v>
      </c>
    </row>
    <row r="207" ht="4.5" customHeight="1">
      <c r="A207" s="100"/>
    </row>
    <row r="208" ht="15" customHeight="1">
      <c r="A208" s="78" t="s">
        <v>1063</v>
      </c>
    </row>
    <row r="209" ht="12.75" customHeight="1">
      <c r="A209" s="38" t="s">
        <v>1064</v>
      </c>
    </row>
    <row r="210" ht="4.5" customHeight="1">
      <c r="A210" s="100"/>
    </row>
    <row r="211" ht="15" customHeight="1">
      <c r="A211" s="78" t="s">
        <v>1065</v>
      </c>
    </row>
    <row r="212" ht="12.75" customHeight="1">
      <c r="A212" s="38" t="s">
        <v>1066</v>
      </c>
    </row>
    <row r="213" ht="4.5" customHeight="1">
      <c r="A213" s="100"/>
    </row>
    <row r="214" ht="15" customHeight="1">
      <c r="A214" s="78" t="s">
        <v>1067</v>
      </c>
    </row>
    <row r="215" ht="12.75" customHeight="1">
      <c r="A215" s="38" t="s">
        <v>1068</v>
      </c>
    </row>
    <row r="216" ht="4.5" customHeight="1">
      <c r="A216" s="100"/>
    </row>
    <row r="217" ht="18" customHeight="1">
      <c r="A217" s="83" t="s">
        <v>1069</v>
      </c>
    </row>
    <row r="218" ht="15" customHeight="1">
      <c r="A218" s="38" t="s">
        <v>1070</v>
      </c>
    </row>
    <row r="219" ht="4.5" customHeight="1">
      <c r="A219" s="100"/>
    </row>
    <row r="220" ht="15" customHeight="1">
      <c r="A220" s="101" t="s">
        <v>1071</v>
      </c>
    </row>
    <row r="221" ht="12.75" customHeight="1">
      <c r="A221" s="38" t="s">
        <v>1072</v>
      </c>
    </row>
    <row r="222" ht="4.5" customHeight="1">
      <c r="A222" s="100"/>
    </row>
    <row r="223" ht="15" customHeight="1">
      <c r="A223" s="101" t="s">
        <v>1073</v>
      </c>
    </row>
    <row r="224" ht="12.75" customHeight="1">
      <c r="A224" s="38" t="s">
        <v>1074</v>
      </c>
    </row>
    <row r="225" ht="4.5" customHeight="1">
      <c r="A225" s="100"/>
    </row>
    <row r="226" ht="15" customHeight="1">
      <c r="A226" s="101" t="s">
        <v>1075</v>
      </c>
    </row>
    <row r="227" ht="12.75" customHeight="1">
      <c r="A227" s="38" t="s">
        <v>1076</v>
      </c>
    </row>
    <row r="228" ht="4.5" customHeight="1">
      <c r="A228" s="100"/>
    </row>
    <row r="229" ht="18" customHeight="1">
      <c r="A229" s="102" t="s">
        <v>1077</v>
      </c>
    </row>
    <row r="230" ht="15" customHeight="1">
      <c r="A230" s="38" t="s">
        <v>1078</v>
      </c>
    </row>
    <row r="231" ht="4.5" customHeight="1">
      <c r="A231" s="100"/>
    </row>
    <row r="232" ht="15" customHeight="1">
      <c r="A232" s="74" t="s">
        <v>1079</v>
      </c>
    </row>
    <row r="233" ht="12.75" customHeight="1">
      <c r="A233" s="38" t="s">
        <v>1080</v>
      </c>
    </row>
    <row r="234" ht="4.5" customHeight="1">
      <c r="A234" s="334"/>
    </row>
    <row r="235" ht="15" customHeight="1">
      <c r="A235" s="74" t="s">
        <v>1081</v>
      </c>
    </row>
    <row r="236" ht="12.75" customHeight="1">
      <c r="A236" s="336" t="s">
        <v>1082</v>
      </c>
    </row>
    <row r="237" ht="12.75" customHeight="1">
      <c r="A237" s="336" t="s">
        <v>1083</v>
      </c>
    </row>
    <row r="238" ht="12.75" customHeight="1">
      <c r="A238" s="337" t="s">
        <v>1086</v>
      </c>
    </row>
    <row r="239" ht="4.5" customHeight="1">
      <c r="A239" s="334"/>
    </row>
    <row r="240" ht="15" customHeight="1">
      <c r="A240" s="74" t="s">
        <v>1087</v>
      </c>
    </row>
    <row r="241" ht="12.75" customHeight="1">
      <c r="A241" s="38" t="s">
        <v>1088</v>
      </c>
    </row>
    <row r="242" ht="4.5" customHeight="1">
      <c r="A242" s="100"/>
    </row>
    <row r="243" ht="15" customHeight="1">
      <c r="A243" s="79" t="s">
        <v>1089</v>
      </c>
    </row>
    <row r="244" ht="12.75" customHeight="1">
      <c r="A244" s="338" t="s">
        <v>1090</v>
      </c>
    </row>
    <row r="245" ht="4.5" customHeight="1">
      <c r="A245" s="100"/>
    </row>
    <row r="246" ht="15" customHeight="1">
      <c r="A246" s="78" t="s">
        <v>1091</v>
      </c>
    </row>
    <row r="247" ht="12.75" customHeight="1">
      <c r="A247" s="38" t="s">
        <v>1092</v>
      </c>
    </row>
    <row r="248" ht="4.5" customHeight="1">
      <c r="A248" s="100"/>
    </row>
    <row r="249" ht="15" customHeight="1">
      <c r="A249" s="78" t="s">
        <v>1093</v>
      </c>
    </row>
    <row r="250" ht="12.75" customHeight="1">
      <c r="A250" s="38" t="s">
        <v>1094</v>
      </c>
    </row>
    <row r="251" ht="4.5" customHeight="1">
      <c r="A251" s="100"/>
    </row>
    <row r="252" ht="15" customHeight="1">
      <c r="A252" s="73" t="s">
        <v>1095</v>
      </c>
    </row>
    <row r="253" ht="12.75" customHeight="1">
      <c r="A253" s="38" t="s">
        <v>1096</v>
      </c>
    </row>
    <row r="254" ht="4.5" customHeight="1">
      <c r="A254" s="100"/>
    </row>
    <row r="255" ht="15" customHeight="1">
      <c r="A255" s="78" t="s">
        <v>1097</v>
      </c>
    </row>
    <row r="256" ht="12.75" customHeight="1">
      <c r="A256" s="38" t="s">
        <v>579</v>
      </c>
    </row>
    <row r="257" ht="4.5" customHeight="1">
      <c r="A257" s="100"/>
    </row>
    <row r="258" ht="15" customHeight="1">
      <c r="A258" s="78" t="s">
        <v>1098</v>
      </c>
    </row>
    <row r="259" ht="12.75" customHeight="1">
      <c r="A259" s="38" t="s">
        <v>1099</v>
      </c>
    </row>
    <row r="260" ht="4.5" customHeight="1">
      <c r="A260" s="100"/>
    </row>
    <row r="261" ht="15" customHeight="1">
      <c r="A261" s="78" t="s">
        <v>1100</v>
      </c>
    </row>
    <row r="262" ht="12.75" customHeight="1">
      <c r="A262" s="38" t="s">
        <v>1101</v>
      </c>
    </row>
    <row r="263" ht="4.5" customHeight="1">
      <c r="A263" s="100"/>
    </row>
    <row r="264" ht="18" customHeight="1">
      <c r="A264" s="83" t="s">
        <v>1102</v>
      </c>
    </row>
    <row r="265" ht="12.75" customHeight="1">
      <c r="A265" s="38" t="s">
        <v>1107</v>
      </c>
    </row>
    <row r="266" ht="4.5" customHeight="1">
      <c r="A266" s="100"/>
    </row>
    <row r="267" ht="15" customHeight="1">
      <c r="A267" s="78" t="s">
        <v>1108</v>
      </c>
    </row>
    <row r="268" ht="15" customHeight="1">
      <c r="A268" s="38" t="s">
        <v>1109</v>
      </c>
    </row>
    <row r="269" ht="4.5" customHeight="1">
      <c r="A269" s="100"/>
    </row>
    <row r="270" ht="15" customHeight="1">
      <c r="A270" s="78" t="s">
        <v>1110</v>
      </c>
    </row>
    <row r="271" ht="12.75" customHeight="1">
      <c r="A271" s="38" t="s">
        <v>1111</v>
      </c>
    </row>
    <row r="272" ht="4.5" customHeight="1">
      <c r="A272" s="100"/>
    </row>
    <row r="273" ht="18" customHeight="1">
      <c r="A273" s="83" t="s">
        <v>1112</v>
      </c>
    </row>
    <row r="274" ht="15" customHeight="1">
      <c r="A274" s="38" t="s">
        <v>1113</v>
      </c>
    </row>
    <row r="275" ht="4.5" customHeight="1">
      <c r="A275" s="100"/>
    </row>
    <row r="276" ht="18" customHeight="1">
      <c r="A276" s="79" t="s">
        <v>1114</v>
      </c>
    </row>
    <row r="277" ht="12.75" customHeight="1">
      <c r="A277" s="38" t="s">
        <v>1115</v>
      </c>
    </row>
    <row r="278" ht="4.5" customHeight="1" thickBot="1">
      <c r="A278" s="334"/>
    </row>
    <row r="279" spans="1:14" ht="18" customHeight="1">
      <c r="A279" s="81" t="s">
        <v>584</v>
      </c>
      <c r="B279" s="348"/>
      <c r="C279" s="348"/>
      <c r="D279" s="348"/>
      <c r="E279" s="348"/>
      <c r="F279" s="348"/>
      <c r="G279" s="348"/>
      <c r="H279" s="348"/>
      <c r="I279" s="348"/>
      <c r="J279" s="348"/>
      <c r="K279" s="348"/>
      <c r="L279" s="348"/>
      <c r="M279" s="348"/>
      <c r="N279" s="348"/>
    </row>
    <row r="280" ht="15" customHeight="1" thickBot="1">
      <c r="A280" s="333" t="s">
        <v>1116</v>
      </c>
    </row>
    <row r="281" ht="19.5" customHeight="1">
      <c r="A281" s="68" t="s">
        <v>583</v>
      </c>
    </row>
    <row r="282" ht="8.25" customHeight="1">
      <c r="A282" s="40"/>
    </row>
    <row r="283" ht="15" customHeight="1">
      <c r="A283" s="331"/>
    </row>
    <row r="284" ht="15" customHeight="1">
      <c r="A284" s="74" t="s">
        <v>1117</v>
      </c>
    </row>
    <row r="285" ht="12.75" customHeight="1">
      <c r="A285" s="39" t="s">
        <v>1118</v>
      </c>
    </row>
    <row r="286" ht="12.75" customHeight="1">
      <c r="A286" s="35" t="s">
        <v>1119</v>
      </c>
    </row>
    <row r="287" ht="4.5" customHeight="1">
      <c r="A287" s="100"/>
    </row>
    <row r="288" ht="15" customHeight="1">
      <c r="A288" s="74" t="s">
        <v>1120</v>
      </c>
    </row>
    <row r="289" ht="12.75" customHeight="1">
      <c r="A289" s="34" t="s">
        <v>1121</v>
      </c>
    </row>
    <row r="290" ht="12.75" customHeight="1">
      <c r="A290" s="103" t="s">
        <v>1122</v>
      </c>
    </row>
    <row r="291" ht="4.5" customHeight="1">
      <c r="A291" s="67"/>
    </row>
    <row r="292" ht="15" customHeight="1">
      <c r="A292" s="74" t="s">
        <v>1123</v>
      </c>
    </row>
    <row r="293" ht="12.75" customHeight="1">
      <c r="A293" s="330" t="s">
        <v>585</v>
      </c>
    </row>
    <row r="294" ht="12.75" customHeight="1">
      <c r="A294" s="38" t="s">
        <v>1124</v>
      </c>
    </row>
    <row r="295" ht="4.5" customHeight="1">
      <c r="A295" s="100"/>
    </row>
    <row r="296" spans="1:3" ht="18" customHeight="1">
      <c r="A296" s="79" t="s">
        <v>1125</v>
      </c>
      <c r="B296" s="348"/>
      <c r="C296" s="348"/>
    </row>
    <row r="297" ht="12.75" customHeight="1">
      <c r="A297" s="38" t="s">
        <v>1126</v>
      </c>
    </row>
    <row r="298" ht="4.5" customHeight="1">
      <c r="A298" s="100"/>
    </row>
    <row r="299" ht="15" customHeight="1">
      <c r="A299" s="73" t="s">
        <v>1127</v>
      </c>
    </row>
    <row r="300" ht="12.75" customHeight="1">
      <c r="A300" s="330" t="s">
        <v>822</v>
      </c>
    </row>
    <row r="301" ht="4.5" customHeight="1">
      <c r="A301" s="100"/>
    </row>
    <row r="302" ht="15" customHeight="1">
      <c r="A302" s="88" t="s">
        <v>1128</v>
      </c>
    </row>
    <row r="303" ht="12.75" customHeight="1">
      <c r="A303" s="330" t="s">
        <v>1129</v>
      </c>
    </row>
    <row r="304" ht="12.75" customHeight="1">
      <c r="A304" s="38" t="s">
        <v>1130</v>
      </c>
    </row>
    <row r="305" ht="4.5" customHeight="1">
      <c r="A305" s="100"/>
    </row>
    <row r="306" ht="15" customHeight="1">
      <c r="A306" s="89" t="s">
        <v>586</v>
      </c>
    </row>
    <row r="307" ht="15" customHeight="1">
      <c r="A307" s="38" t="s">
        <v>1131</v>
      </c>
    </row>
    <row r="308" ht="4.5" customHeight="1">
      <c r="A308" s="100"/>
    </row>
    <row r="309" ht="15" customHeight="1">
      <c r="A309" s="73" t="s">
        <v>1132</v>
      </c>
    </row>
    <row r="310" ht="12.75" customHeight="1">
      <c r="A310" s="330" t="s">
        <v>624</v>
      </c>
    </row>
    <row r="311" ht="12.75" customHeight="1">
      <c r="A311" s="330" t="s">
        <v>1133</v>
      </c>
    </row>
    <row r="312" ht="12.75" customHeight="1">
      <c r="A312" s="38" t="s">
        <v>1134</v>
      </c>
    </row>
    <row r="313" ht="4.5" customHeight="1">
      <c r="A313" s="100"/>
    </row>
    <row r="314" ht="15" customHeight="1">
      <c r="A314" s="73" t="s">
        <v>1135</v>
      </c>
    </row>
    <row r="315" ht="12.75" customHeight="1">
      <c r="A315" s="38" t="s">
        <v>576</v>
      </c>
    </row>
    <row r="316" ht="4.5" customHeight="1">
      <c r="A316" s="100"/>
    </row>
    <row r="317" ht="15" customHeight="1">
      <c r="A317" s="73" t="s">
        <v>1136</v>
      </c>
    </row>
    <row r="318" ht="12.75" customHeight="1">
      <c r="A318" s="330" t="s">
        <v>1137</v>
      </c>
    </row>
    <row r="319" ht="12.75" customHeight="1">
      <c r="A319" s="330" t="s">
        <v>1138</v>
      </c>
    </row>
    <row r="320" ht="12.75" customHeight="1">
      <c r="A320" s="38" t="s">
        <v>1139</v>
      </c>
    </row>
    <row r="321" ht="4.5" customHeight="1">
      <c r="A321" s="100"/>
    </row>
    <row r="322" ht="15" customHeight="1">
      <c r="A322" s="73" t="s">
        <v>622</v>
      </c>
    </row>
    <row r="323" ht="15" customHeight="1">
      <c r="A323" s="100" t="s">
        <v>623</v>
      </c>
    </row>
    <row r="324" ht="4.5" customHeight="1">
      <c r="A324" s="100"/>
    </row>
    <row r="325" ht="15" customHeight="1">
      <c r="A325" s="73" t="s">
        <v>1140</v>
      </c>
    </row>
    <row r="326" ht="12.75" customHeight="1">
      <c r="A326" s="336" t="s">
        <v>1141</v>
      </c>
    </row>
    <row r="327" ht="12.75" customHeight="1">
      <c r="A327" s="336" t="s">
        <v>1142</v>
      </c>
    </row>
    <row r="328" ht="12.75" customHeight="1">
      <c r="A328" s="336" t="s">
        <v>1145</v>
      </c>
    </row>
    <row r="329" ht="12.75" customHeight="1">
      <c r="A329" s="336" t="s">
        <v>1146</v>
      </c>
    </row>
    <row r="330" ht="12.75" customHeight="1">
      <c r="A330" s="337" t="s">
        <v>577</v>
      </c>
    </row>
    <row r="331" ht="4.5" customHeight="1">
      <c r="A331" s="100"/>
    </row>
    <row r="332" ht="16.5" customHeight="1">
      <c r="A332" s="89" t="s">
        <v>1147</v>
      </c>
    </row>
    <row r="333" ht="15" customHeight="1">
      <c r="A333" s="38" t="s">
        <v>1148</v>
      </c>
    </row>
    <row r="334" ht="4.5" customHeight="1">
      <c r="A334" s="100"/>
    </row>
    <row r="335" ht="18" customHeight="1">
      <c r="A335" s="84" t="s">
        <v>1149</v>
      </c>
    </row>
    <row r="336" ht="12.75" customHeight="1">
      <c r="A336" s="330" t="s">
        <v>1150</v>
      </c>
    </row>
    <row r="337" ht="12.75" customHeight="1">
      <c r="A337" s="38" t="s">
        <v>1158</v>
      </c>
    </row>
    <row r="338" ht="4.5" customHeight="1">
      <c r="A338" s="334"/>
    </row>
    <row r="339" ht="18" customHeight="1">
      <c r="A339" s="84" t="s">
        <v>1159</v>
      </c>
    </row>
    <row r="340" ht="12.75" customHeight="1">
      <c r="A340" s="330" t="s">
        <v>1160</v>
      </c>
    </row>
    <row r="341" ht="12.75" customHeight="1">
      <c r="A341" s="38" t="s">
        <v>1161</v>
      </c>
    </row>
    <row r="342" ht="4.5" customHeight="1">
      <c r="A342" s="100"/>
    </row>
    <row r="343" ht="15" customHeight="1">
      <c r="A343" s="75" t="s">
        <v>1162</v>
      </c>
    </row>
    <row r="344" ht="12.75" customHeight="1">
      <c r="A344" s="37" t="s">
        <v>997</v>
      </c>
    </row>
    <row r="345" ht="4.5" customHeight="1">
      <c r="A345" s="66"/>
    </row>
    <row r="346" ht="15" customHeight="1">
      <c r="A346" s="75" t="s">
        <v>1163</v>
      </c>
    </row>
    <row r="347" ht="12.75" customHeight="1">
      <c r="A347" s="37" t="s">
        <v>1164</v>
      </c>
    </row>
    <row r="348" ht="4.5" customHeight="1">
      <c r="A348" s="66"/>
    </row>
    <row r="349" ht="15" customHeight="1">
      <c r="A349" s="75" t="s">
        <v>1165</v>
      </c>
    </row>
    <row r="350" ht="12.75" customHeight="1">
      <c r="A350" s="37" t="s">
        <v>1166</v>
      </c>
    </row>
    <row r="351" ht="4.5" customHeight="1">
      <c r="A351" s="66"/>
    </row>
    <row r="352" ht="15" customHeight="1">
      <c r="A352" s="75" t="s">
        <v>1171</v>
      </c>
    </row>
    <row r="353" ht="12.75" customHeight="1">
      <c r="A353" s="37" t="s">
        <v>1172</v>
      </c>
    </row>
    <row r="354" ht="4.5" customHeight="1">
      <c r="A354" s="66"/>
    </row>
    <row r="355" ht="18" customHeight="1">
      <c r="A355" s="79" t="s">
        <v>587</v>
      </c>
    </row>
    <row r="356" ht="15" customHeight="1">
      <c r="A356" s="37" t="s">
        <v>1173</v>
      </c>
    </row>
    <row r="357" ht="4.5" customHeight="1">
      <c r="A357" s="100"/>
    </row>
    <row r="358" ht="15" customHeight="1">
      <c r="A358" s="74" t="s">
        <v>1174</v>
      </c>
    </row>
    <row r="359" ht="12.75" customHeight="1">
      <c r="A359" s="37" t="s">
        <v>621</v>
      </c>
    </row>
    <row r="360" ht="4.5" customHeight="1">
      <c r="A360" s="66"/>
    </row>
    <row r="361" ht="15" customHeight="1">
      <c r="A361" s="75" t="s">
        <v>1175</v>
      </c>
    </row>
    <row r="362" ht="12.75" customHeight="1">
      <c r="A362" s="37" t="s">
        <v>1176</v>
      </c>
    </row>
    <row r="363" ht="4.5" customHeight="1">
      <c r="A363" s="66"/>
    </row>
    <row r="364" ht="15" customHeight="1">
      <c r="A364" s="75" t="s">
        <v>1177</v>
      </c>
    </row>
    <row r="365" ht="12.75" customHeight="1">
      <c r="A365" s="37" t="s">
        <v>1178</v>
      </c>
    </row>
    <row r="366" ht="4.5" customHeight="1">
      <c r="A366" s="66"/>
    </row>
    <row r="367" ht="15" customHeight="1">
      <c r="A367" s="75" t="s">
        <v>1179</v>
      </c>
    </row>
    <row r="368" ht="12.75" customHeight="1">
      <c r="A368" s="37" t="s">
        <v>1180</v>
      </c>
    </row>
    <row r="369" ht="4.5" customHeight="1">
      <c r="A369" s="66"/>
    </row>
    <row r="370" ht="18" customHeight="1">
      <c r="A370" s="79" t="s">
        <v>620</v>
      </c>
    </row>
    <row r="371" ht="15" customHeight="1">
      <c r="A371" s="37" t="s">
        <v>1181</v>
      </c>
    </row>
    <row r="372" ht="4.5" customHeight="1">
      <c r="A372" s="334"/>
    </row>
    <row r="373" ht="15" customHeight="1">
      <c r="A373" s="74" t="s">
        <v>1182</v>
      </c>
    </row>
    <row r="374" ht="12.75" customHeight="1">
      <c r="A374" s="330" t="s">
        <v>1183</v>
      </c>
    </row>
    <row r="375" ht="12.75" customHeight="1">
      <c r="A375" s="38" t="s">
        <v>1184</v>
      </c>
    </row>
    <row r="376" ht="4.5" customHeight="1">
      <c r="A376" s="331"/>
    </row>
    <row r="377" ht="15" customHeight="1">
      <c r="A377" s="74" t="s">
        <v>1185</v>
      </c>
    </row>
    <row r="378" ht="12.75" customHeight="1">
      <c r="A378" s="38" t="s">
        <v>775</v>
      </c>
    </row>
    <row r="379" ht="4.5" customHeight="1">
      <c r="A379" s="334"/>
    </row>
    <row r="380" ht="15" customHeight="1">
      <c r="A380" s="74" t="s">
        <v>776</v>
      </c>
    </row>
    <row r="381" ht="12.75" customHeight="1">
      <c r="A381" s="330" t="s">
        <v>777</v>
      </c>
    </row>
    <row r="382" ht="12.75" customHeight="1">
      <c r="A382" s="38" t="s">
        <v>612</v>
      </c>
    </row>
    <row r="383" ht="4.5" customHeight="1">
      <c r="A383" s="334"/>
    </row>
    <row r="384" ht="15" customHeight="1">
      <c r="A384" s="74" t="s">
        <v>778</v>
      </c>
    </row>
    <row r="385" ht="12.75" customHeight="1">
      <c r="A385" s="38" t="s">
        <v>779</v>
      </c>
    </row>
    <row r="386" ht="4.5" customHeight="1">
      <c r="A386" s="100"/>
    </row>
    <row r="387" spans="1:7" ht="18" customHeight="1">
      <c r="A387" s="79" t="s">
        <v>780</v>
      </c>
      <c r="B387" s="348"/>
      <c r="C387" s="348"/>
      <c r="D387" s="348"/>
      <c r="E387" s="348"/>
      <c r="F387" s="348"/>
      <c r="G387" s="348"/>
    </row>
    <row r="388" ht="15" customHeight="1">
      <c r="A388" s="38" t="s">
        <v>781</v>
      </c>
    </row>
    <row r="389" ht="4.5" customHeight="1" thickBot="1">
      <c r="A389" s="100"/>
    </row>
    <row r="390" ht="18" customHeight="1" thickTop="1">
      <c r="A390" s="85" t="s">
        <v>782</v>
      </c>
    </row>
    <row r="391" ht="15" customHeight="1" thickBot="1">
      <c r="A391" s="332" t="s">
        <v>578</v>
      </c>
    </row>
    <row r="392" ht="4.5" customHeight="1" thickBot="1" thickTop="1">
      <c r="A392" s="100"/>
    </row>
    <row r="393" ht="18" customHeight="1">
      <c r="A393" s="81" t="s">
        <v>588</v>
      </c>
    </row>
    <row r="394" ht="15" customHeight="1" thickBot="1">
      <c r="A394" s="333" t="s">
        <v>783</v>
      </c>
    </row>
    <row r="395" ht="4.5" customHeight="1">
      <c r="A395" s="100"/>
    </row>
    <row r="396" ht="18" customHeight="1">
      <c r="A396" s="79" t="s">
        <v>589</v>
      </c>
    </row>
    <row r="397" ht="12.75" customHeight="1">
      <c r="A397" s="330" t="s">
        <v>784</v>
      </c>
    </row>
    <row r="398" ht="12.75" customHeight="1">
      <c r="A398" s="38" t="s">
        <v>785</v>
      </c>
    </row>
    <row r="399" ht="4.5" customHeight="1">
      <c r="A399" s="334"/>
    </row>
    <row r="400" ht="18" customHeight="1">
      <c r="A400" s="79" t="s">
        <v>592</v>
      </c>
    </row>
    <row r="401" ht="12.75" customHeight="1">
      <c r="A401" s="38" t="s">
        <v>786</v>
      </c>
    </row>
    <row r="402" ht="4.5" customHeight="1">
      <c r="A402" s="100"/>
    </row>
    <row r="403" ht="18" customHeight="1">
      <c r="A403" s="86" t="s">
        <v>593</v>
      </c>
    </row>
    <row r="404" ht="12.75" customHeight="1">
      <c r="A404" s="38" t="s">
        <v>792</v>
      </c>
    </row>
    <row r="405" spans="1:12" ht="4.5" customHeight="1">
      <c r="A405" s="334"/>
      <c r="B405" s="349"/>
      <c r="C405" s="349"/>
      <c r="D405" s="349"/>
      <c r="E405" s="349"/>
      <c r="F405" s="349"/>
      <c r="G405" s="349"/>
      <c r="H405" s="349"/>
      <c r="I405" s="349"/>
      <c r="J405" s="349"/>
      <c r="K405" s="349"/>
      <c r="L405" s="349"/>
    </row>
    <row r="406" ht="15" customHeight="1">
      <c r="A406" s="76" t="s">
        <v>590</v>
      </c>
    </row>
    <row r="407" ht="12.75" customHeight="1">
      <c r="A407" s="339" t="s">
        <v>793</v>
      </c>
    </row>
    <row r="408" ht="4.5" customHeight="1">
      <c r="A408" s="334"/>
    </row>
    <row r="409" ht="15" customHeight="1">
      <c r="A409" s="76" t="s">
        <v>591</v>
      </c>
    </row>
    <row r="410" ht="12.75" customHeight="1">
      <c r="A410" s="330" t="s">
        <v>916</v>
      </c>
    </row>
    <row r="411" ht="12.75" customHeight="1">
      <c r="A411" s="330" t="s">
        <v>836</v>
      </c>
    </row>
    <row r="412" ht="12.75" customHeight="1">
      <c r="A412" s="330" t="s">
        <v>837</v>
      </c>
    </row>
    <row r="413" ht="12.75" customHeight="1">
      <c r="A413" s="38" t="s">
        <v>838</v>
      </c>
    </row>
    <row r="414" ht="4.5" customHeight="1">
      <c r="A414" s="100"/>
    </row>
    <row r="415" ht="15" customHeight="1">
      <c r="A415" s="76" t="s">
        <v>606</v>
      </c>
    </row>
    <row r="416" ht="12.75" customHeight="1">
      <c r="A416" s="38" t="s">
        <v>594</v>
      </c>
    </row>
    <row r="417" ht="4.5" customHeight="1">
      <c r="A417" s="331"/>
    </row>
    <row r="418" ht="18" customHeight="1">
      <c r="A418" s="79" t="s">
        <v>607</v>
      </c>
    </row>
    <row r="419" ht="15" customHeight="1">
      <c r="A419" s="338" t="s">
        <v>841</v>
      </c>
    </row>
    <row r="420" ht="4.5" customHeight="1" thickBot="1">
      <c r="A420" s="100"/>
    </row>
    <row r="421" ht="18" customHeight="1">
      <c r="A421" s="81" t="s">
        <v>608</v>
      </c>
    </row>
    <row r="422" ht="15" customHeight="1" thickBot="1">
      <c r="A422" s="333" t="s">
        <v>609</v>
      </c>
    </row>
    <row r="423" ht="4.5" customHeight="1">
      <c r="A423" s="331"/>
    </row>
    <row r="424" ht="18" customHeight="1">
      <c r="A424" s="79" t="s">
        <v>842</v>
      </c>
    </row>
    <row r="425" ht="12.75" customHeight="1">
      <c r="A425" s="330" t="s">
        <v>843</v>
      </c>
    </row>
    <row r="426" ht="4.5" customHeight="1">
      <c r="A426" s="100"/>
    </row>
    <row r="427" ht="18" customHeight="1">
      <c r="A427" s="79" t="s">
        <v>844</v>
      </c>
    </row>
    <row r="428" ht="12.75" customHeight="1">
      <c r="A428" s="38" t="s">
        <v>924</v>
      </c>
    </row>
    <row r="429" ht="4.5" customHeight="1">
      <c r="A429" s="100"/>
    </row>
    <row r="430" ht="15" customHeight="1">
      <c r="A430" s="77" t="s">
        <v>845</v>
      </c>
    </row>
    <row r="431" ht="12.75" customHeight="1">
      <c r="A431" s="330" t="s">
        <v>926</v>
      </c>
    </row>
    <row r="432" ht="12.75" customHeight="1">
      <c r="A432" s="330" t="s">
        <v>927</v>
      </c>
    </row>
    <row r="433" spans="1:2" ht="12.75" customHeight="1">
      <c r="A433" s="330" t="s">
        <v>1030</v>
      </c>
      <c r="B433" s="350"/>
    </row>
    <row r="434" spans="1:2" ht="12.75" customHeight="1">
      <c r="A434" s="330" t="s">
        <v>943</v>
      </c>
      <c r="B434" s="350"/>
    </row>
    <row r="435" spans="1:2" ht="12.75" customHeight="1">
      <c r="A435" s="38" t="s">
        <v>944</v>
      </c>
      <c r="B435" s="350"/>
    </row>
    <row r="436" spans="1:2" ht="4.5" customHeight="1">
      <c r="A436" s="100"/>
      <c r="B436" s="350"/>
    </row>
    <row r="437" ht="15" customHeight="1">
      <c r="A437" s="77" t="s">
        <v>846</v>
      </c>
    </row>
    <row r="438" ht="12.75" customHeight="1">
      <c r="A438" s="38" t="s">
        <v>847</v>
      </c>
    </row>
    <row r="439" ht="4.5" customHeight="1">
      <c r="A439" s="334"/>
    </row>
    <row r="440" ht="15" customHeight="1">
      <c r="A440" s="79" t="s">
        <v>848</v>
      </c>
    </row>
    <row r="441" ht="12.75" customHeight="1">
      <c r="A441" s="38" t="s">
        <v>849</v>
      </c>
    </row>
    <row r="442" ht="4.5" customHeight="1">
      <c r="A442" s="100"/>
    </row>
    <row r="443" ht="15" customHeight="1">
      <c r="A443" s="73" t="s">
        <v>850</v>
      </c>
    </row>
    <row r="444" ht="12.75" customHeight="1">
      <c r="A444" s="330" t="s">
        <v>950</v>
      </c>
    </row>
    <row r="445" ht="12.75" customHeight="1">
      <c r="A445" s="38" t="s">
        <v>951</v>
      </c>
    </row>
    <row r="446" ht="4.5" customHeight="1">
      <c r="A446" s="100"/>
    </row>
    <row r="447" ht="15" customHeight="1">
      <c r="A447" s="78" t="s">
        <v>851</v>
      </c>
    </row>
    <row r="448" ht="12.75" customHeight="1">
      <c r="A448" s="100" t="s">
        <v>953</v>
      </c>
    </row>
    <row r="449" ht="12.75" customHeight="1">
      <c r="A449" s="100" t="s">
        <v>954</v>
      </c>
    </row>
    <row r="450" ht="12.75" customHeight="1">
      <c r="A450" s="100" t="s">
        <v>955</v>
      </c>
    </row>
    <row r="451" ht="4.5" customHeight="1">
      <c r="A451" s="100"/>
    </row>
    <row r="452" ht="15" customHeight="1">
      <c r="A452" s="79" t="s">
        <v>852</v>
      </c>
    </row>
    <row r="453" ht="12.75" customHeight="1">
      <c r="A453" s="38" t="s">
        <v>853</v>
      </c>
    </row>
    <row r="454" ht="5.25" customHeight="1">
      <c r="A454" s="100"/>
    </row>
    <row r="455" ht="15" customHeight="1">
      <c r="A455" s="78" t="s">
        <v>854</v>
      </c>
    </row>
    <row r="456" ht="12.75" customHeight="1">
      <c r="A456" s="335" t="s">
        <v>959</v>
      </c>
    </row>
    <row r="457" ht="12.75" customHeight="1">
      <c r="A457" s="336" t="s">
        <v>960</v>
      </c>
    </row>
    <row r="458" ht="12.75" customHeight="1">
      <c r="A458" s="336" t="s">
        <v>961</v>
      </c>
    </row>
    <row r="459" ht="12.75" customHeight="1">
      <c r="A459" s="336" t="s">
        <v>962</v>
      </c>
    </row>
    <row r="460" ht="12.75" customHeight="1">
      <c r="A460" s="337" t="s">
        <v>855</v>
      </c>
    </row>
    <row r="461" ht="4.5" customHeight="1">
      <c r="A461" s="100"/>
    </row>
    <row r="462" ht="15" customHeight="1">
      <c r="A462" s="78" t="s">
        <v>856</v>
      </c>
    </row>
    <row r="463" ht="12.75" customHeight="1">
      <c r="A463" s="38" t="s">
        <v>857</v>
      </c>
    </row>
    <row r="464" ht="4.5" customHeight="1">
      <c r="A464" s="334"/>
    </row>
    <row r="465" ht="18" customHeight="1">
      <c r="A465" s="79" t="s">
        <v>858</v>
      </c>
    </row>
    <row r="466" ht="12.75" customHeight="1">
      <c r="A466" s="38" t="s">
        <v>859</v>
      </c>
    </row>
    <row r="467" ht="4.5" customHeight="1">
      <c r="A467" s="100"/>
    </row>
    <row r="468" ht="15" customHeight="1">
      <c r="A468" s="78" t="s">
        <v>860</v>
      </c>
    </row>
    <row r="469" ht="12.75" customHeight="1">
      <c r="A469" s="38" t="s">
        <v>1062</v>
      </c>
    </row>
    <row r="470" ht="4.5" customHeight="1">
      <c r="A470" s="100"/>
    </row>
    <row r="471" ht="15" customHeight="1">
      <c r="A471" s="78" t="s">
        <v>861</v>
      </c>
    </row>
    <row r="472" ht="12.75" customHeight="1">
      <c r="A472" s="38" t="s">
        <v>1064</v>
      </c>
    </row>
    <row r="473" ht="4.5" customHeight="1">
      <c r="A473" s="100"/>
    </row>
    <row r="474" ht="15" customHeight="1">
      <c r="A474" s="78" t="s">
        <v>862</v>
      </c>
    </row>
    <row r="475" ht="12.75" customHeight="1">
      <c r="A475" s="38" t="s">
        <v>1066</v>
      </c>
    </row>
    <row r="476" ht="4.5" customHeight="1">
      <c r="A476" s="100"/>
    </row>
    <row r="477" ht="15" customHeight="1">
      <c r="A477" s="78" t="s">
        <v>863</v>
      </c>
    </row>
    <row r="478" ht="12.75" customHeight="1">
      <c r="A478" s="38" t="s">
        <v>1068</v>
      </c>
    </row>
    <row r="479" ht="4.5" customHeight="1">
      <c r="A479" s="100"/>
    </row>
    <row r="480" ht="18" customHeight="1">
      <c r="A480" s="83" t="s">
        <v>864</v>
      </c>
    </row>
    <row r="481" ht="12.75" customHeight="1">
      <c r="A481" s="38" t="s">
        <v>865</v>
      </c>
    </row>
    <row r="482" ht="4.5" customHeight="1">
      <c r="A482" s="100"/>
    </row>
    <row r="483" ht="15" customHeight="1">
      <c r="A483" s="101" t="s">
        <v>866</v>
      </c>
    </row>
    <row r="484" ht="12.75" customHeight="1">
      <c r="A484" s="38" t="s">
        <v>1072</v>
      </c>
    </row>
    <row r="485" ht="4.5" customHeight="1">
      <c r="A485" s="100"/>
    </row>
    <row r="486" ht="15" customHeight="1">
      <c r="A486" s="101" t="s">
        <v>867</v>
      </c>
    </row>
    <row r="487" ht="12.75" customHeight="1">
      <c r="A487" s="38" t="s">
        <v>1074</v>
      </c>
    </row>
    <row r="488" ht="4.5" customHeight="1">
      <c r="A488" s="100"/>
    </row>
    <row r="489" ht="15" customHeight="1">
      <c r="A489" s="101" t="s">
        <v>868</v>
      </c>
    </row>
    <row r="490" ht="12.75" customHeight="1">
      <c r="A490" s="38" t="s">
        <v>1076</v>
      </c>
    </row>
    <row r="491" ht="4.5" customHeight="1">
      <c r="A491" s="100"/>
    </row>
    <row r="492" ht="18" customHeight="1">
      <c r="A492" s="102" t="s">
        <v>869</v>
      </c>
    </row>
    <row r="493" ht="12.75" customHeight="1">
      <c r="A493" s="38" t="s">
        <v>870</v>
      </c>
    </row>
    <row r="494" ht="4.5" customHeight="1">
      <c r="A494" s="100"/>
    </row>
    <row r="495" ht="15" customHeight="1">
      <c r="A495" s="74" t="s">
        <v>871</v>
      </c>
    </row>
    <row r="496" ht="12.75" customHeight="1">
      <c r="A496" s="38" t="s">
        <v>1080</v>
      </c>
    </row>
    <row r="497" ht="4.5" customHeight="1">
      <c r="A497" s="334"/>
    </row>
    <row r="498" ht="15" customHeight="1">
      <c r="A498" s="74" t="s">
        <v>872</v>
      </c>
    </row>
    <row r="499" ht="12.75" customHeight="1">
      <c r="A499" s="336" t="s">
        <v>1082</v>
      </c>
    </row>
    <row r="500" ht="12.75" customHeight="1">
      <c r="A500" s="336" t="s">
        <v>1083</v>
      </c>
    </row>
    <row r="501" ht="12.75" customHeight="1">
      <c r="A501" s="337" t="s">
        <v>1086</v>
      </c>
    </row>
    <row r="502" ht="4.5" customHeight="1">
      <c r="A502" s="334"/>
    </row>
    <row r="503" ht="15" customHeight="1">
      <c r="A503" s="74" t="s">
        <v>873</v>
      </c>
    </row>
    <row r="504" ht="12.75" customHeight="1">
      <c r="A504" s="38" t="s">
        <v>874</v>
      </c>
    </row>
    <row r="505" ht="4.5" customHeight="1">
      <c r="A505" s="100"/>
    </row>
    <row r="506" spans="1:10" ht="18" customHeight="1">
      <c r="A506" s="79" t="s">
        <v>875</v>
      </c>
      <c r="B506" s="348"/>
      <c r="C506" s="348"/>
      <c r="D506" s="348"/>
      <c r="E506" s="348"/>
      <c r="F506" s="348"/>
      <c r="G506" s="348"/>
      <c r="H506" s="348"/>
      <c r="I506" s="348"/>
      <c r="J506" s="348"/>
    </row>
    <row r="507" spans="1:10" ht="15" customHeight="1">
      <c r="A507" s="338" t="s">
        <v>876</v>
      </c>
      <c r="B507" s="348"/>
      <c r="C507" s="348"/>
      <c r="D507" s="348"/>
      <c r="E507" s="348"/>
      <c r="F507" s="348"/>
      <c r="G507" s="348"/>
      <c r="H507" s="348"/>
      <c r="I507" s="348"/>
      <c r="J507" s="348"/>
    </row>
    <row r="508" spans="1:10" ht="4.5" customHeight="1">
      <c r="A508" s="100"/>
      <c r="B508" s="348"/>
      <c r="C508" s="348"/>
      <c r="D508" s="348"/>
      <c r="E508" s="348"/>
      <c r="F508" s="348"/>
      <c r="G508" s="348"/>
      <c r="H508" s="348"/>
      <c r="I508" s="348"/>
      <c r="J508" s="348"/>
    </row>
    <row r="509" spans="1:10" ht="15" customHeight="1">
      <c r="A509" s="78" t="s">
        <v>877</v>
      </c>
      <c r="B509" s="348"/>
      <c r="C509" s="348"/>
      <c r="D509" s="348"/>
      <c r="E509" s="348"/>
      <c r="F509" s="348"/>
      <c r="G509" s="348"/>
      <c r="H509" s="348"/>
      <c r="I509" s="348"/>
      <c r="J509" s="348"/>
    </row>
    <row r="510" spans="1:10" ht="12.75" customHeight="1">
      <c r="A510" s="38" t="s">
        <v>1092</v>
      </c>
      <c r="B510" s="348"/>
      <c r="C510" s="348"/>
      <c r="D510" s="348"/>
      <c r="E510" s="348"/>
      <c r="F510" s="348"/>
      <c r="G510" s="348"/>
      <c r="H510" s="348"/>
      <c r="I510" s="348"/>
      <c r="J510" s="348"/>
    </row>
    <row r="511" ht="4.5" customHeight="1">
      <c r="A511" s="100"/>
    </row>
    <row r="512" ht="15" customHeight="1">
      <c r="A512" s="78" t="s">
        <v>878</v>
      </c>
    </row>
    <row r="513" ht="12.75" customHeight="1">
      <c r="A513" s="38" t="s">
        <v>1094</v>
      </c>
    </row>
    <row r="514" ht="4.5" customHeight="1">
      <c r="A514" s="100"/>
    </row>
    <row r="515" ht="15" customHeight="1">
      <c r="A515" s="73" t="s">
        <v>879</v>
      </c>
    </row>
    <row r="516" ht="12.75" customHeight="1">
      <c r="A516" s="38" t="s">
        <v>1096</v>
      </c>
    </row>
    <row r="517" ht="4.5" customHeight="1">
      <c r="A517" s="100"/>
    </row>
    <row r="518" ht="15" customHeight="1">
      <c r="A518" s="78" t="s">
        <v>880</v>
      </c>
    </row>
    <row r="519" ht="12.75">
      <c r="A519" s="38" t="s">
        <v>579</v>
      </c>
    </row>
    <row r="520" ht="4.5" customHeight="1">
      <c r="A520" s="100"/>
    </row>
    <row r="521" ht="15" customHeight="1">
      <c r="A521" s="78" t="s">
        <v>881</v>
      </c>
    </row>
    <row r="522" ht="12.75" customHeight="1">
      <c r="A522" s="38" t="s">
        <v>1099</v>
      </c>
    </row>
    <row r="523" ht="11.25" customHeight="1">
      <c r="A523" s="100"/>
    </row>
    <row r="524" ht="15" customHeight="1">
      <c r="A524" s="78" t="s">
        <v>882</v>
      </c>
    </row>
    <row r="525" ht="12.75" customHeight="1">
      <c r="A525" s="38" t="s">
        <v>1101</v>
      </c>
    </row>
    <row r="526" ht="4.5" customHeight="1">
      <c r="A526" s="100"/>
    </row>
    <row r="527" ht="15">
      <c r="A527" s="83" t="s">
        <v>883</v>
      </c>
    </row>
    <row r="528" ht="12.75">
      <c r="A528" s="38" t="s">
        <v>884</v>
      </c>
    </row>
    <row r="529" ht="4.5" customHeight="1">
      <c r="A529" s="100"/>
    </row>
    <row r="530" ht="15" customHeight="1">
      <c r="A530" s="78" t="s">
        <v>885</v>
      </c>
    </row>
    <row r="531" ht="12.75" customHeight="1">
      <c r="A531" s="38" t="s">
        <v>1109</v>
      </c>
    </row>
    <row r="532" ht="4.5" customHeight="1">
      <c r="A532" s="100"/>
    </row>
    <row r="533" ht="15" customHeight="1">
      <c r="A533" s="78" t="s">
        <v>58</v>
      </c>
    </row>
    <row r="534" ht="12.75" customHeight="1">
      <c r="A534" s="38" t="s">
        <v>1111</v>
      </c>
    </row>
    <row r="535" ht="4.5" customHeight="1">
      <c r="A535" s="100"/>
    </row>
    <row r="536" ht="18" customHeight="1">
      <c r="A536" s="83" t="s">
        <v>59</v>
      </c>
    </row>
    <row r="537" ht="12.75">
      <c r="A537" s="38" t="s">
        <v>60</v>
      </c>
    </row>
    <row r="538" ht="4.5" customHeight="1">
      <c r="A538" s="100"/>
    </row>
    <row r="539" ht="18" customHeight="1">
      <c r="A539" s="79" t="s">
        <v>61</v>
      </c>
    </row>
    <row r="540" ht="12.75" customHeight="1">
      <c r="A540" s="38" t="s">
        <v>1115</v>
      </c>
    </row>
    <row r="541" ht="4.5" customHeight="1" thickBot="1">
      <c r="A541" s="334"/>
    </row>
    <row r="542" ht="18" customHeight="1">
      <c r="A542" s="81" t="s">
        <v>556</v>
      </c>
    </row>
    <row r="543" ht="13.5" thickBot="1">
      <c r="A543" s="333" t="s">
        <v>611</v>
      </c>
    </row>
    <row r="545" ht="12.75">
      <c r="A545" s="68" t="s">
        <v>555</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8.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O34" sqref="O34:T34"/>
    </sheetView>
  </sheetViews>
  <sheetFormatPr defaultColWidth="12.625" defaultRowHeight="12.75"/>
  <cols>
    <col min="1" max="1" width="6.875" style="182" customWidth="1"/>
    <col min="2" max="2" width="15.00390625" style="182" customWidth="1"/>
    <col min="3" max="3" width="13.75390625" style="182" customWidth="1"/>
    <col min="4" max="4" width="2.875" style="182" customWidth="1"/>
    <col min="5" max="5" width="2.75390625" style="182" customWidth="1"/>
    <col min="6" max="6" width="3.375" style="182" customWidth="1"/>
    <col min="7" max="12" width="2.75390625" style="182" customWidth="1"/>
    <col min="13" max="13" width="3.625" style="182" customWidth="1"/>
    <col min="14" max="15" width="2.75390625" style="182" customWidth="1"/>
    <col min="16" max="16" width="3.75390625" style="182" customWidth="1"/>
    <col min="17" max="17" width="3.625" style="182" customWidth="1"/>
    <col min="18" max="18" width="3.375" style="182" customWidth="1"/>
    <col min="19" max="19" width="2.75390625" style="182" customWidth="1"/>
    <col min="20" max="20" width="3.625" style="182" customWidth="1"/>
    <col min="21" max="21" width="12.875" style="182" bestFit="1" customWidth="1"/>
    <col min="22" max="16384" width="12.625" style="182" customWidth="1"/>
  </cols>
  <sheetData>
    <row r="1" spans="1:20" ht="7.5" customHeight="1">
      <c r="A1" s="672"/>
      <c r="B1" s="676"/>
      <c r="C1" s="676"/>
      <c r="D1" s="676"/>
      <c r="E1" s="676"/>
      <c r="F1" s="676"/>
      <c r="G1" s="676"/>
      <c r="H1" s="676"/>
      <c r="I1" s="676"/>
      <c r="J1" s="676"/>
      <c r="K1" s="676"/>
      <c r="L1" s="676"/>
      <c r="M1" s="676"/>
      <c r="N1" s="676"/>
      <c r="O1" s="676"/>
      <c r="P1" s="676"/>
      <c r="Q1" s="676"/>
      <c r="R1" s="676"/>
      <c r="S1" s="676"/>
      <c r="T1" s="676"/>
    </row>
    <row r="2" spans="1:20" ht="7.5" customHeight="1">
      <c r="A2" s="975"/>
      <c r="B2" s="976"/>
      <c r="C2" s="976"/>
      <c r="D2" s="976"/>
      <c r="E2" s="976"/>
      <c r="F2" s="976"/>
      <c r="G2" s="976"/>
      <c r="H2" s="976"/>
      <c r="I2" s="976"/>
      <c r="J2" s="976"/>
      <c r="K2" s="976"/>
      <c r="L2" s="976"/>
      <c r="M2" s="976"/>
      <c r="N2" s="976"/>
      <c r="O2" s="976"/>
      <c r="P2" s="976"/>
      <c r="Q2" s="676"/>
      <c r="R2" s="676"/>
      <c r="S2" s="676"/>
      <c r="T2" s="676"/>
    </row>
    <row r="3" spans="1:21" ht="21.75" customHeight="1">
      <c r="A3" s="977" t="s">
        <v>1152</v>
      </c>
      <c r="B3" s="978"/>
      <c r="C3" s="979" t="s">
        <v>1151</v>
      </c>
      <c r="D3" s="980"/>
      <c r="E3" s="980"/>
      <c r="F3" s="980"/>
      <c r="G3" s="980"/>
      <c r="H3" s="980"/>
      <c r="I3" s="980"/>
      <c r="J3" s="980"/>
      <c r="K3" s="980"/>
      <c r="L3" s="980"/>
      <c r="M3" s="980"/>
      <c r="N3" s="980"/>
      <c r="O3" s="980"/>
      <c r="P3" s="981"/>
      <c r="Q3" s="179" t="s">
        <v>62</v>
      </c>
      <c r="R3" s="178"/>
      <c r="S3" s="178"/>
      <c r="T3" s="180"/>
      <c r="U3" s="181"/>
    </row>
    <row r="4" spans="1:20" ht="8.25" customHeight="1" thickBot="1">
      <c r="A4" s="268"/>
      <c r="B4" s="183"/>
      <c r="C4" s="183"/>
      <c r="D4" s="183"/>
      <c r="E4" s="183"/>
      <c r="F4" s="183"/>
      <c r="G4" s="183"/>
      <c r="H4" s="183"/>
      <c r="I4" s="184"/>
      <c r="J4" s="184"/>
      <c r="K4" s="184"/>
      <c r="L4" s="184"/>
      <c r="M4" s="184"/>
      <c r="N4" s="184"/>
      <c r="O4" s="184"/>
      <c r="P4" s="184"/>
      <c r="Q4" s="184"/>
      <c r="R4" s="184"/>
      <c r="S4" s="185"/>
      <c r="T4" s="185"/>
    </row>
    <row r="5" spans="1:20" ht="15" customHeight="1" thickBot="1" thickTop="1">
      <c r="A5" s="186" t="s">
        <v>825</v>
      </c>
      <c r="B5" s="187"/>
      <c r="C5" s="187"/>
      <c r="D5" s="187"/>
      <c r="E5" s="187"/>
      <c r="F5" s="188"/>
      <c r="G5" s="187"/>
      <c r="H5" s="187"/>
      <c r="I5" s="189"/>
      <c r="J5" s="1016"/>
      <c r="K5" s="1017"/>
      <c r="L5" s="1017"/>
      <c r="M5" s="1017"/>
      <c r="N5" s="1017"/>
      <c r="O5" s="1017"/>
      <c r="P5" s="1018"/>
      <c r="Q5" s="274"/>
      <c r="R5" s="189"/>
      <c r="S5" s="190"/>
      <c r="T5" s="191"/>
    </row>
    <row r="6" spans="1:20" ht="3.75" customHeight="1" thickBot="1">
      <c r="A6" s="192"/>
      <c r="B6" s="185"/>
      <c r="C6" s="185"/>
      <c r="D6" s="193"/>
      <c r="E6" s="193"/>
      <c r="F6" s="194"/>
      <c r="G6" s="193"/>
      <c r="H6" s="193"/>
      <c r="I6" s="185"/>
      <c r="J6" s="270"/>
      <c r="K6" s="270"/>
      <c r="L6" s="270"/>
      <c r="M6" s="270"/>
      <c r="N6" s="270"/>
      <c r="O6" s="270"/>
      <c r="P6" s="270"/>
      <c r="Q6" s="195"/>
      <c r="T6" s="196"/>
    </row>
    <row r="7" spans="1:20" ht="15" customHeight="1" thickBot="1">
      <c r="A7" s="192" t="s">
        <v>1025</v>
      </c>
      <c r="B7" s="185"/>
      <c r="C7" s="193"/>
      <c r="D7" s="193"/>
      <c r="E7" s="193"/>
      <c r="F7" s="194"/>
      <c r="G7" s="193"/>
      <c r="H7" s="193"/>
      <c r="I7" s="197" t="s">
        <v>966</v>
      </c>
      <c r="J7" s="185"/>
      <c r="K7" s="184"/>
      <c r="L7" s="184"/>
      <c r="M7" s="184"/>
      <c r="N7" s="184"/>
      <c r="O7" s="198"/>
      <c r="P7" s="199">
        <f>IF(List1!A1=8," ",List1!A1)</f>
        <v>0</v>
      </c>
      <c r="Q7" s="199">
        <f>List1!B1</f>
        <v>9</v>
      </c>
      <c r="R7" s="199">
        <f>List1!C1</f>
        <v>9</v>
      </c>
      <c r="S7" s="351"/>
      <c r="T7" s="196"/>
    </row>
    <row r="8" spans="1:20" ht="50.25" customHeight="1" thickBot="1">
      <c r="A8" s="995" t="s">
        <v>47</v>
      </c>
      <c r="B8" s="996"/>
      <c r="C8" s="996"/>
      <c r="D8" s="996"/>
      <c r="E8" s="996"/>
      <c r="F8" s="996"/>
      <c r="G8" s="996"/>
      <c r="H8" s="997"/>
      <c r="I8" s="200"/>
      <c r="J8" s="185"/>
      <c r="K8" s="185"/>
      <c r="L8" s="200"/>
      <c r="M8" s="200"/>
      <c r="N8" s="200"/>
      <c r="O8" s="200"/>
      <c r="P8" s="200"/>
      <c r="Q8" s="200"/>
      <c r="T8" s="196"/>
    </row>
    <row r="9" spans="1:20" ht="12" customHeight="1" thickBot="1">
      <c r="A9" s="273" t="s">
        <v>1026</v>
      </c>
      <c r="B9" s="184"/>
      <c r="C9" s="184"/>
      <c r="D9" s="184"/>
      <c r="E9" s="184"/>
      <c r="F9" s="184"/>
      <c r="G9" s="184"/>
      <c r="H9" s="184"/>
      <c r="I9" s="184"/>
      <c r="J9" s="184"/>
      <c r="K9" s="184"/>
      <c r="L9" s="184"/>
      <c r="M9" s="184"/>
      <c r="N9" s="184"/>
      <c r="O9" s="184"/>
      <c r="P9" s="184"/>
      <c r="Q9" s="181"/>
      <c r="R9" s="181"/>
      <c r="T9" s="196"/>
    </row>
    <row r="10" spans="1:21" ht="42" customHeight="1" thickBot="1">
      <c r="A10" s="995" t="s">
        <v>1035</v>
      </c>
      <c r="B10" s="996"/>
      <c r="C10" s="996"/>
      <c r="D10" s="996"/>
      <c r="E10" s="996"/>
      <c r="F10" s="996"/>
      <c r="G10" s="996"/>
      <c r="H10" s="997"/>
      <c r="I10" s="184"/>
      <c r="J10" s="184"/>
      <c r="K10" s="184"/>
      <c r="L10" s="184"/>
      <c r="M10" s="1043"/>
      <c r="N10" s="1043"/>
      <c r="O10" s="1043"/>
      <c r="P10" s="1043"/>
      <c r="Q10" s="181"/>
      <c r="R10" s="181"/>
      <c r="T10" s="196"/>
      <c r="U10" s="306"/>
    </row>
    <row r="11" spans="1:20" ht="12.75" customHeight="1" thickBot="1">
      <c r="A11" s="283"/>
      <c r="B11" s="656">
        <f>IF(B12=0,"",IF(Algoico!F25=Algoico!F28,"","OPRAVTE IČO !!!"))</f>
      </c>
      <c r="C11" s="284"/>
      <c r="D11" s="284"/>
      <c r="E11" s="284"/>
      <c r="F11" s="284"/>
      <c r="G11" s="284"/>
      <c r="H11" s="284"/>
      <c r="I11" s="184"/>
      <c r="J11" s="184"/>
      <c r="K11" s="184"/>
      <c r="L11" s="184"/>
      <c r="M11" s="184"/>
      <c r="N11" s="184"/>
      <c r="O11" s="184"/>
      <c r="P11" s="184"/>
      <c r="Q11" s="181"/>
      <c r="R11" s="181"/>
      <c r="T11" s="196"/>
    </row>
    <row r="12" spans="1:21" s="263" customFormat="1" ht="15" customHeight="1" thickBot="1">
      <c r="A12" s="288" t="s">
        <v>1143</v>
      </c>
      <c r="B12" s="662">
        <v>70890749</v>
      </c>
      <c r="C12" s="1004" t="s">
        <v>1027</v>
      </c>
      <c r="D12" s="1005"/>
      <c r="E12" s="1005"/>
      <c r="F12" s="1005"/>
      <c r="G12" s="1005"/>
      <c r="H12" s="1005"/>
      <c r="I12" s="1005"/>
      <c r="J12" s="1005"/>
      <c r="K12" s="1005"/>
      <c r="L12" s="1005"/>
      <c r="M12" s="1046"/>
      <c r="N12" s="1047"/>
      <c r="O12" s="1047"/>
      <c r="P12" s="1048"/>
      <c r="Q12" s="261" t="s">
        <v>1144</v>
      </c>
      <c r="R12" s="1044"/>
      <c r="S12" s="1045"/>
      <c r="T12" s="262"/>
      <c r="U12" s="306"/>
    </row>
    <row r="13" spans="1:20" ht="6.75" customHeight="1" thickBot="1">
      <c r="A13" s="283"/>
      <c r="B13" s="284"/>
      <c r="C13" s="284"/>
      <c r="D13" s="284"/>
      <c r="E13" s="284"/>
      <c r="F13" s="284"/>
      <c r="G13" s="284"/>
      <c r="H13" s="284"/>
      <c r="I13" s="184"/>
      <c r="J13" s="184"/>
      <c r="K13" s="184"/>
      <c r="L13" s="184"/>
      <c r="M13" s="184"/>
      <c r="N13" s="184"/>
      <c r="O13" s="184"/>
      <c r="P13" s="184"/>
      <c r="Q13" s="181"/>
      <c r="R13" s="181"/>
      <c r="T13" s="196"/>
    </row>
    <row r="14" spans="1:24" ht="15" customHeight="1" thickBot="1">
      <c r="A14" s="271" t="s">
        <v>63</v>
      </c>
      <c r="B14" s="202"/>
      <c r="C14" s="988" t="s">
        <v>1036</v>
      </c>
      <c r="D14" s="989"/>
      <c r="E14" s="990"/>
      <c r="F14" s="203" t="s">
        <v>64</v>
      </c>
      <c r="G14" s="204"/>
      <c r="H14" s="204"/>
      <c r="I14" s="205"/>
      <c r="J14" s="988"/>
      <c r="K14" s="989"/>
      <c r="L14" s="989"/>
      <c r="M14" s="989"/>
      <c r="N14" s="989"/>
      <c r="O14" s="989"/>
      <c r="P14" s="990"/>
      <c r="Q14" s="181"/>
      <c r="R14" s="181"/>
      <c r="S14" s="181"/>
      <c r="T14" s="201"/>
      <c r="U14" s="992"/>
      <c r="V14" s="993"/>
      <c r="W14" s="993"/>
      <c r="X14" s="993"/>
    </row>
    <row r="15" spans="1:20" ht="15.75" customHeight="1" thickBot="1">
      <c r="A15" s="192"/>
      <c r="B15" s="264"/>
      <c r="C15" s="285"/>
      <c r="D15" s="286"/>
      <c r="E15" s="286"/>
      <c r="F15" s="265"/>
      <c r="G15" s="266"/>
      <c r="H15" s="266"/>
      <c r="I15" s="267"/>
      <c r="J15" s="285"/>
      <c r="K15" s="286"/>
      <c r="L15" s="286"/>
      <c r="M15" s="286"/>
      <c r="N15" s="286"/>
      <c r="O15" s="286"/>
      <c r="P15" s="286"/>
      <c r="Q15" s="181"/>
      <c r="R15" s="181"/>
      <c r="S15" s="181"/>
      <c r="T15" s="643"/>
    </row>
    <row r="16" spans="1:20" ht="36.75" customHeight="1" thickBot="1">
      <c r="A16" s="1041" t="s">
        <v>1168</v>
      </c>
      <c r="B16" s="1042"/>
      <c r="C16" s="658"/>
      <c r="D16" s="287"/>
      <c r="E16" s="287"/>
      <c r="F16" s="287"/>
      <c r="G16" s="287"/>
      <c r="H16" s="269"/>
      <c r="I16" s="209"/>
      <c r="J16" s="210"/>
      <c r="K16" s="209"/>
      <c r="L16" s="1049" t="s">
        <v>1028</v>
      </c>
      <c r="M16" s="1050"/>
      <c r="N16" s="1050"/>
      <c r="O16" s="1050"/>
      <c r="P16" s="1051"/>
      <c r="Q16" s="1001" t="str">
        <f>LOOKUP(kody_okresu!G4,kody_okresu!A4:A105,kody_okresu!B4:B96)</f>
        <v>CZ0612</v>
      </c>
      <c r="R16" s="1002"/>
      <c r="S16" s="1002"/>
      <c r="T16" s="1003"/>
    </row>
    <row r="17" spans="1:20" ht="24.75" customHeight="1" thickTop="1">
      <c r="A17" s="211" t="s">
        <v>1186</v>
      </c>
      <c r="B17" s="212"/>
      <c r="C17" s="212"/>
      <c r="D17" s="212"/>
      <c r="E17" s="212"/>
      <c r="F17" s="212"/>
      <c r="G17" s="212"/>
      <c r="H17" s="212"/>
      <c r="I17" s="212"/>
      <c r="J17" s="212"/>
      <c r="K17" s="212"/>
      <c r="L17" s="212"/>
      <c r="M17" s="185"/>
      <c r="N17" s="185"/>
      <c r="O17" s="185"/>
      <c r="P17" s="185"/>
      <c r="Q17" s="185"/>
      <c r="R17" s="185"/>
      <c r="S17" s="185"/>
      <c r="T17" s="272"/>
    </row>
    <row r="18" spans="1:20" ht="15" customHeight="1">
      <c r="A18" s="213"/>
      <c r="B18" s="214" t="s">
        <v>65</v>
      </c>
      <c r="C18" s="212"/>
      <c r="D18" s="214"/>
      <c r="E18" s="212"/>
      <c r="F18" s="212"/>
      <c r="G18" s="212"/>
      <c r="H18" s="212"/>
      <c r="I18" s="212"/>
      <c r="J18" s="212"/>
      <c r="K18" s="212"/>
      <c r="L18" s="212"/>
      <c r="M18" s="215" t="s">
        <v>66</v>
      </c>
      <c r="N18" s="216"/>
      <c r="O18" s="216"/>
      <c r="P18" s="217"/>
      <c r="Q18" s="215" t="s">
        <v>67</v>
      </c>
      <c r="R18" s="216"/>
      <c r="S18" s="216"/>
      <c r="T18" s="217"/>
    </row>
    <row r="19" spans="1:20" ht="15" customHeight="1">
      <c r="A19" s="218">
        <v>8001</v>
      </c>
      <c r="B19" s="219" t="s">
        <v>826</v>
      </c>
      <c r="C19" s="220"/>
      <c r="D19" s="221"/>
      <c r="E19" s="221"/>
      <c r="F19" s="221"/>
      <c r="G19" s="221"/>
      <c r="H19" s="221"/>
      <c r="I19" s="221"/>
      <c r="J19" s="221"/>
      <c r="K19" s="221"/>
      <c r="L19" s="221"/>
      <c r="M19" s="659"/>
      <c r="N19" s="998"/>
      <c r="O19" s="999"/>
      <c r="P19" s="1000"/>
      <c r="Q19" s="659"/>
      <c r="R19" s="998"/>
      <c r="S19" s="999"/>
      <c r="T19" s="1000"/>
    </row>
    <row r="20" spans="1:20" ht="15" customHeight="1">
      <c r="A20" s="218">
        <f aca="true" t="shared" si="0" ref="A20:A26">A19+1</f>
        <v>8002</v>
      </c>
      <c r="B20" s="219" t="s">
        <v>68</v>
      </c>
      <c r="C20" s="220"/>
      <c r="D20" s="221"/>
      <c r="E20" s="221"/>
      <c r="F20" s="221"/>
      <c r="G20" s="221"/>
      <c r="H20" s="221"/>
      <c r="I20" s="221"/>
      <c r="J20" s="221"/>
      <c r="K20" s="221"/>
      <c r="L20" s="221"/>
      <c r="M20" s="660"/>
      <c r="N20" s="966"/>
      <c r="O20" s="967"/>
      <c r="P20" s="967"/>
      <c r="Q20" s="660"/>
      <c r="R20" s="966"/>
      <c r="S20" s="967"/>
      <c r="T20" s="967"/>
    </row>
    <row r="21" spans="1:20" ht="15" customHeight="1">
      <c r="A21" s="218">
        <f t="shared" si="0"/>
        <v>8003</v>
      </c>
      <c r="B21" s="219" t="s">
        <v>69</v>
      </c>
      <c r="C21" s="220"/>
      <c r="D21" s="221"/>
      <c r="E21" s="221"/>
      <c r="F21" s="221"/>
      <c r="G21" s="221"/>
      <c r="H21" s="221"/>
      <c r="I21" s="221"/>
      <c r="J21" s="221"/>
      <c r="K21" s="221"/>
      <c r="L21" s="221"/>
      <c r="M21" s="660">
        <v>5</v>
      </c>
      <c r="N21" s="966">
        <v>2006</v>
      </c>
      <c r="O21" s="967"/>
      <c r="P21" s="967"/>
      <c r="Q21" s="660">
        <v>6</v>
      </c>
      <c r="R21" s="966">
        <v>2006</v>
      </c>
      <c r="S21" s="967"/>
      <c r="T21" s="967"/>
    </row>
    <row r="22" spans="1:20" ht="15" customHeight="1">
      <c r="A22" s="218">
        <f t="shared" si="0"/>
        <v>8004</v>
      </c>
      <c r="B22" s="219" t="s">
        <v>827</v>
      </c>
      <c r="C22" s="220"/>
      <c r="D22" s="221"/>
      <c r="E22" s="221"/>
      <c r="F22" s="221"/>
      <c r="G22" s="221"/>
      <c r="H22" s="221"/>
      <c r="I22" s="221"/>
      <c r="J22" s="221"/>
      <c r="K22" s="221"/>
      <c r="L22" s="221"/>
      <c r="M22" s="660"/>
      <c r="N22" s="966"/>
      <c r="O22" s="967"/>
      <c r="P22" s="967"/>
      <c r="Q22" s="660"/>
      <c r="R22" s="966"/>
      <c r="S22" s="967"/>
      <c r="T22" s="967"/>
    </row>
    <row r="23" spans="1:20" ht="15" customHeight="1">
      <c r="A23" s="218">
        <f t="shared" si="0"/>
        <v>8005</v>
      </c>
      <c r="B23" s="219" t="s">
        <v>1029</v>
      </c>
      <c r="C23" s="220"/>
      <c r="D23" s="221"/>
      <c r="E23" s="221"/>
      <c r="F23" s="221"/>
      <c r="G23" s="221"/>
      <c r="H23" s="221"/>
      <c r="I23" s="221"/>
      <c r="J23" s="221"/>
      <c r="K23" s="221"/>
      <c r="L23" s="221"/>
      <c r="M23" s="660"/>
      <c r="N23" s="966"/>
      <c r="O23" s="967"/>
      <c r="P23" s="967"/>
      <c r="Q23" s="660"/>
      <c r="R23" s="966"/>
      <c r="S23" s="967"/>
      <c r="T23" s="967"/>
    </row>
    <row r="24" spans="1:20" ht="15" customHeight="1">
      <c r="A24" s="222">
        <f t="shared" si="0"/>
        <v>8006</v>
      </c>
      <c r="B24" s="223" t="s">
        <v>828</v>
      </c>
      <c r="C24" s="224"/>
      <c r="D24" s="225"/>
      <c r="E24" s="225"/>
      <c r="F24" s="225"/>
      <c r="G24" s="225"/>
      <c r="H24" s="225"/>
      <c r="I24" s="225"/>
      <c r="J24" s="225"/>
      <c r="K24" s="225"/>
      <c r="L24" s="225"/>
      <c r="M24" s="660">
        <v>7</v>
      </c>
      <c r="N24" s="966">
        <v>2006</v>
      </c>
      <c r="O24" s="967"/>
      <c r="P24" s="967"/>
      <c r="Q24" s="660">
        <v>6</v>
      </c>
      <c r="R24" s="966">
        <v>2007</v>
      </c>
      <c r="S24" s="967"/>
      <c r="T24" s="967"/>
    </row>
    <row r="25" spans="1:20" ht="15" customHeight="1">
      <c r="A25" s="218">
        <f t="shared" si="0"/>
        <v>8007</v>
      </c>
      <c r="B25" s="219" t="s">
        <v>829</v>
      </c>
      <c r="C25" s="220"/>
      <c r="D25" s="221"/>
      <c r="E25" s="221"/>
      <c r="F25" s="221"/>
      <c r="G25" s="221"/>
      <c r="H25" s="221"/>
      <c r="I25" s="221"/>
      <c r="J25" s="221"/>
      <c r="K25" s="221"/>
      <c r="L25" s="221"/>
      <c r="M25" s="660"/>
      <c r="N25" s="966"/>
      <c r="O25" s="967"/>
      <c r="P25" s="967"/>
      <c r="Q25" s="660"/>
      <c r="R25" s="966"/>
      <c r="S25" s="967"/>
      <c r="T25" s="967"/>
    </row>
    <row r="26" spans="1:20" ht="15" customHeight="1">
      <c r="A26" s="226">
        <f t="shared" si="0"/>
        <v>8008</v>
      </c>
      <c r="B26" s="227" t="s">
        <v>830</v>
      </c>
      <c r="C26" s="228"/>
      <c r="D26" s="207"/>
      <c r="E26" s="207"/>
      <c r="F26" s="207"/>
      <c r="G26" s="207"/>
      <c r="H26" s="207"/>
      <c r="I26" s="207"/>
      <c r="J26" s="207"/>
      <c r="K26" s="207"/>
      <c r="L26" s="207"/>
      <c r="M26" s="661">
        <v>7</v>
      </c>
      <c r="N26" s="969">
        <v>2007</v>
      </c>
      <c r="O26" s="970"/>
      <c r="P26" s="970"/>
      <c r="Q26" s="661">
        <v>7</v>
      </c>
      <c r="R26" s="969">
        <v>2007</v>
      </c>
      <c r="S26" s="970"/>
      <c r="T26" s="970"/>
    </row>
    <row r="27" spans="1:20" ht="24.75" customHeight="1">
      <c r="A27" s="211" t="s">
        <v>70</v>
      </c>
      <c r="B27" s="208"/>
      <c r="C27" s="208"/>
      <c r="D27" s="208"/>
      <c r="E27" s="208"/>
      <c r="F27" s="208"/>
      <c r="G27" s="208"/>
      <c r="H27" s="208"/>
      <c r="I27" s="208"/>
      <c r="J27" s="208"/>
      <c r="K27" s="208"/>
      <c r="L27" s="208"/>
      <c r="M27" s="208"/>
      <c r="N27" s="208"/>
      <c r="O27" s="208"/>
      <c r="P27" s="208"/>
      <c r="Q27" s="208"/>
      <c r="R27" s="208"/>
      <c r="S27" s="208"/>
      <c r="T27" s="208"/>
    </row>
    <row r="28" spans="1:20" ht="15" customHeight="1" thickBot="1">
      <c r="A28" s="229"/>
      <c r="B28" s="230" t="s">
        <v>71</v>
      </c>
      <c r="C28" s="231"/>
      <c r="D28" s="231"/>
      <c r="E28" s="231"/>
      <c r="F28" s="231"/>
      <c r="G28" s="231"/>
      <c r="H28" s="231"/>
      <c r="I28" s="232"/>
      <c r="J28" s="215" t="s">
        <v>412</v>
      </c>
      <c r="K28" s="233"/>
      <c r="L28" s="233"/>
      <c r="M28" s="216"/>
      <c r="N28" s="216"/>
      <c r="O28" s="215" t="s">
        <v>413</v>
      </c>
      <c r="P28" s="216"/>
      <c r="Q28" s="234"/>
      <c r="R28" s="216"/>
      <c r="S28" s="216"/>
      <c r="T28" s="217"/>
    </row>
    <row r="29" spans="1:20" ht="15" customHeight="1" thickTop="1">
      <c r="A29" s="352">
        <v>8011</v>
      </c>
      <c r="B29" s="994" t="s">
        <v>48</v>
      </c>
      <c r="C29" s="971"/>
      <c r="D29" s="971"/>
      <c r="E29" s="971"/>
      <c r="F29" s="971"/>
      <c r="G29" s="971"/>
      <c r="H29" s="971"/>
      <c r="I29" s="972"/>
      <c r="J29" s="994" t="s">
        <v>49</v>
      </c>
      <c r="K29" s="971"/>
      <c r="L29" s="971"/>
      <c r="M29" s="971"/>
      <c r="N29" s="972"/>
      <c r="O29" s="968">
        <v>1</v>
      </c>
      <c r="P29" s="971"/>
      <c r="Q29" s="971"/>
      <c r="R29" s="971"/>
      <c r="S29" s="971"/>
      <c r="T29" s="965"/>
    </row>
    <row r="30" spans="1:20" ht="15" customHeight="1">
      <c r="A30" s="353">
        <f aca="true" t="shared" si="1" ref="A30:A38">A29+1</f>
        <v>8012</v>
      </c>
      <c r="B30" s="982" t="s">
        <v>50</v>
      </c>
      <c r="C30" s="983"/>
      <c r="D30" s="983"/>
      <c r="E30" s="983"/>
      <c r="F30" s="983"/>
      <c r="G30" s="983"/>
      <c r="H30" s="983"/>
      <c r="I30" s="984"/>
      <c r="J30" s="991" t="s">
        <v>49</v>
      </c>
      <c r="K30" s="986"/>
      <c r="L30" s="986"/>
      <c r="M30" s="986"/>
      <c r="N30" s="986"/>
      <c r="O30" s="985">
        <v>3</v>
      </c>
      <c r="P30" s="986"/>
      <c r="Q30" s="986"/>
      <c r="R30" s="986"/>
      <c r="S30" s="986"/>
      <c r="T30" s="987"/>
    </row>
    <row r="31" spans="1:20" ht="15" customHeight="1">
      <c r="A31" s="353">
        <f t="shared" si="1"/>
        <v>8013</v>
      </c>
      <c r="B31" s="982" t="s">
        <v>51</v>
      </c>
      <c r="C31" s="983"/>
      <c r="D31" s="983"/>
      <c r="E31" s="983"/>
      <c r="F31" s="983"/>
      <c r="G31" s="983"/>
      <c r="H31" s="983"/>
      <c r="I31" s="984"/>
      <c r="J31" s="991" t="s">
        <v>49</v>
      </c>
      <c r="K31" s="986"/>
      <c r="L31" s="986"/>
      <c r="M31" s="986"/>
      <c r="N31" s="986"/>
      <c r="O31" s="985">
        <v>3</v>
      </c>
      <c r="P31" s="986"/>
      <c r="Q31" s="986"/>
      <c r="R31" s="986"/>
      <c r="S31" s="986"/>
      <c r="T31" s="987"/>
    </row>
    <row r="32" spans="1:20" ht="15" customHeight="1">
      <c r="A32" s="353">
        <f t="shared" si="1"/>
        <v>8014</v>
      </c>
      <c r="B32" s="982" t="s">
        <v>52</v>
      </c>
      <c r="C32" s="983"/>
      <c r="D32" s="983"/>
      <c r="E32" s="983"/>
      <c r="F32" s="983"/>
      <c r="G32" s="983"/>
      <c r="H32" s="983"/>
      <c r="I32" s="984"/>
      <c r="J32" s="991" t="s">
        <v>49</v>
      </c>
      <c r="K32" s="986"/>
      <c r="L32" s="986"/>
      <c r="M32" s="986"/>
      <c r="N32" s="986"/>
      <c r="O32" s="985">
        <v>3</v>
      </c>
      <c r="P32" s="986"/>
      <c r="Q32" s="986"/>
      <c r="R32" s="986"/>
      <c r="S32" s="986"/>
      <c r="T32" s="987"/>
    </row>
    <row r="33" spans="1:20" ht="15" customHeight="1">
      <c r="A33" s="353">
        <f t="shared" si="1"/>
        <v>8015</v>
      </c>
      <c r="B33" s="982" t="s">
        <v>52</v>
      </c>
      <c r="C33" s="983"/>
      <c r="D33" s="983"/>
      <c r="E33" s="983"/>
      <c r="F33" s="983"/>
      <c r="G33" s="983"/>
      <c r="H33" s="983"/>
      <c r="I33" s="984"/>
      <c r="J33" s="991" t="s">
        <v>53</v>
      </c>
      <c r="K33" s="986"/>
      <c r="L33" s="986"/>
      <c r="M33" s="986"/>
      <c r="N33" s="986"/>
      <c r="O33" s="985">
        <v>23</v>
      </c>
      <c r="P33" s="986"/>
      <c r="Q33" s="986"/>
      <c r="R33" s="986"/>
      <c r="S33" s="986"/>
      <c r="T33" s="987"/>
    </row>
    <row r="34" spans="1:20" ht="15" customHeight="1">
      <c r="A34" s="353">
        <f t="shared" si="1"/>
        <v>8016</v>
      </c>
      <c r="B34" s="982"/>
      <c r="C34" s="983"/>
      <c r="D34" s="983"/>
      <c r="E34" s="983"/>
      <c r="F34" s="983"/>
      <c r="G34" s="983"/>
      <c r="H34" s="983"/>
      <c r="I34" s="984"/>
      <c r="J34" s="991"/>
      <c r="K34" s="986"/>
      <c r="L34" s="986"/>
      <c r="M34" s="986"/>
      <c r="N34" s="986"/>
      <c r="O34" s="985"/>
      <c r="P34" s="986"/>
      <c r="Q34" s="986"/>
      <c r="R34" s="986"/>
      <c r="S34" s="986"/>
      <c r="T34" s="987"/>
    </row>
    <row r="35" spans="1:20" ht="15" customHeight="1">
      <c r="A35" s="353">
        <f t="shared" si="1"/>
        <v>8017</v>
      </c>
      <c r="B35" s="982"/>
      <c r="C35" s="983"/>
      <c r="D35" s="983"/>
      <c r="E35" s="983"/>
      <c r="F35" s="983"/>
      <c r="G35" s="983"/>
      <c r="H35" s="983"/>
      <c r="I35" s="984"/>
      <c r="J35" s="991"/>
      <c r="K35" s="986"/>
      <c r="L35" s="986"/>
      <c r="M35" s="986"/>
      <c r="N35" s="986"/>
      <c r="O35" s="985"/>
      <c r="P35" s="986"/>
      <c r="Q35" s="986"/>
      <c r="R35" s="986"/>
      <c r="S35" s="986"/>
      <c r="T35" s="987"/>
    </row>
    <row r="36" spans="1:20" ht="15" customHeight="1">
      <c r="A36" s="353">
        <f t="shared" si="1"/>
        <v>8018</v>
      </c>
      <c r="B36" s="982"/>
      <c r="C36" s="983"/>
      <c r="D36" s="983"/>
      <c r="E36" s="983"/>
      <c r="F36" s="983"/>
      <c r="G36" s="983"/>
      <c r="H36" s="983"/>
      <c r="I36" s="984"/>
      <c r="J36" s="991"/>
      <c r="K36" s="986"/>
      <c r="L36" s="986"/>
      <c r="M36" s="986"/>
      <c r="N36" s="986"/>
      <c r="O36" s="985"/>
      <c r="P36" s="986"/>
      <c r="Q36" s="986"/>
      <c r="R36" s="986"/>
      <c r="S36" s="986"/>
      <c r="T36" s="987"/>
    </row>
    <row r="37" spans="1:20" ht="15" customHeight="1">
      <c r="A37" s="353">
        <f t="shared" si="1"/>
        <v>8019</v>
      </c>
      <c r="B37" s="982"/>
      <c r="C37" s="983"/>
      <c r="D37" s="983"/>
      <c r="E37" s="983"/>
      <c r="F37" s="983"/>
      <c r="G37" s="983"/>
      <c r="H37" s="983"/>
      <c r="I37" s="984"/>
      <c r="J37" s="991"/>
      <c r="K37" s="986"/>
      <c r="L37" s="986"/>
      <c r="M37" s="986"/>
      <c r="N37" s="986"/>
      <c r="O37" s="985"/>
      <c r="P37" s="986"/>
      <c r="Q37" s="986"/>
      <c r="R37" s="986"/>
      <c r="S37" s="986"/>
      <c r="T37" s="987"/>
    </row>
    <row r="38" spans="1:20" ht="15" customHeight="1" thickBot="1">
      <c r="A38" s="354">
        <f t="shared" si="1"/>
        <v>8020</v>
      </c>
      <c r="B38" s="982"/>
      <c r="C38" s="983"/>
      <c r="D38" s="983"/>
      <c r="E38" s="983"/>
      <c r="F38" s="983"/>
      <c r="G38" s="983"/>
      <c r="H38" s="983"/>
      <c r="I38" s="984"/>
      <c r="J38" s="1030"/>
      <c r="K38" s="1031"/>
      <c r="L38" s="1031"/>
      <c r="M38" s="1031"/>
      <c r="N38" s="1031"/>
      <c r="O38" s="1039"/>
      <c r="P38" s="1031"/>
      <c r="Q38" s="1031"/>
      <c r="R38" s="1031"/>
      <c r="S38" s="1031"/>
      <c r="T38" s="1040"/>
    </row>
    <row r="39" spans="1:20" ht="9.75" customHeight="1" thickTop="1">
      <c r="A39" s="235"/>
      <c r="B39" s="235"/>
      <c r="C39" s="235"/>
      <c r="D39" s="235"/>
      <c r="E39" s="235"/>
      <c r="F39" s="235"/>
      <c r="G39" s="235"/>
      <c r="H39" s="235"/>
      <c r="I39" s="235"/>
      <c r="J39" s="208"/>
      <c r="K39" s="208"/>
      <c r="L39" s="208"/>
      <c r="M39" s="208"/>
      <c r="N39" s="208"/>
      <c r="O39" s="208"/>
      <c r="P39" s="208"/>
      <c r="Q39" s="208"/>
      <c r="R39" s="208"/>
      <c r="S39" s="208"/>
      <c r="T39" s="208"/>
    </row>
    <row r="40" spans="1:20" ht="12" customHeight="1">
      <c r="A40" s="236" t="s">
        <v>414</v>
      </c>
      <c r="B40" s="237" t="s">
        <v>984</v>
      </c>
      <c r="C40" s="237"/>
      <c r="D40" s="206"/>
      <c r="E40" s="206"/>
      <c r="F40" s="206"/>
      <c r="G40" s="206"/>
      <c r="H40" s="206"/>
      <c r="I40" s="206"/>
      <c r="J40" s="206"/>
      <c r="K40" s="206"/>
      <c r="L40" s="206"/>
      <c r="M40" s="238"/>
      <c r="N40" s="238"/>
      <c r="O40" s="238"/>
      <c r="P40" s="238"/>
      <c r="Q40" s="238"/>
      <c r="R40" s="238"/>
      <c r="S40" s="238"/>
      <c r="T40" s="239"/>
    </row>
    <row r="41" spans="1:20" ht="12" customHeight="1">
      <c r="A41" s="240"/>
      <c r="B41" s="241" t="s">
        <v>417</v>
      </c>
      <c r="C41" s="241"/>
      <c r="D41" s="208"/>
      <c r="E41" s="208"/>
      <c r="F41" s="208"/>
      <c r="G41" s="208"/>
      <c r="H41" s="208"/>
      <c r="I41" s="208"/>
      <c r="J41" s="208"/>
      <c r="K41" s="208"/>
      <c r="L41" s="208"/>
      <c r="M41" s="242"/>
      <c r="N41" s="242"/>
      <c r="O41" s="242"/>
      <c r="P41" s="242"/>
      <c r="Q41" s="242"/>
      <c r="R41" s="242"/>
      <c r="S41" s="242"/>
      <c r="T41" s="243"/>
    </row>
    <row r="42" spans="1:20" ht="12.75" customHeight="1">
      <c r="A42" s="240"/>
      <c r="B42" s="241" t="s">
        <v>418</v>
      </c>
      <c r="C42" s="241"/>
      <c r="D42" s="208"/>
      <c r="E42" s="208"/>
      <c r="F42" s="208"/>
      <c r="G42" s="208"/>
      <c r="H42" s="208"/>
      <c r="I42" s="208"/>
      <c r="J42" s="208"/>
      <c r="K42" s="208"/>
      <c r="L42" s="208"/>
      <c r="M42" s="242"/>
      <c r="N42" s="242"/>
      <c r="O42" s="242"/>
      <c r="P42" s="242"/>
      <c r="Q42" s="242"/>
      <c r="R42" s="242"/>
      <c r="S42" s="242"/>
      <c r="T42" s="243"/>
    </row>
    <row r="43" spans="1:20" ht="12.75" customHeight="1">
      <c r="A43" s="1032"/>
      <c r="B43" s="1033"/>
      <c r="C43" s="1033"/>
      <c r="D43" s="1033"/>
      <c r="E43" s="1033"/>
      <c r="F43" s="1033"/>
      <c r="G43" s="1033"/>
      <c r="H43" s="1033"/>
      <c r="I43" s="1033"/>
      <c r="J43" s="1033"/>
      <c r="K43" s="1033"/>
      <c r="L43" s="1033"/>
      <c r="M43" s="1033"/>
      <c r="N43" s="1033"/>
      <c r="O43" s="1033"/>
      <c r="P43" s="1033"/>
      <c r="Q43" s="1033"/>
      <c r="R43" s="1033"/>
      <c r="S43" s="1033"/>
      <c r="T43" s="1034"/>
    </row>
    <row r="44" spans="1:20" ht="3" customHeight="1">
      <c r="A44" s="1035"/>
      <c r="B44" s="1033"/>
      <c r="C44" s="1033"/>
      <c r="D44" s="1033"/>
      <c r="E44" s="1033"/>
      <c r="F44" s="1033"/>
      <c r="G44" s="1033"/>
      <c r="H44" s="1033"/>
      <c r="I44" s="1033"/>
      <c r="J44" s="1033"/>
      <c r="K44" s="1033"/>
      <c r="L44" s="1033"/>
      <c r="M44" s="1033"/>
      <c r="N44" s="1033"/>
      <c r="O44" s="1033"/>
      <c r="P44" s="1033"/>
      <c r="Q44" s="1033"/>
      <c r="R44" s="1033"/>
      <c r="S44" s="1033"/>
      <c r="T44" s="1034"/>
    </row>
    <row r="45" spans="1:20" ht="12.75" customHeight="1">
      <c r="A45" s="1036"/>
      <c r="B45" s="1037"/>
      <c r="C45" s="1037"/>
      <c r="D45" s="1037"/>
      <c r="E45" s="1037"/>
      <c r="F45" s="1037"/>
      <c r="G45" s="1037"/>
      <c r="H45" s="1037"/>
      <c r="I45" s="1037"/>
      <c r="J45" s="1037"/>
      <c r="K45" s="1037"/>
      <c r="L45" s="1037"/>
      <c r="M45" s="1037"/>
      <c r="N45" s="1037"/>
      <c r="O45" s="1037"/>
      <c r="P45" s="1037"/>
      <c r="Q45" s="1037"/>
      <c r="R45" s="1037"/>
      <c r="S45" s="1037"/>
      <c r="T45" s="1038"/>
    </row>
    <row r="46" spans="1:20" ht="12" customHeight="1" thickBot="1">
      <c r="A46" s="241" t="s">
        <v>501</v>
      </c>
      <c r="B46" s="241"/>
      <c r="C46" s="241"/>
      <c r="D46" s="208"/>
      <c r="E46" s="208"/>
      <c r="F46" s="208"/>
      <c r="G46" s="208"/>
      <c r="H46" s="208"/>
      <c r="I46" s="208"/>
      <c r="J46" s="208"/>
      <c r="K46" s="208"/>
      <c r="L46" s="208"/>
      <c r="M46" s="244"/>
      <c r="N46" s="244"/>
      <c r="O46" s="244"/>
      <c r="P46" s="244"/>
      <c r="Q46" s="244"/>
      <c r="R46" s="244"/>
      <c r="S46" s="244"/>
      <c r="T46" s="244"/>
    </row>
    <row r="47" spans="1:20" s="263" customFormat="1" ht="15" customHeight="1" thickTop="1">
      <c r="A47" s="275" t="s">
        <v>419</v>
      </c>
      <c r="B47" s="276"/>
      <c r="C47" s="994" t="s">
        <v>1037</v>
      </c>
      <c r="D47" s="971"/>
      <c r="E47" s="972"/>
      <c r="F47" s="1028" t="s">
        <v>420</v>
      </c>
      <c r="G47" s="1029"/>
      <c r="H47" s="1025">
        <v>564602530</v>
      </c>
      <c r="I47" s="1026"/>
      <c r="J47" s="1026"/>
      <c r="K47" s="1026"/>
      <c r="L47" s="1027"/>
      <c r="M47" s="277" t="s">
        <v>421</v>
      </c>
      <c r="N47" s="278"/>
      <c r="O47" s="278"/>
      <c r="P47" s="278"/>
      <c r="Q47" s="278"/>
      <c r="R47" s="278"/>
      <c r="S47" s="278"/>
      <c r="T47" s="279"/>
    </row>
    <row r="48" spans="1:20" s="263" customFormat="1" ht="15" customHeight="1">
      <c r="A48" s="280" t="s">
        <v>1169</v>
      </c>
      <c r="B48" s="281"/>
      <c r="C48" s="281"/>
      <c r="D48" s="1013" t="s">
        <v>654</v>
      </c>
      <c r="E48" s="1014"/>
      <c r="F48" s="1014"/>
      <c r="G48" s="1014"/>
      <c r="H48" s="1014"/>
      <c r="I48" s="1014"/>
      <c r="J48" s="1014"/>
      <c r="K48" s="1014"/>
      <c r="L48" s="1015"/>
      <c r="M48" s="1019"/>
      <c r="N48" s="1020"/>
      <c r="O48" s="1020"/>
      <c r="P48" s="1020"/>
      <c r="Q48" s="1020"/>
      <c r="R48" s="1020"/>
      <c r="S48" s="1020"/>
      <c r="T48" s="1021"/>
    </row>
    <row r="49" spans="1:20" s="263" customFormat="1" ht="15" customHeight="1" thickBot="1">
      <c r="A49" s="282" t="s">
        <v>422</v>
      </c>
      <c r="B49" s="1006" t="s">
        <v>1038</v>
      </c>
      <c r="C49" s="1007"/>
      <c r="D49" s="1007"/>
      <c r="E49" s="1007"/>
      <c r="F49" s="1008" t="s">
        <v>655</v>
      </c>
      <c r="G49" s="1009"/>
      <c r="H49" s="1010"/>
      <c r="I49" s="1011"/>
      <c r="J49" s="1011"/>
      <c r="K49" s="1011"/>
      <c r="L49" s="1012"/>
      <c r="M49" s="1022"/>
      <c r="N49" s="1023"/>
      <c r="O49" s="1023"/>
      <c r="P49" s="1023"/>
      <c r="Q49" s="1023"/>
      <c r="R49" s="1023"/>
      <c r="S49" s="1023"/>
      <c r="T49" s="1024"/>
    </row>
    <row r="50" spans="1:20" ht="15" customHeight="1" thickTop="1">
      <c r="A50" s="245"/>
      <c r="B50" s="208"/>
      <c r="C50" s="208"/>
      <c r="D50" s="208"/>
      <c r="E50" s="208"/>
      <c r="F50" s="208"/>
      <c r="G50" s="208"/>
      <c r="H50" s="208"/>
      <c r="I50" s="208"/>
      <c r="J50" s="208"/>
      <c r="K50" s="208"/>
      <c r="L50" s="208"/>
      <c r="M50" s="208"/>
      <c r="N50" s="183"/>
      <c r="O50" s="183"/>
      <c r="P50" s="183"/>
      <c r="Q50" s="183"/>
      <c r="R50" s="183"/>
      <c r="S50" s="183"/>
      <c r="T50" s="183"/>
    </row>
    <row r="51" spans="1:19" ht="15.75">
      <c r="A51" s="246"/>
      <c r="B51" s="246"/>
      <c r="C51" s="246"/>
      <c r="D51" s="246"/>
      <c r="E51" s="246"/>
      <c r="F51" s="246"/>
      <c r="G51" s="246"/>
      <c r="H51" s="246"/>
      <c r="I51" s="246"/>
      <c r="J51" s="246"/>
      <c r="K51" s="246"/>
      <c r="L51" s="246"/>
      <c r="M51" s="246"/>
      <c r="N51" s="246"/>
      <c r="O51" s="246"/>
      <c r="P51" s="246"/>
      <c r="Q51" s="246"/>
      <c r="R51" s="246"/>
      <c r="S51" s="246"/>
    </row>
    <row r="52" spans="1:19" ht="15.75">
      <c r="A52" s="246"/>
      <c r="B52" s="246"/>
      <c r="C52" s="246"/>
      <c r="D52" s="246"/>
      <c r="E52" s="246"/>
      <c r="F52" s="246"/>
      <c r="G52" s="246"/>
      <c r="H52" s="246"/>
      <c r="I52" s="246"/>
      <c r="J52" s="246"/>
      <c r="K52" s="246"/>
      <c r="L52" s="246"/>
      <c r="M52" s="246"/>
      <c r="N52" s="246"/>
      <c r="O52" s="246"/>
      <c r="P52" s="246"/>
      <c r="Q52" s="246"/>
      <c r="R52" s="246"/>
      <c r="S52" s="246"/>
    </row>
    <row r="53" spans="1:19" ht="15.75">
      <c r="A53" s="246"/>
      <c r="B53" s="246"/>
      <c r="C53" s="246"/>
      <c r="D53" s="246"/>
      <c r="E53" s="246"/>
      <c r="F53" s="246"/>
      <c r="G53" s="246"/>
      <c r="H53" s="246"/>
      <c r="I53" s="246"/>
      <c r="J53" s="246"/>
      <c r="K53" s="246"/>
      <c r="L53" s="246"/>
      <c r="M53" s="246"/>
      <c r="N53" s="246"/>
      <c r="O53" s="246"/>
      <c r="P53" s="246"/>
      <c r="Q53" s="246"/>
      <c r="R53" s="246"/>
      <c r="S53" s="246"/>
    </row>
    <row r="54" spans="1:19" ht="15.75">
      <c r="A54" s="246"/>
      <c r="B54" s="246"/>
      <c r="C54" s="246"/>
      <c r="D54" s="246"/>
      <c r="E54" s="246"/>
      <c r="F54" s="246"/>
      <c r="G54" s="246"/>
      <c r="H54" s="246"/>
      <c r="I54" s="246"/>
      <c r="J54" s="246"/>
      <c r="K54" s="246"/>
      <c r="L54" s="246"/>
      <c r="M54" s="246"/>
      <c r="N54" s="246"/>
      <c r="O54" s="246"/>
      <c r="P54" s="246"/>
      <c r="Q54" s="246"/>
      <c r="R54" s="246"/>
      <c r="S54" s="246"/>
    </row>
    <row r="55" spans="1:19" ht="15.75">
      <c r="A55" s="246"/>
      <c r="B55" s="246"/>
      <c r="C55" s="246"/>
      <c r="D55" s="246"/>
      <c r="E55" s="246"/>
      <c r="F55" s="246"/>
      <c r="G55" s="246"/>
      <c r="H55" s="246"/>
      <c r="I55" s="246"/>
      <c r="J55" s="246"/>
      <c r="K55" s="246"/>
      <c r="L55" s="246"/>
      <c r="M55" s="246"/>
      <c r="N55" s="246"/>
      <c r="O55" s="246"/>
      <c r="P55" s="246"/>
      <c r="Q55" s="246"/>
      <c r="R55" s="246"/>
      <c r="S55" s="246"/>
    </row>
    <row r="56" spans="1:19" ht="15.75">
      <c r="A56" s="246"/>
      <c r="B56" s="246"/>
      <c r="C56" s="246"/>
      <c r="D56" s="246"/>
      <c r="E56" s="246"/>
      <c r="F56" s="246"/>
      <c r="G56" s="246"/>
      <c r="H56" s="246"/>
      <c r="I56" s="246"/>
      <c r="J56" s="246"/>
      <c r="K56" s="246"/>
      <c r="L56" s="246"/>
      <c r="M56" s="246"/>
      <c r="N56" s="246"/>
      <c r="O56" s="246"/>
      <c r="P56" s="246"/>
      <c r="Q56" s="246"/>
      <c r="R56" s="246"/>
      <c r="S56" s="246"/>
    </row>
  </sheetData>
  <sheetProtection password="CC61" sheet="1" objects="1" scenarios="1"/>
  <mergeCells count="71">
    <mergeCell ref="A16:B16"/>
    <mergeCell ref="N23:P23"/>
    <mergeCell ref="M10:P10"/>
    <mergeCell ref="R20:T20"/>
    <mergeCell ref="N21:P21"/>
    <mergeCell ref="R21:T21"/>
    <mergeCell ref="R12:S12"/>
    <mergeCell ref="M12:P12"/>
    <mergeCell ref="R19:T19"/>
    <mergeCell ref="L16:P16"/>
    <mergeCell ref="F47:G47"/>
    <mergeCell ref="J34:N34"/>
    <mergeCell ref="J38:N38"/>
    <mergeCell ref="B38:I38"/>
    <mergeCell ref="A43:T45"/>
    <mergeCell ref="O38:T38"/>
    <mergeCell ref="B37:I37"/>
    <mergeCell ref="D48:L48"/>
    <mergeCell ref="J5:P5"/>
    <mergeCell ref="A8:H8"/>
    <mergeCell ref="M48:T49"/>
    <mergeCell ref="J30:N30"/>
    <mergeCell ref="O30:T30"/>
    <mergeCell ref="N20:P20"/>
    <mergeCell ref="N25:P25"/>
    <mergeCell ref="H47:L47"/>
    <mergeCell ref="C47:E47"/>
    <mergeCell ref="B49:E49"/>
    <mergeCell ref="O32:T32"/>
    <mergeCell ref="J33:N33"/>
    <mergeCell ref="O33:T33"/>
    <mergeCell ref="J36:N36"/>
    <mergeCell ref="O36:T36"/>
    <mergeCell ref="J37:N37"/>
    <mergeCell ref="O37:T37"/>
    <mergeCell ref="F49:G49"/>
    <mergeCell ref="H49:L49"/>
    <mergeCell ref="A10:H10"/>
    <mergeCell ref="N19:P19"/>
    <mergeCell ref="R23:T23"/>
    <mergeCell ref="N24:P24"/>
    <mergeCell ref="R24:T24"/>
    <mergeCell ref="N22:P22"/>
    <mergeCell ref="R22:T22"/>
    <mergeCell ref="Q16:T16"/>
    <mergeCell ref="C12:L12"/>
    <mergeCell ref="C14:E14"/>
    <mergeCell ref="U14:X14"/>
    <mergeCell ref="B29:I29"/>
    <mergeCell ref="B30:I30"/>
    <mergeCell ref="B31:I31"/>
    <mergeCell ref="R26:T26"/>
    <mergeCell ref="J29:N29"/>
    <mergeCell ref="O29:T29"/>
    <mergeCell ref="J31:N31"/>
    <mergeCell ref="R25:T25"/>
    <mergeCell ref="N26:P26"/>
    <mergeCell ref="B32:I32"/>
    <mergeCell ref="B33:I33"/>
    <mergeCell ref="B34:I34"/>
    <mergeCell ref="B35:I35"/>
    <mergeCell ref="A2:P2"/>
    <mergeCell ref="A3:B3"/>
    <mergeCell ref="C3:P3"/>
    <mergeCell ref="B36:I36"/>
    <mergeCell ref="O31:T31"/>
    <mergeCell ref="J14:P14"/>
    <mergeCell ref="O34:T34"/>
    <mergeCell ref="J35:N35"/>
    <mergeCell ref="O35:T35"/>
    <mergeCell ref="J32:N32"/>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9.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A1">
      <pane ySplit="7" topLeftCell="BM8" activePane="bottomLeft" state="frozen"/>
      <selection pane="topLeft" activeCell="D1" sqref="D1"/>
      <selection pane="bottomLeft" activeCell="M4" sqref="M4"/>
    </sheetView>
  </sheetViews>
  <sheetFormatPr defaultColWidth="9.00390625" defaultRowHeight="12.75"/>
  <cols>
    <col min="1" max="1" width="5.00390625" style="104" customWidth="1"/>
    <col min="2" max="2" width="2.625" style="104" customWidth="1"/>
    <col min="3" max="3" width="24.75390625" style="104" customWidth="1"/>
    <col min="4" max="4" width="23.75390625" style="104" customWidth="1"/>
    <col min="5" max="14" width="8.75390625" style="104" customWidth="1"/>
    <col min="15" max="16384" width="9.125" style="104" customWidth="1"/>
  </cols>
  <sheetData>
    <row r="1" spans="1:19" ht="6.75" customHeight="1">
      <c r="A1" s="1056"/>
      <c r="B1" s="1056"/>
      <c r="C1" s="1056"/>
      <c r="D1" s="1056"/>
      <c r="E1" s="1056"/>
      <c r="F1" s="1056"/>
      <c r="G1" s="1056"/>
      <c r="H1" s="1056"/>
      <c r="I1" s="1056"/>
      <c r="J1" s="1056"/>
      <c r="K1" s="1056"/>
      <c r="L1" s="1056"/>
      <c r="M1" s="1056"/>
      <c r="N1" s="1056"/>
      <c r="O1" s="676"/>
      <c r="P1" s="676"/>
      <c r="Q1" s="676"/>
      <c r="R1" s="676"/>
      <c r="S1" s="676"/>
    </row>
    <row r="2" spans="1:19" ht="6.75" customHeight="1">
      <c r="A2" s="1059"/>
      <c r="B2" s="1059"/>
      <c r="C2" s="1059"/>
      <c r="D2" s="1059"/>
      <c r="E2" s="1059"/>
      <c r="F2" s="1059"/>
      <c r="G2" s="1059"/>
      <c r="H2" s="1059"/>
      <c r="I2" s="1059"/>
      <c r="J2" s="1059"/>
      <c r="K2" s="1059"/>
      <c r="L2" s="1059"/>
      <c r="M2" s="1059"/>
      <c r="N2" s="1059"/>
      <c r="O2" s="676"/>
      <c r="P2" s="676"/>
      <c r="Q2" s="676"/>
      <c r="R2" s="676"/>
      <c r="S2" s="676"/>
    </row>
    <row r="3" spans="1:14" ht="32.25" customHeight="1">
      <c r="A3" s="1060" t="s">
        <v>1170</v>
      </c>
      <c r="B3" s="1061"/>
      <c r="C3" s="1061"/>
      <c r="D3" s="1061"/>
      <c r="E3" s="1061"/>
      <c r="F3" s="1061"/>
      <c r="G3" s="1061"/>
      <c r="H3" s="1061"/>
      <c r="I3" s="1061"/>
      <c r="J3" s="1062"/>
      <c r="K3" s="96" t="s">
        <v>767</v>
      </c>
      <c r="L3" s="95"/>
      <c r="M3" s="1057">
        <v>2006</v>
      </c>
      <c r="N3" s="1058"/>
    </row>
    <row r="4" spans="1:15" ht="27.75" customHeight="1" thickBot="1">
      <c r="A4" s="1054" t="str">
        <f>'80'!A8</f>
        <v>Budování rozvojového partnerství za účelem posílení kapacity při plánování a realizaci programů v kraji Vysočina II.</v>
      </c>
      <c r="B4" s="1055"/>
      <c r="C4" s="1055"/>
      <c r="D4" s="1055"/>
      <c r="E4" s="1055"/>
      <c r="F4" s="1055"/>
      <c r="G4" s="1055"/>
      <c r="H4" s="1055"/>
      <c r="I4" s="1055"/>
      <c r="J4" s="1055"/>
      <c r="K4" s="106"/>
      <c r="L4" s="107"/>
      <c r="M4" s="106"/>
      <c r="N4" s="106"/>
      <c r="O4" s="108"/>
    </row>
    <row r="5" spans="1:14" ht="15" customHeight="1" thickTop="1">
      <c r="A5" s="884"/>
      <c r="B5" s="109"/>
      <c r="C5" s="1052"/>
      <c r="D5" s="1053"/>
      <c r="E5" s="110" t="s">
        <v>423</v>
      </c>
      <c r="F5" s="111" t="s">
        <v>424</v>
      </c>
      <c r="G5" s="28" t="s">
        <v>425</v>
      </c>
      <c r="H5" s="173" t="s">
        <v>550</v>
      </c>
      <c r="I5" s="16" t="s">
        <v>426</v>
      </c>
      <c r="J5" s="17"/>
      <c r="K5" s="17"/>
      <c r="L5" s="18"/>
      <c r="M5" s="112" t="s">
        <v>427</v>
      </c>
      <c r="N5" s="19" t="s">
        <v>428</v>
      </c>
    </row>
    <row r="6" spans="1:14" ht="15" customHeight="1" thickBot="1">
      <c r="A6" s="94" t="s">
        <v>429</v>
      </c>
      <c r="B6" s="113"/>
      <c r="C6" s="885">
        <f>'80'!J5</f>
        <v>0</v>
      </c>
      <c r="D6" s="886" t="s">
        <v>430</v>
      </c>
      <c r="E6" s="20" t="s">
        <v>431</v>
      </c>
      <c r="F6" s="21" t="s">
        <v>432</v>
      </c>
      <c r="G6" s="29" t="s">
        <v>433</v>
      </c>
      <c r="H6" s="174" t="s">
        <v>551</v>
      </c>
      <c r="I6" s="22" t="s">
        <v>434</v>
      </c>
      <c r="J6" s="23" t="s">
        <v>435</v>
      </c>
      <c r="K6" s="24" t="s">
        <v>435</v>
      </c>
      <c r="L6" s="22" t="s">
        <v>435</v>
      </c>
      <c r="M6" s="20" t="s">
        <v>436</v>
      </c>
      <c r="N6" s="25" t="s">
        <v>437</v>
      </c>
    </row>
    <row r="7" spans="1:14" ht="15" customHeight="1" thickBot="1">
      <c r="A7" s="4" t="s">
        <v>438</v>
      </c>
      <c r="B7" s="114"/>
      <c r="C7" s="5" t="s">
        <v>439</v>
      </c>
      <c r="D7" s="6"/>
      <c r="E7" s="69">
        <f>M3-2</f>
        <v>2004</v>
      </c>
      <c r="F7" s="70">
        <f>M3-1</f>
        <v>2005</v>
      </c>
      <c r="G7" s="71">
        <f>M3</f>
        <v>2006</v>
      </c>
      <c r="H7" s="175">
        <f>M3</f>
        <v>2006</v>
      </c>
      <c r="I7" s="72">
        <f>M3+1</f>
        <v>2007</v>
      </c>
      <c r="J7" s="72">
        <f>M3+2</f>
        <v>2008</v>
      </c>
      <c r="K7" s="72">
        <f>M3+3</f>
        <v>2009</v>
      </c>
      <c r="L7" s="72">
        <f>M3+4</f>
        <v>2010</v>
      </c>
      <c r="M7" s="72">
        <f>M3+5</f>
        <v>2011</v>
      </c>
      <c r="N7" s="26" t="s">
        <v>440</v>
      </c>
    </row>
    <row r="8" spans="1:14" ht="4.5" customHeight="1" thickBot="1" thickTop="1">
      <c r="A8" s="105"/>
      <c r="B8" s="105"/>
      <c r="C8" s="105"/>
      <c r="D8" s="105"/>
      <c r="E8" s="27"/>
      <c r="F8" s="27"/>
      <c r="G8" s="27"/>
      <c r="H8" s="176"/>
      <c r="I8" s="27"/>
      <c r="J8" s="27"/>
      <c r="K8" s="27"/>
      <c r="L8" s="27"/>
      <c r="M8" s="27"/>
      <c r="N8" s="27"/>
    </row>
    <row r="9" spans="1:14" ht="12.75" customHeight="1">
      <c r="A9" s="115">
        <v>8121</v>
      </c>
      <c r="B9" s="116">
        <v>1</v>
      </c>
      <c r="C9" s="117" t="s">
        <v>441</v>
      </c>
      <c r="D9" s="118"/>
      <c r="E9" s="355"/>
      <c r="F9" s="356"/>
      <c r="G9" s="357"/>
      <c r="H9" s="358"/>
      <c r="I9" s="357"/>
      <c r="J9" s="357"/>
      <c r="K9" s="357"/>
      <c r="L9" s="359"/>
      <c r="M9" s="360"/>
      <c r="N9" s="953">
        <f aca="true" t="shared" si="0" ref="N9:N47">SUM(E9:M9)-H9</f>
        <v>0</v>
      </c>
    </row>
    <row r="10" spans="1:14" ht="12.75" customHeight="1">
      <c r="A10" s="119"/>
      <c r="B10" s="120">
        <v>2</v>
      </c>
      <c r="C10" s="121" t="s">
        <v>442</v>
      </c>
      <c r="D10" s="122"/>
      <c r="E10" s="361"/>
      <c r="F10" s="362"/>
      <c r="G10" s="363"/>
      <c r="H10" s="364"/>
      <c r="I10" s="363"/>
      <c r="J10" s="363"/>
      <c r="K10" s="363"/>
      <c r="L10" s="365"/>
      <c r="M10" s="366"/>
      <c r="N10" s="954">
        <f t="shared" si="0"/>
        <v>0</v>
      </c>
    </row>
    <row r="11" spans="1:14" ht="12.75" customHeight="1">
      <c r="A11" s="119"/>
      <c r="B11" s="123">
        <v>3</v>
      </c>
      <c r="C11" s="121" t="s">
        <v>443</v>
      </c>
      <c r="D11" s="122"/>
      <c r="E11" s="361"/>
      <c r="F11" s="362"/>
      <c r="G11" s="363"/>
      <c r="H11" s="364"/>
      <c r="I11" s="363"/>
      <c r="J11" s="363"/>
      <c r="K11" s="363"/>
      <c r="L11" s="365"/>
      <c r="M11" s="366"/>
      <c r="N11" s="954">
        <f t="shared" si="0"/>
        <v>0</v>
      </c>
    </row>
    <row r="12" spans="1:14" ht="12.75" customHeight="1">
      <c r="A12" s="119"/>
      <c r="B12" s="123">
        <v>4</v>
      </c>
      <c r="C12" s="121" t="s">
        <v>444</v>
      </c>
      <c r="D12" s="122"/>
      <c r="E12" s="361"/>
      <c r="F12" s="362"/>
      <c r="G12" s="363"/>
      <c r="H12" s="364"/>
      <c r="I12" s="363"/>
      <c r="J12" s="363"/>
      <c r="K12" s="363"/>
      <c r="L12" s="365"/>
      <c r="M12" s="366"/>
      <c r="N12" s="954">
        <f t="shared" si="0"/>
        <v>0</v>
      </c>
    </row>
    <row r="13" spans="1:14" ht="12.75" customHeight="1">
      <c r="A13" s="119"/>
      <c r="B13" s="123">
        <v>9</v>
      </c>
      <c r="C13" s="121" t="s">
        <v>445</v>
      </c>
      <c r="D13" s="122"/>
      <c r="E13" s="361"/>
      <c r="F13" s="367"/>
      <c r="G13" s="368"/>
      <c r="H13" s="369"/>
      <c r="I13" s="368"/>
      <c r="J13" s="368"/>
      <c r="K13" s="368"/>
      <c r="L13" s="370"/>
      <c r="M13" s="371"/>
      <c r="N13" s="391">
        <f t="shared" si="0"/>
        <v>0</v>
      </c>
    </row>
    <row r="14" spans="1:14" ht="15" customHeight="1">
      <c r="A14" s="124">
        <v>8121</v>
      </c>
      <c r="B14" s="125" t="s">
        <v>446</v>
      </c>
      <c r="C14" s="126" t="s">
        <v>447</v>
      </c>
      <c r="D14" s="127"/>
      <c r="E14" s="372">
        <f aca="true" t="shared" si="1" ref="E14:M14">SUM(E9:E13)</f>
        <v>0</v>
      </c>
      <c r="F14" s="373">
        <f t="shared" si="1"/>
        <v>0</v>
      </c>
      <c r="G14" s="374">
        <f t="shared" si="1"/>
        <v>0</v>
      </c>
      <c r="H14" s="375">
        <f t="shared" si="1"/>
        <v>0</v>
      </c>
      <c r="I14" s="374">
        <f t="shared" si="1"/>
        <v>0</v>
      </c>
      <c r="J14" s="374">
        <f t="shared" si="1"/>
        <v>0</v>
      </c>
      <c r="K14" s="374">
        <f t="shared" si="1"/>
        <v>0</v>
      </c>
      <c r="L14" s="376">
        <f t="shared" si="1"/>
        <v>0</v>
      </c>
      <c r="M14" s="377">
        <f t="shared" si="1"/>
        <v>0</v>
      </c>
      <c r="N14" s="378">
        <f t="shared" si="0"/>
        <v>0</v>
      </c>
    </row>
    <row r="15" spans="1:14" ht="15" customHeight="1">
      <c r="A15" s="128">
        <v>8124</v>
      </c>
      <c r="B15" s="116"/>
      <c r="C15" s="129" t="s">
        <v>448</v>
      </c>
      <c r="D15" s="130"/>
      <c r="E15" s="379"/>
      <c r="F15" s="367"/>
      <c r="G15" s="357"/>
      <c r="H15" s="358"/>
      <c r="I15" s="357"/>
      <c r="J15" s="357"/>
      <c r="K15" s="357"/>
      <c r="L15" s="359"/>
      <c r="M15" s="360"/>
      <c r="N15" s="955">
        <f t="shared" si="0"/>
        <v>0</v>
      </c>
    </row>
    <row r="16" spans="1:14" ht="15" customHeight="1">
      <c r="A16" s="128">
        <v>8125</v>
      </c>
      <c r="B16" s="116"/>
      <c r="C16" s="129" t="s">
        <v>484</v>
      </c>
      <c r="D16" s="130"/>
      <c r="E16" s="379"/>
      <c r="F16" s="367"/>
      <c r="G16" s="357"/>
      <c r="H16" s="358"/>
      <c r="I16" s="357"/>
      <c r="J16" s="357"/>
      <c r="K16" s="357"/>
      <c r="L16" s="359"/>
      <c r="M16" s="360"/>
      <c r="N16" s="955">
        <f t="shared" si="0"/>
        <v>0</v>
      </c>
    </row>
    <row r="17" spans="1:14" ht="12.75" customHeight="1">
      <c r="A17" s="131">
        <v>8126</v>
      </c>
      <c r="B17" s="116">
        <v>1</v>
      </c>
      <c r="C17" s="117" t="s">
        <v>485</v>
      </c>
      <c r="D17" s="132"/>
      <c r="E17" s="359"/>
      <c r="F17" s="362"/>
      <c r="G17" s="357"/>
      <c r="H17" s="358"/>
      <c r="I17" s="357"/>
      <c r="J17" s="357"/>
      <c r="K17" s="357"/>
      <c r="L17" s="359"/>
      <c r="M17" s="360"/>
      <c r="N17" s="955">
        <f t="shared" si="0"/>
        <v>0</v>
      </c>
    </row>
    <row r="18" spans="1:14" ht="12.75" customHeight="1">
      <c r="A18" s="119"/>
      <c r="B18" s="123">
        <v>2</v>
      </c>
      <c r="C18" s="121" t="s">
        <v>534</v>
      </c>
      <c r="D18" s="133"/>
      <c r="E18" s="365"/>
      <c r="F18" s="362"/>
      <c r="G18" s="363"/>
      <c r="H18" s="364"/>
      <c r="I18" s="363"/>
      <c r="J18" s="363"/>
      <c r="K18" s="363"/>
      <c r="L18" s="365"/>
      <c r="M18" s="366"/>
      <c r="N18" s="954">
        <f t="shared" si="0"/>
        <v>0</v>
      </c>
    </row>
    <row r="19" spans="1:14" ht="12.75" customHeight="1">
      <c r="A19" s="119"/>
      <c r="B19" s="123">
        <v>3</v>
      </c>
      <c r="C19" s="121" t="s">
        <v>535</v>
      </c>
      <c r="D19" s="133"/>
      <c r="E19" s="365"/>
      <c r="F19" s="362"/>
      <c r="G19" s="363"/>
      <c r="H19" s="364"/>
      <c r="I19" s="363"/>
      <c r="J19" s="363"/>
      <c r="K19" s="363"/>
      <c r="L19" s="365"/>
      <c r="M19" s="366"/>
      <c r="N19" s="954">
        <f t="shared" si="0"/>
        <v>0</v>
      </c>
    </row>
    <row r="20" spans="1:14" ht="12.75" customHeight="1">
      <c r="A20" s="119"/>
      <c r="B20" s="123">
        <v>4</v>
      </c>
      <c r="C20" s="121" t="s">
        <v>741</v>
      </c>
      <c r="D20" s="133"/>
      <c r="E20" s="365"/>
      <c r="F20" s="362"/>
      <c r="G20" s="363"/>
      <c r="H20" s="364"/>
      <c r="I20" s="363"/>
      <c r="J20" s="363"/>
      <c r="K20" s="363"/>
      <c r="L20" s="365"/>
      <c r="M20" s="366"/>
      <c r="N20" s="954">
        <f t="shared" si="0"/>
        <v>0</v>
      </c>
    </row>
    <row r="21" spans="1:14" ht="12.75" customHeight="1">
      <c r="A21" s="119"/>
      <c r="B21" s="123">
        <v>9</v>
      </c>
      <c r="C21" s="121" t="s">
        <v>536</v>
      </c>
      <c r="D21" s="133"/>
      <c r="E21" s="365"/>
      <c r="F21" s="362"/>
      <c r="G21" s="363"/>
      <c r="H21" s="364"/>
      <c r="I21" s="363"/>
      <c r="J21" s="363"/>
      <c r="K21" s="363"/>
      <c r="L21" s="365"/>
      <c r="M21" s="366"/>
      <c r="N21" s="954">
        <f t="shared" si="0"/>
        <v>0</v>
      </c>
    </row>
    <row r="22" spans="1:14" ht="15" customHeight="1">
      <c r="A22" s="124">
        <v>8126</v>
      </c>
      <c r="B22" s="125" t="s">
        <v>446</v>
      </c>
      <c r="C22" s="126" t="s">
        <v>537</v>
      </c>
      <c r="D22" s="127"/>
      <c r="E22" s="372">
        <f aca="true" t="shared" si="2" ref="E22:M22">SUM(E17:E21)</f>
        <v>0</v>
      </c>
      <c r="F22" s="380">
        <f t="shared" si="2"/>
        <v>0</v>
      </c>
      <c r="G22" s="381">
        <f t="shared" si="2"/>
        <v>0</v>
      </c>
      <c r="H22" s="382">
        <f t="shared" si="2"/>
        <v>0</v>
      </c>
      <c r="I22" s="381">
        <f t="shared" si="2"/>
        <v>0</v>
      </c>
      <c r="J22" s="381">
        <f t="shared" si="2"/>
        <v>0</v>
      </c>
      <c r="K22" s="381">
        <f t="shared" si="2"/>
        <v>0</v>
      </c>
      <c r="L22" s="383">
        <f t="shared" si="2"/>
        <v>0</v>
      </c>
      <c r="M22" s="384">
        <f t="shared" si="2"/>
        <v>0</v>
      </c>
      <c r="N22" s="385">
        <f t="shared" si="0"/>
        <v>0</v>
      </c>
    </row>
    <row r="23" spans="1:14" ht="12.75" customHeight="1">
      <c r="A23" s="119">
        <v>8127</v>
      </c>
      <c r="B23" s="123">
        <v>1</v>
      </c>
      <c r="C23" s="121" t="s">
        <v>538</v>
      </c>
      <c r="D23" s="134"/>
      <c r="E23" s="361"/>
      <c r="F23" s="362"/>
      <c r="G23" s="363"/>
      <c r="H23" s="364"/>
      <c r="I23" s="363"/>
      <c r="J23" s="363"/>
      <c r="K23" s="363"/>
      <c r="L23" s="365"/>
      <c r="M23" s="366"/>
      <c r="N23" s="954">
        <f t="shared" si="0"/>
        <v>0</v>
      </c>
    </row>
    <row r="24" spans="1:14" ht="12.75" customHeight="1">
      <c r="A24" s="119"/>
      <c r="B24" s="123">
        <v>2</v>
      </c>
      <c r="C24" s="121" t="s">
        <v>539</v>
      </c>
      <c r="D24" s="134"/>
      <c r="E24" s="361"/>
      <c r="F24" s="362"/>
      <c r="G24" s="363"/>
      <c r="H24" s="364"/>
      <c r="I24" s="363"/>
      <c r="J24" s="363"/>
      <c r="K24" s="363"/>
      <c r="L24" s="365"/>
      <c r="M24" s="366"/>
      <c r="N24" s="954">
        <f t="shared" si="0"/>
        <v>0</v>
      </c>
    </row>
    <row r="25" spans="1:14" ht="12.75" customHeight="1">
      <c r="A25" s="119"/>
      <c r="B25" s="123">
        <v>3</v>
      </c>
      <c r="C25" s="121" t="s">
        <v>540</v>
      </c>
      <c r="D25" s="134"/>
      <c r="E25" s="361"/>
      <c r="F25" s="362"/>
      <c r="G25" s="363"/>
      <c r="H25" s="364"/>
      <c r="I25" s="363"/>
      <c r="J25" s="363"/>
      <c r="K25" s="363"/>
      <c r="L25" s="365"/>
      <c r="M25" s="366"/>
      <c r="N25" s="954">
        <f t="shared" si="0"/>
        <v>0</v>
      </c>
    </row>
    <row r="26" spans="1:14" ht="12.75" customHeight="1">
      <c r="A26" s="119"/>
      <c r="B26" s="123">
        <v>9</v>
      </c>
      <c r="C26" s="135" t="s">
        <v>541</v>
      </c>
      <c r="D26" s="136"/>
      <c r="E26" s="386"/>
      <c r="F26" s="367"/>
      <c r="G26" s="368"/>
      <c r="H26" s="369"/>
      <c r="I26" s="368"/>
      <c r="J26" s="368"/>
      <c r="K26" s="368"/>
      <c r="L26" s="370"/>
      <c r="M26" s="371"/>
      <c r="N26" s="391">
        <f t="shared" si="0"/>
        <v>0</v>
      </c>
    </row>
    <row r="27" spans="1:14" ht="15" customHeight="1">
      <c r="A27" s="124">
        <v>8127</v>
      </c>
      <c r="B27" s="125" t="s">
        <v>446</v>
      </c>
      <c r="C27" s="137" t="s">
        <v>542</v>
      </c>
      <c r="D27" s="136"/>
      <c r="E27" s="387">
        <f aca="true" t="shared" si="3" ref="E27:M27">SUM(E23:E26)</f>
        <v>0</v>
      </c>
      <c r="F27" s="373">
        <f t="shared" si="3"/>
        <v>0</v>
      </c>
      <c r="G27" s="388">
        <f t="shared" si="3"/>
        <v>0</v>
      </c>
      <c r="H27" s="382">
        <f t="shared" si="3"/>
        <v>0</v>
      </c>
      <c r="I27" s="388">
        <f t="shared" si="3"/>
        <v>0</v>
      </c>
      <c r="J27" s="388">
        <f t="shared" si="3"/>
        <v>0</v>
      </c>
      <c r="K27" s="388">
        <f t="shared" si="3"/>
        <v>0</v>
      </c>
      <c r="L27" s="389">
        <f t="shared" si="3"/>
        <v>0</v>
      </c>
      <c r="M27" s="390">
        <f t="shared" si="3"/>
        <v>0</v>
      </c>
      <c r="N27" s="391">
        <f t="shared" si="0"/>
        <v>0</v>
      </c>
    </row>
    <row r="28" spans="1:14" ht="12.75" customHeight="1">
      <c r="A28" s="119">
        <v>8128</v>
      </c>
      <c r="B28" s="123">
        <v>1</v>
      </c>
      <c r="C28" s="117" t="s">
        <v>543</v>
      </c>
      <c r="D28" s="122"/>
      <c r="E28" s="361"/>
      <c r="F28" s="362"/>
      <c r="G28" s="363"/>
      <c r="H28" s="364"/>
      <c r="I28" s="363"/>
      <c r="J28" s="363"/>
      <c r="K28" s="363"/>
      <c r="L28" s="365"/>
      <c r="M28" s="366"/>
      <c r="N28" s="954">
        <f t="shared" si="0"/>
        <v>0</v>
      </c>
    </row>
    <row r="29" spans="1:14" ht="12.75" customHeight="1">
      <c r="A29" s="119"/>
      <c r="B29" s="123">
        <v>2</v>
      </c>
      <c r="C29" s="138" t="s">
        <v>544</v>
      </c>
      <c r="D29" s="122"/>
      <c r="E29" s="361"/>
      <c r="F29" s="362"/>
      <c r="G29" s="363"/>
      <c r="H29" s="364"/>
      <c r="I29" s="363"/>
      <c r="J29" s="363"/>
      <c r="K29" s="363"/>
      <c r="L29" s="365"/>
      <c r="M29" s="366"/>
      <c r="N29" s="954">
        <f t="shared" si="0"/>
        <v>0</v>
      </c>
    </row>
    <row r="30" spans="1:14" ht="12.75" customHeight="1">
      <c r="A30" s="119"/>
      <c r="B30" s="123">
        <v>3</v>
      </c>
      <c r="C30" s="121" t="s">
        <v>545</v>
      </c>
      <c r="D30" s="122"/>
      <c r="E30" s="361"/>
      <c r="F30" s="362"/>
      <c r="G30" s="363"/>
      <c r="H30" s="364"/>
      <c r="I30" s="363"/>
      <c r="J30" s="363"/>
      <c r="K30" s="363"/>
      <c r="L30" s="365"/>
      <c r="M30" s="366"/>
      <c r="N30" s="954">
        <f t="shared" si="0"/>
        <v>0</v>
      </c>
    </row>
    <row r="31" spans="1:14" ht="12.75" customHeight="1">
      <c r="A31" s="119"/>
      <c r="B31" s="123">
        <v>4</v>
      </c>
      <c r="C31" s="121" t="s">
        <v>546</v>
      </c>
      <c r="D31" s="122"/>
      <c r="E31" s="361"/>
      <c r="F31" s="362"/>
      <c r="G31" s="363"/>
      <c r="H31" s="364"/>
      <c r="I31" s="363"/>
      <c r="J31" s="363"/>
      <c r="K31" s="363"/>
      <c r="L31" s="365"/>
      <c r="M31" s="366"/>
      <c r="N31" s="954">
        <f t="shared" si="0"/>
        <v>0</v>
      </c>
    </row>
    <row r="32" spans="1:14" ht="12.75" customHeight="1">
      <c r="A32" s="119"/>
      <c r="B32" s="123">
        <v>5</v>
      </c>
      <c r="C32" s="121" t="s">
        <v>547</v>
      </c>
      <c r="D32" s="122"/>
      <c r="E32" s="361"/>
      <c r="F32" s="362"/>
      <c r="G32" s="363"/>
      <c r="H32" s="364"/>
      <c r="I32" s="363"/>
      <c r="J32" s="363"/>
      <c r="K32" s="363"/>
      <c r="L32" s="365"/>
      <c r="M32" s="366"/>
      <c r="N32" s="954">
        <f t="shared" si="0"/>
        <v>0</v>
      </c>
    </row>
    <row r="33" spans="1:14" ht="12.75" customHeight="1">
      <c r="A33" s="119"/>
      <c r="B33" s="123">
        <v>6</v>
      </c>
      <c r="C33" s="121" t="s">
        <v>548</v>
      </c>
      <c r="D33" s="122"/>
      <c r="E33" s="361"/>
      <c r="F33" s="362"/>
      <c r="G33" s="363"/>
      <c r="H33" s="364"/>
      <c r="I33" s="363"/>
      <c r="J33" s="363"/>
      <c r="K33" s="363"/>
      <c r="L33" s="365"/>
      <c r="M33" s="366"/>
      <c r="N33" s="954">
        <f t="shared" si="0"/>
        <v>0</v>
      </c>
    </row>
    <row r="34" spans="1:14" ht="12.75" customHeight="1">
      <c r="A34" s="119"/>
      <c r="B34" s="123">
        <v>7</v>
      </c>
      <c r="C34" s="121" t="s">
        <v>549</v>
      </c>
      <c r="D34" s="122"/>
      <c r="E34" s="361"/>
      <c r="F34" s="362"/>
      <c r="G34" s="363"/>
      <c r="H34" s="364"/>
      <c r="I34" s="363"/>
      <c r="J34" s="363"/>
      <c r="K34" s="363"/>
      <c r="L34" s="365"/>
      <c r="M34" s="366"/>
      <c r="N34" s="954">
        <f t="shared" si="0"/>
        <v>0</v>
      </c>
    </row>
    <row r="35" spans="1:14" ht="12.75" customHeight="1">
      <c r="A35" s="119"/>
      <c r="B35" s="123">
        <v>8</v>
      </c>
      <c r="C35" s="138" t="s">
        <v>557</v>
      </c>
      <c r="D35" s="122"/>
      <c r="E35" s="392"/>
      <c r="F35" s="362"/>
      <c r="G35" s="363"/>
      <c r="H35" s="364"/>
      <c r="I35" s="363"/>
      <c r="J35" s="363"/>
      <c r="K35" s="363"/>
      <c r="L35" s="365"/>
      <c r="M35" s="366"/>
      <c r="N35" s="954">
        <f t="shared" si="0"/>
        <v>0</v>
      </c>
    </row>
    <row r="36" spans="1:14" ht="12.75" customHeight="1">
      <c r="A36" s="119"/>
      <c r="B36" s="120">
        <v>9</v>
      </c>
      <c r="C36" s="135" t="s">
        <v>558</v>
      </c>
      <c r="D36" s="139"/>
      <c r="E36" s="386"/>
      <c r="F36" s="367"/>
      <c r="G36" s="368"/>
      <c r="H36" s="369"/>
      <c r="I36" s="368"/>
      <c r="J36" s="368"/>
      <c r="K36" s="368"/>
      <c r="L36" s="370"/>
      <c r="M36" s="371"/>
      <c r="N36" s="391">
        <f t="shared" si="0"/>
        <v>0</v>
      </c>
    </row>
    <row r="37" spans="1:14" ht="15" customHeight="1" thickBot="1">
      <c r="A37" s="124">
        <v>8128</v>
      </c>
      <c r="B37" s="125" t="s">
        <v>446</v>
      </c>
      <c r="C37" s="126" t="s">
        <v>747</v>
      </c>
      <c r="D37" s="136"/>
      <c r="E37" s="387">
        <f aca="true" t="shared" si="4" ref="E37:M37">SUM(E28:E36)</f>
        <v>0</v>
      </c>
      <c r="F37" s="373">
        <f t="shared" si="4"/>
        <v>0</v>
      </c>
      <c r="G37" s="374">
        <f t="shared" si="4"/>
        <v>0</v>
      </c>
      <c r="H37" s="375">
        <f t="shared" si="4"/>
        <v>0</v>
      </c>
      <c r="I37" s="374">
        <f t="shared" si="4"/>
        <v>0</v>
      </c>
      <c r="J37" s="374">
        <f t="shared" si="4"/>
        <v>0</v>
      </c>
      <c r="K37" s="374">
        <f t="shared" si="4"/>
        <v>0</v>
      </c>
      <c r="L37" s="376">
        <f t="shared" si="4"/>
        <v>0</v>
      </c>
      <c r="M37" s="377">
        <f t="shared" si="4"/>
        <v>0</v>
      </c>
      <c r="N37" s="391">
        <f t="shared" si="0"/>
        <v>0</v>
      </c>
    </row>
    <row r="38" spans="1:14" ht="16.5" customHeight="1" thickBot="1" thickTop="1">
      <c r="A38" s="140">
        <v>8129</v>
      </c>
      <c r="B38" s="141"/>
      <c r="C38" s="142" t="s">
        <v>559</v>
      </c>
      <c r="D38" s="143"/>
      <c r="E38" s="393"/>
      <c r="F38" s="394"/>
      <c r="G38" s="395"/>
      <c r="H38" s="396"/>
      <c r="I38" s="395"/>
      <c r="J38" s="395"/>
      <c r="K38" s="395"/>
      <c r="L38" s="397"/>
      <c r="M38" s="398"/>
      <c r="N38" s="956">
        <f t="shared" si="0"/>
        <v>0</v>
      </c>
    </row>
    <row r="39" spans="1:14" ht="16.5" customHeight="1" thickBot="1" thickTop="1">
      <c r="A39" s="144">
        <v>812</v>
      </c>
      <c r="B39" s="145" t="s">
        <v>446</v>
      </c>
      <c r="C39" s="146" t="s">
        <v>560</v>
      </c>
      <c r="D39" s="147"/>
      <c r="E39" s="399">
        <f aca="true" t="shared" si="5" ref="E39:M39">E38+E37+E27+E22+E16+E15+E14</f>
        <v>0</v>
      </c>
      <c r="F39" s="400">
        <f t="shared" si="5"/>
        <v>0</v>
      </c>
      <c r="G39" s="401">
        <f t="shared" si="5"/>
        <v>0</v>
      </c>
      <c r="H39" s="402">
        <f t="shared" si="5"/>
        <v>0</v>
      </c>
      <c r="I39" s="401">
        <f t="shared" si="5"/>
        <v>0</v>
      </c>
      <c r="J39" s="401">
        <f t="shared" si="5"/>
        <v>0</v>
      </c>
      <c r="K39" s="403">
        <f t="shared" si="5"/>
        <v>0</v>
      </c>
      <c r="L39" s="399">
        <f t="shared" si="5"/>
        <v>0</v>
      </c>
      <c r="M39" s="404">
        <f t="shared" si="5"/>
        <v>0</v>
      </c>
      <c r="N39" s="405">
        <f t="shared" si="0"/>
        <v>0</v>
      </c>
    </row>
    <row r="40" spans="1:14" ht="15" customHeight="1">
      <c r="A40" s="148">
        <v>8130</v>
      </c>
      <c r="B40" s="149"/>
      <c r="C40" s="150" t="s">
        <v>561</v>
      </c>
      <c r="D40" s="151"/>
      <c r="E40" s="406"/>
      <c r="F40" s="367"/>
      <c r="G40" s="357"/>
      <c r="H40" s="358"/>
      <c r="I40" s="357"/>
      <c r="J40" s="357"/>
      <c r="K40" s="357"/>
      <c r="L40" s="359"/>
      <c r="M40" s="360"/>
      <c r="N40" s="955">
        <f t="shared" si="0"/>
        <v>0</v>
      </c>
    </row>
    <row r="41" spans="1:14" ht="15" customHeight="1">
      <c r="A41" s="128">
        <v>8131</v>
      </c>
      <c r="B41" s="152"/>
      <c r="C41" s="129" t="s">
        <v>562</v>
      </c>
      <c r="D41" s="130"/>
      <c r="E41" s="379"/>
      <c r="F41" s="367"/>
      <c r="G41" s="357"/>
      <c r="H41" s="358"/>
      <c r="I41" s="357"/>
      <c r="J41" s="357"/>
      <c r="K41" s="357"/>
      <c r="L41" s="359"/>
      <c r="M41" s="360"/>
      <c r="N41" s="955">
        <f t="shared" si="0"/>
        <v>0</v>
      </c>
    </row>
    <row r="42" spans="1:14" ht="15" customHeight="1">
      <c r="A42" s="128">
        <v>8132</v>
      </c>
      <c r="B42" s="152"/>
      <c r="C42" s="129" t="s">
        <v>563</v>
      </c>
      <c r="D42" s="130"/>
      <c r="E42" s="379"/>
      <c r="F42" s="367"/>
      <c r="G42" s="407"/>
      <c r="H42" s="408"/>
      <c r="I42" s="407"/>
      <c r="J42" s="407"/>
      <c r="K42" s="407"/>
      <c r="L42" s="409"/>
      <c r="M42" s="410"/>
      <c r="N42" s="955">
        <f t="shared" si="0"/>
        <v>0</v>
      </c>
    </row>
    <row r="43" spans="1:14" ht="12.75" customHeight="1">
      <c r="A43" s="131">
        <v>8133</v>
      </c>
      <c r="B43" s="116">
        <v>1</v>
      </c>
      <c r="C43" s="117" t="s">
        <v>564</v>
      </c>
      <c r="D43" s="118"/>
      <c r="E43" s="355"/>
      <c r="F43" s="362"/>
      <c r="G43" s="363"/>
      <c r="H43" s="364"/>
      <c r="I43" s="363"/>
      <c r="J43" s="363"/>
      <c r="K43" s="363"/>
      <c r="L43" s="365"/>
      <c r="M43" s="366"/>
      <c r="N43" s="955">
        <f t="shared" si="0"/>
        <v>0</v>
      </c>
    </row>
    <row r="44" spans="1:14" ht="12.75" customHeight="1">
      <c r="A44" s="119"/>
      <c r="B44" s="123">
        <v>2</v>
      </c>
      <c r="C44" s="121" t="s">
        <v>565</v>
      </c>
      <c r="D44" s="122"/>
      <c r="E44" s="361"/>
      <c r="F44" s="362"/>
      <c r="G44" s="363"/>
      <c r="H44" s="364"/>
      <c r="I44" s="363"/>
      <c r="J44" s="363"/>
      <c r="K44" s="363"/>
      <c r="L44" s="365"/>
      <c r="M44" s="366"/>
      <c r="N44" s="954">
        <f t="shared" si="0"/>
        <v>0</v>
      </c>
    </row>
    <row r="45" spans="1:14" ht="12.75" customHeight="1">
      <c r="A45" s="119"/>
      <c r="B45" s="123">
        <v>9</v>
      </c>
      <c r="C45" s="135" t="s">
        <v>552</v>
      </c>
      <c r="D45" s="139"/>
      <c r="E45" s="386"/>
      <c r="F45" s="367"/>
      <c r="G45" s="368"/>
      <c r="H45" s="369"/>
      <c r="I45" s="368"/>
      <c r="J45" s="368"/>
      <c r="K45" s="368"/>
      <c r="L45" s="370"/>
      <c r="M45" s="371"/>
      <c r="N45" s="391">
        <f t="shared" si="0"/>
        <v>0</v>
      </c>
    </row>
    <row r="46" spans="1:14" ht="15" customHeight="1" thickBot="1">
      <c r="A46" s="148">
        <v>8133</v>
      </c>
      <c r="B46" s="153" t="s">
        <v>446</v>
      </c>
      <c r="C46" s="129" t="s">
        <v>553</v>
      </c>
      <c r="D46" s="151"/>
      <c r="E46" s="411">
        <f aca="true" t="shared" si="6" ref="E46:M46">SUM(E43:E45)</f>
        <v>0</v>
      </c>
      <c r="F46" s="373">
        <f t="shared" si="6"/>
        <v>0</v>
      </c>
      <c r="G46" s="374">
        <f t="shared" si="6"/>
        <v>0</v>
      </c>
      <c r="H46" s="412">
        <f t="shared" si="6"/>
        <v>0</v>
      </c>
      <c r="I46" s="388">
        <f t="shared" si="6"/>
        <v>0</v>
      </c>
      <c r="J46" s="374">
        <f t="shared" si="6"/>
        <v>0</v>
      </c>
      <c r="K46" s="374">
        <f t="shared" si="6"/>
        <v>0</v>
      </c>
      <c r="L46" s="376">
        <f t="shared" si="6"/>
        <v>0</v>
      </c>
      <c r="M46" s="377">
        <f t="shared" si="6"/>
        <v>0</v>
      </c>
      <c r="N46" s="391">
        <f t="shared" si="0"/>
        <v>0</v>
      </c>
    </row>
    <row r="47" spans="1:14" ht="16.5" customHeight="1" thickBot="1">
      <c r="A47" s="144">
        <v>813</v>
      </c>
      <c r="B47" s="145" t="s">
        <v>446</v>
      </c>
      <c r="C47" s="154" t="s">
        <v>566</v>
      </c>
      <c r="D47" s="155"/>
      <c r="E47" s="413">
        <f aca="true" t="shared" si="7" ref="E47:M47">E39+E40+E41+E42+E46</f>
        <v>0</v>
      </c>
      <c r="F47" s="414">
        <f t="shared" si="7"/>
        <v>0</v>
      </c>
      <c r="G47" s="414">
        <f t="shared" si="7"/>
        <v>0</v>
      </c>
      <c r="H47" s="415">
        <f t="shared" si="7"/>
        <v>0</v>
      </c>
      <c r="I47" s="416">
        <f t="shared" si="7"/>
        <v>0</v>
      </c>
      <c r="J47" s="414">
        <f t="shared" si="7"/>
        <v>0</v>
      </c>
      <c r="K47" s="414">
        <f t="shared" si="7"/>
        <v>0</v>
      </c>
      <c r="L47" s="417">
        <f t="shared" si="7"/>
        <v>0</v>
      </c>
      <c r="M47" s="418">
        <f t="shared" si="7"/>
        <v>0</v>
      </c>
      <c r="N47" s="419">
        <f t="shared" si="0"/>
        <v>0</v>
      </c>
    </row>
    <row r="48" spans="2:14" ht="4.5" customHeight="1" thickBot="1">
      <c r="B48" s="156"/>
      <c r="D48" s="157"/>
      <c r="E48" s="420"/>
      <c r="F48" s="421"/>
      <c r="G48" s="421"/>
      <c r="H48" s="422"/>
      <c r="I48" s="421"/>
      <c r="J48" s="421"/>
      <c r="K48" s="421"/>
      <c r="L48" s="421"/>
      <c r="M48" s="421"/>
      <c r="N48" s="957"/>
    </row>
    <row r="49" spans="1:14" ht="15" customHeight="1">
      <c r="A49" s="128">
        <v>8141</v>
      </c>
      <c r="B49" s="116"/>
      <c r="C49" s="129" t="s">
        <v>567</v>
      </c>
      <c r="D49" s="136"/>
      <c r="E49" s="423"/>
      <c r="F49" s="357"/>
      <c r="G49" s="357"/>
      <c r="H49" s="358"/>
      <c r="I49" s="357"/>
      <c r="J49" s="357"/>
      <c r="K49" s="357"/>
      <c r="L49" s="359"/>
      <c r="M49" s="424"/>
      <c r="N49" s="958">
        <f aca="true" t="shared" si="8" ref="N49:N93">SUM(E49:M49)-H49</f>
        <v>0</v>
      </c>
    </row>
    <row r="50" spans="1:14" ht="15" customHeight="1">
      <c r="A50" s="158">
        <v>8142</v>
      </c>
      <c r="B50" s="159"/>
      <c r="C50" s="126" t="s">
        <v>568</v>
      </c>
      <c r="D50" s="127"/>
      <c r="E50" s="423"/>
      <c r="F50" s="407"/>
      <c r="G50" s="407"/>
      <c r="H50" s="408"/>
      <c r="I50" s="407"/>
      <c r="J50" s="407"/>
      <c r="K50" s="407"/>
      <c r="L50" s="409"/>
      <c r="M50" s="424"/>
      <c r="N50" s="378">
        <f t="shared" si="8"/>
        <v>0</v>
      </c>
    </row>
    <row r="51" spans="1:14" ht="12.75" customHeight="1">
      <c r="A51" s="119">
        <v>8143</v>
      </c>
      <c r="B51" s="123">
        <v>1</v>
      </c>
      <c r="C51" s="160" t="s">
        <v>569</v>
      </c>
      <c r="D51" s="134"/>
      <c r="E51" s="425"/>
      <c r="F51" s="363"/>
      <c r="G51" s="363"/>
      <c r="H51" s="364"/>
      <c r="I51" s="363"/>
      <c r="J51" s="363"/>
      <c r="K51" s="363"/>
      <c r="L51" s="365"/>
      <c r="M51" s="424"/>
      <c r="N51" s="853">
        <f t="shared" si="8"/>
        <v>0</v>
      </c>
    </row>
    <row r="52" spans="1:14" ht="12.75" customHeight="1">
      <c r="A52" s="119"/>
      <c r="B52" s="123">
        <v>9</v>
      </c>
      <c r="C52" s="161" t="s">
        <v>570</v>
      </c>
      <c r="D52" s="151"/>
      <c r="E52" s="423"/>
      <c r="F52" s="368"/>
      <c r="G52" s="368"/>
      <c r="H52" s="369"/>
      <c r="I52" s="368"/>
      <c r="J52" s="368"/>
      <c r="K52" s="368"/>
      <c r="L52" s="370"/>
      <c r="M52" s="426"/>
      <c r="N52" s="378">
        <f t="shared" si="8"/>
        <v>0</v>
      </c>
    </row>
    <row r="53" spans="1:14" ht="15" customHeight="1">
      <c r="A53" s="124">
        <v>8143</v>
      </c>
      <c r="B53" s="125" t="s">
        <v>446</v>
      </c>
      <c r="C53" s="158" t="s">
        <v>571</v>
      </c>
      <c r="D53" s="162"/>
      <c r="E53" s="427">
        <f aca="true" t="shared" si="9" ref="E53:M53">SUM(E51:E52)</f>
        <v>0</v>
      </c>
      <c r="F53" s="428">
        <f t="shared" si="9"/>
        <v>0</v>
      </c>
      <c r="G53" s="428">
        <f t="shared" si="9"/>
        <v>0</v>
      </c>
      <c r="H53" s="382">
        <f t="shared" si="9"/>
        <v>0</v>
      </c>
      <c r="I53" s="428">
        <f t="shared" si="9"/>
        <v>0</v>
      </c>
      <c r="J53" s="428">
        <f t="shared" si="9"/>
        <v>0</v>
      </c>
      <c r="K53" s="428">
        <f t="shared" si="9"/>
        <v>0</v>
      </c>
      <c r="L53" s="427">
        <f t="shared" si="9"/>
        <v>0</v>
      </c>
      <c r="M53" s="429">
        <f t="shared" si="9"/>
        <v>0</v>
      </c>
      <c r="N53" s="430">
        <f t="shared" si="8"/>
        <v>0</v>
      </c>
    </row>
    <row r="54" spans="1:14" ht="12.75" customHeight="1">
      <c r="A54" s="119">
        <v>8144</v>
      </c>
      <c r="B54" s="123">
        <v>1</v>
      </c>
      <c r="C54" s="87" t="s">
        <v>967</v>
      </c>
      <c r="D54" s="163"/>
      <c r="E54" s="431"/>
      <c r="F54" s="432"/>
      <c r="G54" s="432"/>
      <c r="H54" s="433"/>
      <c r="I54" s="432"/>
      <c r="J54" s="432"/>
      <c r="K54" s="432"/>
      <c r="L54" s="434"/>
      <c r="M54" s="435"/>
      <c r="N54" s="959">
        <f t="shared" si="8"/>
        <v>0</v>
      </c>
    </row>
    <row r="55" spans="1:14" ht="12.75" customHeight="1">
      <c r="A55" s="119"/>
      <c r="B55" s="123">
        <v>2</v>
      </c>
      <c r="C55" s="87" t="s">
        <v>968</v>
      </c>
      <c r="D55" s="163"/>
      <c r="E55" s="431"/>
      <c r="F55" s="432"/>
      <c r="G55" s="432"/>
      <c r="H55" s="433"/>
      <c r="I55" s="432"/>
      <c r="J55" s="432"/>
      <c r="K55" s="432"/>
      <c r="L55" s="434"/>
      <c r="M55" s="435"/>
      <c r="N55" s="959">
        <f t="shared" si="8"/>
        <v>0</v>
      </c>
    </row>
    <row r="56" spans="1:14" ht="12.75" customHeight="1">
      <c r="A56" s="119"/>
      <c r="B56" s="123">
        <v>3</v>
      </c>
      <c r="C56" s="87" t="s">
        <v>969</v>
      </c>
      <c r="D56" s="163"/>
      <c r="E56" s="431"/>
      <c r="F56" s="432"/>
      <c r="G56" s="432"/>
      <c r="H56" s="433"/>
      <c r="I56" s="432"/>
      <c r="J56" s="432"/>
      <c r="K56" s="432"/>
      <c r="L56" s="434"/>
      <c r="M56" s="435"/>
      <c r="N56" s="959">
        <f t="shared" si="8"/>
        <v>0</v>
      </c>
    </row>
    <row r="57" spans="1:14" ht="12.75" customHeight="1">
      <c r="A57" s="148"/>
      <c r="B57" s="123">
        <v>4</v>
      </c>
      <c r="C57" s="87" t="s">
        <v>970</v>
      </c>
      <c r="D57" s="163"/>
      <c r="E57" s="431"/>
      <c r="F57" s="432"/>
      <c r="G57" s="432"/>
      <c r="H57" s="433"/>
      <c r="I57" s="432"/>
      <c r="J57" s="432"/>
      <c r="K57" s="432"/>
      <c r="L57" s="434"/>
      <c r="M57" s="435"/>
      <c r="N57" s="959">
        <f t="shared" si="8"/>
        <v>0</v>
      </c>
    </row>
    <row r="58" spans="1:14" ht="15" customHeight="1">
      <c r="A58" s="124">
        <v>8144</v>
      </c>
      <c r="B58" s="125" t="s">
        <v>446</v>
      </c>
      <c r="C58" s="158" t="s">
        <v>625</v>
      </c>
      <c r="D58" s="162"/>
      <c r="E58" s="436">
        <f aca="true" t="shared" si="10" ref="E58:M58">SUM(E54:E57)</f>
        <v>0</v>
      </c>
      <c r="F58" s="437">
        <f t="shared" si="10"/>
        <v>0</v>
      </c>
      <c r="G58" s="437">
        <f t="shared" si="10"/>
        <v>0</v>
      </c>
      <c r="H58" s="382">
        <f t="shared" si="10"/>
        <v>0</v>
      </c>
      <c r="I58" s="437">
        <f t="shared" si="10"/>
        <v>0</v>
      </c>
      <c r="J58" s="437">
        <f t="shared" si="10"/>
        <v>0</v>
      </c>
      <c r="K58" s="437">
        <f t="shared" si="10"/>
        <v>0</v>
      </c>
      <c r="L58" s="438">
        <f t="shared" si="10"/>
        <v>0</v>
      </c>
      <c r="M58" s="439">
        <f t="shared" si="10"/>
        <v>0</v>
      </c>
      <c r="N58" s="440">
        <f t="shared" si="8"/>
        <v>0</v>
      </c>
    </row>
    <row r="59" spans="1:14" ht="12.75" customHeight="1">
      <c r="A59" s="119">
        <v>8145</v>
      </c>
      <c r="B59" s="123">
        <v>1</v>
      </c>
      <c r="C59" s="117" t="s">
        <v>1167</v>
      </c>
      <c r="D59" s="163"/>
      <c r="E59" s="431"/>
      <c r="F59" s="432"/>
      <c r="G59" s="432"/>
      <c r="H59" s="433"/>
      <c r="I59" s="432"/>
      <c r="J59" s="432"/>
      <c r="K59" s="432"/>
      <c r="L59" s="434"/>
      <c r="M59" s="435"/>
      <c r="N59" s="959">
        <f t="shared" si="8"/>
        <v>0</v>
      </c>
    </row>
    <row r="60" spans="1:14" ht="12.75" customHeight="1">
      <c r="A60" s="119"/>
      <c r="B60" s="123">
        <v>2</v>
      </c>
      <c r="C60" s="87" t="s">
        <v>971</v>
      </c>
      <c r="D60" s="163"/>
      <c r="E60" s="431"/>
      <c r="F60" s="432"/>
      <c r="G60" s="432"/>
      <c r="H60" s="433"/>
      <c r="I60" s="432"/>
      <c r="J60" s="432"/>
      <c r="K60" s="432"/>
      <c r="L60" s="434"/>
      <c r="M60" s="435"/>
      <c r="N60" s="959">
        <f t="shared" si="8"/>
        <v>0</v>
      </c>
    </row>
    <row r="61" spans="1:14" ht="12.75" customHeight="1">
      <c r="A61" s="119"/>
      <c r="B61" s="123">
        <v>3</v>
      </c>
      <c r="C61" s="87" t="s">
        <v>972</v>
      </c>
      <c r="D61" s="163"/>
      <c r="E61" s="431"/>
      <c r="F61" s="432"/>
      <c r="G61" s="432"/>
      <c r="H61" s="433"/>
      <c r="I61" s="432"/>
      <c r="J61" s="432"/>
      <c r="K61" s="432"/>
      <c r="L61" s="434"/>
      <c r="M61" s="435"/>
      <c r="N61" s="959">
        <f t="shared" si="8"/>
        <v>0</v>
      </c>
    </row>
    <row r="62" spans="1:14" ht="12.75" customHeight="1">
      <c r="A62" s="148"/>
      <c r="B62" s="123">
        <v>4</v>
      </c>
      <c r="C62" s="87" t="s">
        <v>973</v>
      </c>
      <c r="D62" s="163"/>
      <c r="E62" s="431"/>
      <c r="F62" s="432"/>
      <c r="G62" s="432"/>
      <c r="H62" s="433"/>
      <c r="I62" s="432"/>
      <c r="J62" s="432"/>
      <c r="K62" s="432"/>
      <c r="L62" s="434"/>
      <c r="M62" s="435"/>
      <c r="N62" s="959">
        <f t="shared" si="8"/>
        <v>0</v>
      </c>
    </row>
    <row r="63" spans="1:14" ht="15" customHeight="1">
      <c r="A63" s="124">
        <v>8145</v>
      </c>
      <c r="B63" s="125" t="s">
        <v>446</v>
      </c>
      <c r="C63" s="158" t="s">
        <v>689</v>
      </c>
      <c r="D63" s="162"/>
      <c r="E63" s="436">
        <f aca="true" t="shared" si="11" ref="E63:M63">SUM(E59:E62)</f>
        <v>0</v>
      </c>
      <c r="F63" s="437">
        <f t="shared" si="11"/>
        <v>0</v>
      </c>
      <c r="G63" s="437">
        <f t="shared" si="11"/>
        <v>0</v>
      </c>
      <c r="H63" s="382">
        <f t="shared" si="11"/>
        <v>0</v>
      </c>
      <c r="I63" s="437">
        <f t="shared" si="11"/>
        <v>0</v>
      </c>
      <c r="J63" s="437">
        <f t="shared" si="11"/>
        <v>0</v>
      </c>
      <c r="K63" s="437">
        <f t="shared" si="11"/>
        <v>0</v>
      </c>
      <c r="L63" s="438">
        <f t="shared" si="11"/>
        <v>0</v>
      </c>
      <c r="M63" s="439">
        <f t="shared" si="11"/>
        <v>0</v>
      </c>
      <c r="N63" s="440">
        <f t="shared" si="8"/>
        <v>0</v>
      </c>
    </row>
    <row r="64" spans="1:14" ht="12.75" customHeight="1">
      <c r="A64" s="119">
        <v>8146</v>
      </c>
      <c r="B64" s="123">
        <v>1</v>
      </c>
      <c r="C64" s="117" t="s">
        <v>978</v>
      </c>
      <c r="D64" s="163"/>
      <c r="E64" s="431"/>
      <c r="F64" s="432"/>
      <c r="G64" s="432"/>
      <c r="H64" s="433"/>
      <c r="I64" s="432"/>
      <c r="J64" s="432"/>
      <c r="K64" s="432"/>
      <c r="L64" s="434"/>
      <c r="M64" s="435"/>
      <c r="N64" s="959">
        <f t="shared" si="8"/>
        <v>0</v>
      </c>
    </row>
    <row r="65" spans="1:14" ht="12.75" customHeight="1">
      <c r="A65" s="119"/>
      <c r="B65" s="123">
        <v>2</v>
      </c>
      <c r="C65" s="87" t="s">
        <v>975</v>
      </c>
      <c r="D65" s="163"/>
      <c r="E65" s="431"/>
      <c r="F65" s="432"/>
      <c r="G65" s="432"/>
      <c r="H65" s="433"/>
      <c r="I65" s="432"/>
      <c r="J65" s="432"/>
      <c r="K65" s="432"/>
      <c r="L65" s="434"/>
      <c r="M65" s="435"/>
      <c r="N65" s="959">
        <f t="shared" si="8"/>
        <v>0</v>
      </c>
    </row>
    <row r="66" spans="1:14" ht="12.75" customHeight="1">
      <c r="A66" s="119"/>
      <c r="B66" s="123">
        <v>3</v>
      </c>
      <c r="C66" s="87" t="s">
        <v>976</v>
      </c>
      <c r="D66" s="163"/>
      <c r="E66" s="431"/>
      <c r="F66" s="432"/>
      <c r="G66" s="432"/>
      <c r="H66" s="433"/>
      <c r="I66" s="432"/>
      <c r="J66" s="432"/>
      <c r="K66" s="432"/>
      <c r="L66" s="434"/>
      <c r="M66" s="435"/>
      <c r="N66" s="959">
        <f t="shared" si="8"/>
        <v>0</v>
      </c>
    </row>
    <row r="67" spans="1:14" ht="12.75" customHeight="1">
      <c r="A67" s="148"/>
      <c r="B67" s="123">
        <v>4</v>
      </c>
      <c r="C67" s="87" t="s">
        <v>977</v>
      </c>
      <c r="D67" s="163"/>
      <c r="E67" s="431"/>
      <c r="F67" s="432"/>
      <c r="G67" s="432"/>
      <c r="H67" s="433"/>
      <c r="I67" s="432"/>
      <c r="J67" s="432"/>
      <c r="K67" s="432"/>
      <c r="L67" s="434"/>
      <c r="M67" s="435"/>
      <c r="N67" s="959">
        <f t="shared" si="8"/>
        <v>0</v>
      </c>
    </row>
    <row r="68" spans="1:14" ht="15" customHeight="1">
      <c r="A68" s="124">
        <v>8146</v>
      </c>
      <c r="B68" s="125" t="s">
        <v>446</v>
      </c>
      <c r="C68" s="128" t="s">
        <v>631</v>
      </c>
      <c r="D68" s="164"/>
      <c r="E68" s="436">
        <f aca="true" t="shared" si="12" ref="E68:M68">SUM(E64:E67)</f>
        <v>0</v>
      </c>
      <c r="F68" s="437">
        <f t="shared" si="12"/>
        <v>0</v>
      </c>
      <c r="G68" s="437">
        <f t="shared" si="12"/>
        <v>0</v>
      </c>
      <c r="H68" s="382">
        <f t="shared" si="12"/>
        <v>0</v>
      </c>
      <c r="I68" s="437">
        <f t="shared" si="12"/>
        <v>0</v>
      </c>
      <c r="J68" s="437">
        <f t="shared" si="12"/>
        <v>0</v>
      </c>
      <c r="K68" s="437">
        <f t="shared" si="12"/>
        <v>0</v>
      </c>
      <c r="L68" s="438">
        <f t="shared" si="12"/>
        <v>0</v>
      </c>
      <c r="M68" s="441">
        <f t="shared" si="12"/>
        <v>0</v>
      </c>
      <c r="N68" s="440">
        <f t="shared" si="8"/>
        <v>0</v>
      </c>
    </row>
    <row r="69" spans="1:14" ht="12.75" customHeight="1">
      <c r="A69" s="119">
        <v>8147</v>
      </c>
      <c r="B69" s="123">
        <v>1</v>
      </c>
      <c r="C69" s="117" t="s">
        <v>886</v>
      </c>
      <c r="D69" s="165"/>
      <c r="E69" s="431"/>
      <c r="F69" s="432"/>
      <c r="G69" s="432"/>
      <c r="H69" s="433"/>
      <c r="I69" s="432"/>
      <c r="J69" s="432"/>
      <c r="K69" s="432"/>
      <c r="L69" s="434"/>
      <c r="M69" s="442"/>
      <c r="N69" s="959">
        <f t="shared" si="8"/>
        <v>0</v>
      </c>
    </row>
    <row r="70" spans="1:14" ht="12.75" customHeight="1">
      <c r="A70" s="148"/>
      <c r="B70" s="123">
        <v>2</v>
      </c>
      <c r="C70" s="121" t="s">
        <v>39</v>
      </c>
      <c r="D70" s="163"/>
      <c r="E70" s="431"/>
      <c r="F70" s="432"/>
      <c r="G70" s="432"/>
      <c r="H70" s="433"/>
      <c r="I70" s="432"/>
      <c r="J70" s="432"/>
      <c r="K70" s="432"/>
      <c r="L70" s="434"/>
      <c r="M70" s="435"/>
      <c r="N70" s="959">
        <f t="shared" si="8"/>
        <v>0</v>
      </c>
    </row>
    <row r="71" spans="1:14" ht="12.75" customHeight="1">
      <c r="A71" s="148"/>
      <c r="B71" s="123">
        <v>3</v>
      </c>
      <c r="C71" s="121" t="s">
        <v>40</v>
      </c>
      <c r="D71" s="163"/>
      <c r="E71" s="431"/>
      <c r="F71" s="432"/>
      <c r="G71" s="432"/>
      <c r="H71" s="433"/>
      <c r="I71" s="432"/>
      <c r="J71" s="432"/>
      <c r="K71" s="432"/>
      <c r="L71" s="434"/>
      <c r="M71" s="435"/>
      <c r="N71" s="959">
        <f t="shared" si="8"/>
        <v>0</v>
      </c>
    </row>
    <row r="72" spans="1:14" ht="12.75" customHeight="1">
      <c r="A72" s="148"/>
      <c r="B72" s="123">
        <v>9</v>
      </c>
      <c r="C72" s="135" t="s">
        <v>632</v>
      </c>
      <c r="D72" s="166"/>
      <c r="E72" s="443"/>
      <c r="F72" s="444"/>
      <c r="G72" s="444"/>
      <c r="H72" s="445"/>
      <c r="I72" s="444"/>
      <c r="J72" s="444"/>
      <c r="K72" s="444"/>
      <c r="L72" s="446"/>
      <c r="M72" s="447"/>
      <c r="N72" s="430">
        <f t="shared" si="8"/>
        <v>0</v>
      </c>
    </row>
    <row r="73" spans="1:14" ht="15" customHeight="1">
      <c r="A73" s="124">
        <v>8147</v>
      </c>
      <c r="B73" s="125" t="s">
        <v>446</v>
      </c>
      <c r="C73" s="126" t="s">
        <v>633</v>
      </c>
      <c r="D73" s="162"/>
      <c r="E73" s="427">
        <f aca="true" t="shared" si="13" ref="E73:M73">SUM(E69:E72)</f>
        <v>0</v>
      </c>
      <c r="F73" s="448">
        <f t="shared" si="13"/>
        <v>0</v>
      </c>
      <c r="G73" s="448">
        <f t="shared" si="13"/>
        <v>0</v>
      </c>
      <c r="H73" s="382">
        <f t="shared" si="13"/>
        <v>0</v>
      </c>
      <c r="I73" s="448">
        <f t="shared" si="13"/>
        <v>0</v>
      </c>
      <c r="J73" s="448">
        <f t="shared" si="13"/>
        <v>0</v>
      </c>
      <c r="K73" s="448">
        <f t="shared" si="13"/>
        <v>0</v>
      </c>
      <c r="L73" s="449">
        <f t="shared" si="13"/>
        <v>0</v>
      </c>
      <c r="M73" s="439">
        <f t="shared" si="13"/>
        <v>0</v>
      </c>
      <c r="N73" s="430">
        <f t="shared" si="8"/>
        <v>0</v>
      </c>
    </row>
    <row r="74" spans="1:14" ht="12.75" customHeight="1">
      <c r="A74" s="167">
        <v>8148</v>
      </c>
      <c r="B74" s="168">
        <v>1</v>
      </c>
      <c r="C74" s="117" t="s">
        <v>634</v>
      </c>
      <c r="D74" s="165"/>
      <c r="E74" s="431"/>
      <c r="F74" s="432"/>
      <c r="G74" s="432"/>
      <c r="H74" s="433"/>
      <c r="I74" s="432"/>
      <c r="J74" s="432"/>
      <c r="K74" s="432"/>
      <c r="L74" s="434"/>
      <c r="M74" s="442"/>
      <c r="N74" s="959">
        <f t="shared" si="8"/>
        <v>0</v>
      </c>
    </row>
    <row r="75" spans="1:14" ht="12.75" customHeight="1">
      <c r="A75" s="167"/>
      <c r="B75" s="168">
        <v>2</v>
      </c>
      <c r="C75" s="121" t="s">
        <v>635</v>
      </c>
      <c r="D75" s="163"/>
      <c r="E75" s="431"/>
      <c r="F75" s="432"/>
      <c r="G75" s="432"/>
      <c r="H75" s="433"/>
      <c r="I75" s="432"/>
      <c r="J75" s="432"/>
      <c r="K75" s="432"/>
      <c r="L75" s="434"/>
      <c r="M75" s="435"/>
      <c r="N75" s="959">
        <f t="shared" si="8"/>
        <v>0</v>
      </c>
    </row>
    <row r="76" spans="1:14" ht="12.75" customHeight="1">
      <c r="A76" s="167"/>
      <c r="B76" s="168">
        <v>3</v>
      </c>
      <c r="C76" s="121" t="s">
        <v>636</v>
      </c>
      <c r="D76" s="163"/>
      <c r="E76" s="431"/>
      <c r="F76" s="432"/>
      <c r="G76" s="432"/>
      <c r="H76" s="433"/>
      <c r="I76" s="432"/>
      <c r="J76" s="432"/>
      <c r="K76" s="432"/>
      <c r="L76" s="434"/>
      <c r="M76" s="435"/>
      <c r="N76" s="959">
        <f t="shared" si="8"/>
        <v>0</v>
      </c>
    </row>
    <row r="77" spans="1:14" ht="15" customHeight="1">
      <c r="A77" s="124">
        <v>8148</v>
      </c>
      <c r="B77" s="169" t="s">
        <v>446</v>
      </c>
      <c r="C77" s="126" t="s">
        <v>637</v>
      </c>
      <c r="D77" s="127"/>
      <c r="E77" s="450">
        <f aca="true" t="shared" si="14" ref="E77:M77">SUM(E74:E76)</f>
        <v>0</v>
      </c>
      <c r="F77" s="381">
        <f t="shared" si="14"/>
        <v>0</v>
      </c>
      <c r="G77" s="381">
        <f t="shared" si="14"/>
        <v>0</v>
      </c>
      <c r="H77" s="382">
        <f t="shared" si="14"/>
        <v>0</v>
      </c>
      <c r="I77" s="381">
        <f t="shared" si="14"/>
        <v>0</v>
      </c>
      <c r="J77" s="381">
        <f t="shared" si="14"/>
        <v>0</v>
      </c>
      <c r="K77" s="381">
        <f t="shared" si="14"/>
        <v>0</v>
      </c>
      <c r="L77" s="383">
        <f t="shared" si="14"/>
        <v>0</v>
      </c>
      <c r="M77" s="451">
        <f t="shared" si="14"/>
        <v>0</v>
      </c>
      <c r="N77" s="452">
        <f t="shared" si="8"/>
        <v>0</v>
      </c>
    </row>
    <row r="78" spans="1:14" ht="12.75" customHeight="1">
      <c r="A78" s="131">
        <v>8149</v>
      </c>
      <c r="B78" s="116">
        <v>1</v>
      </c>
      <c r="C78" s="117" t="s">
        <v>638</v>
      </c>
      <c r="D78" s="118"/>
      <c r="E78" s="425"/>
      <c r="F78" s="363"/>
      <c r="G78" s="363"/>
      <c r="H78" s="364"/>
      <c r="I78" s="363"/>
      <c r="J78" s="363"/>
      <c r="K78" s="363"/>
      <c r="L78" s="365"/>
      <c r="M78" s="424"/>
      <c r="N78" s="853">
        <f t="shared" si="8"/>
        <v>0</v>
      </c>
    </row>
    <row r="79" spans="1:14" ht="12.75" customHeight="1">
      <c r="A79" s="119"/>
      <c r="B79" s="120">
        <v>2</v>
      </c>
      <c r="C79" s="121" t="s">
        <v>639</v>
      </c>
      <c r="D79" s="122"/>
      <c r="E79" s="425"/>
      <c r="F79" s="363"/>
      <c r="G79" s="363"/>
      <c r="H79" s="364"/>
      <c r="I79" s="363"/>
      <c r="J79" s="363"/>
      <c r="K79" s="363"/>
      <c r="L79" s="365"/>
      <c r="M79" s="453"/>
      <c r="N79" s="853">
        <f t="shared" si="8"/>
        <v>0</v>
      </c>
    </row>
    <row r="80" spans="1:14" ht="12.75" customHeight="1">
      <c r="A80" s="119"/>
      <c r="B80" s="120">
        <v>9</v>
      </c>
      <c r="C80" s="135" t="s">
        <v>1084</v>
      </c>
      <c r="D80" s="139"/>
      <c r="E80" s="423"/>
      <c r="F80" s="368"/>
      <c r="G80" s="368"/>
      <c r="H80" s="369"/>
      <c r="I80" s="368"/>
      <c r="J80" s="368"/>
      <c r="K80" s="368"/>
      <c r="L80" s="370"/>
      <c r="M80" s="426"/>
      <c r="N80" s="378">
        <f t="shared" si="8"/>
        <v>0</v>
      </c>
    </row>
    <row r="81" spans="1:14" ht="15" customHeight="1">
      <c r="A81" s="124">
        <v>8149</v>
      </c>
      <c r="B81" s="125" t="s">
        <v>446</v>
      </c>
      <c r="C81" s="129" t="s">
        <v>1085</v>
      </c>
      <c r="D81" s="151"/>
      <c r="E81" s="376">
        <f aca="true" t="shared" si="15" ref="E81:M81">SUM(E78:E80)</f>
        <v>0</v>
      </c>
      <c r="F81" s="374">
        <f t="shared" si="15"/>
        <v>0</v>
      </c>
      <c r="G81" s="374">
        <f t="shared" si="15"/>
        <v>0</v>
      </c>
      <c r="H81" s="382">
        <f t="shared" si="15"/>
        <v>0</v>
      </c>
      <c r="I81" s="374">
        <f t="shared" si="15"/>
        <v>0</v>
      </c>
      <c r="J81" s="374">
        <f t="shared" si="15"/>
        <v>0</v>
      </c>
      <c r="K81" s="374">
        <f t="shared" si="15"/>
        <v>0</v>
      </c>
      <c r="L81" s="376">
        <f t="shared" si="15"/>
        <v>0</v>
      </c>
      <c r="M81" s="377">
        <f t="shared" si="15"/>
        <v>0</v>
      </c>
      <c r="N81" s="378">
        <f t="shared" si="8"/>
        <v>0</v>
      </c>
    </row>
    <row r="82" spans="1:14" ht="12.75" customHeight="1">
      <c r="A82" s="119">
        <v>8151</v>
      </c>
      <c r="B82" s="123">
        <v>1</v>
      </c>
      <c r="C82" s="117" t="s">
        <v>640</v>
      </c>
      <c r="D82" s="165"/>
      <c r="E82" s="431"/>
      <c r="F82" s="432"/>
      <c r="G82" s="432"/>
      <c r="H82" s="433"/>
      <c r="I82" s="432"/>
      <c r="J82" s="432"/>
      <c r="K82" s="432"/>
      <c r="L82" s="434"/>
      <c r="M82" s="442"/>
      <c r="N82" s="959">
        <f t="shared" si="8"/>
        <v>0</v>
      </c>
    </row>
    <row r="83" spans="1:14" ht="12.75" customHeight="1">
      <c r="A83" s="148"/>
      <c r="B83" s="123">
        <v>2</v>
      </c>
      <c r="C83" s="121" t="s">
        <v>641</v>
      </c>
      <c r="D83" s="163"/>
      <c r="E83" s="431"/>
      <c r="F83" s="432"/>
      <c r="G83" s="432"/>
      <c r="H83" s="433"/>
      <c r="I83" s="432"/>
      <c r="J83" s="432"/>
      <c r="K83" s="432"/>
      <c r="L83" s="434"/>
      <c r="M83" s="435"/>
      <c r="N83" s="959">
        <f t="shared" si="8"/>
        <v>0</v>
      </c>
    </row>
    <row r="84" spans="1:14" ht="12.75" customHeight="1">
      <c r="A84" s="148"/>
      <c r="B84" s="123">
        <v>3</v>
      </c>
      <c r="C84" s="121" t="s">
        <v>642</v>
      </c>
      <c r="D84" s="163"/>
      <c r="E84" s="431"/>
      <c r="F84" s="432"/>
      <c r="G84" s="432"/>
      <c r="H84" s="433"/>
      <c r="I84" s="432"/>
      <c r="J84" s="432"/>
      <c r="K84" s="432"/>
      <c r="L84" s="434"/>
      <c r="M84" s="435"/>
      <c r="N84" s="959">
        <f t="shared" si="8"/>
        <v>0</v>
      </c>
    </row>
    <row r="85" spans="1:14" ht="12.75" customHeight="1">
      <c r="A85" s="148"/>
      <c r="B85" s="123">
        <v>4</v>
      </c>
      <c r="C85" s="170" t="s">
        <v>643</v>
      </c>
      <c r="D85" s="163"/>
      <c r="E85" s="431"/>
      <c r="F85" s="432"/>
      <c r="G85" s="432"/>
      <c r="H85" s="433"/>
      <c r="I85" s="432"/>
      <c r="J85" s="432"/>
      <c r="K85" s="432"/>
      <c r="L85" s="434"/>
      <c r="M85" s="435"/>
      <c r="N85" s="959">
        <f t="shared" si="8"/>
        <v>0</v>
      </c>
    </row>
    <row r="86" spans="1:14" ht="12.75" customHeight="1">
      <c r="A86" s="148"/>
      <c r="B86" s="123">
        <v>5</v>
      </c>
      <c r="C86" s="170" t="s">
        <v>644</v>
      </c>
      <c r="D86" s="163"/>
      <c r="E86" s="431"/>
      <c r="F86" s="432"/>
      <c r="G86" s="432"/>
      <c r="H86" s="433"/>
      <c r="I86" s="432"/>
      <c r="J86" s="432"/>
      <c r="K86" s="432"/>
      <c r="L86" s="434"/>
      <c r="M86" s="435"/>
      <c r="N86" s="959">
        <f t="shared" si="8"/>
        <v>0</v>
      </c>
    </row>
    <row r="87" spans="1:14" ht="12.75" customHeight="1">
      <c r="A87" s="148"/>
      <c r="B87" s="123">
        <v>9</v>
      </c>
      <c r="C87" s="135" t="s">
        <v>645</v>
      </c>
      <c r="D87" s="171"/>
      <c r="E87" s="443"/>
      <c r="F87" s="444"/>
      <c r="G87" s="444"/>
      <c r="H87" s="445"/>
      <c r="I87" s="444"/>
      <c r="J87" s="444"/>
      <c r="K87" s="444"/>
      <c r="L87" s="446"/>
      <c r="M87" s="447"/>
      <c r="N87" s="430">
        <f t="shared" si="8"/>
        <v>0</v>
      </c>
    </row>
    <row r="88" spans="1:14" ht="15" customHeight="1">
      <c r="A88" s="124">
        <v>8151</v>
      </c>
      <c r="B88" s="125" t="s">
        <v>446</v>
      </c>
      <c r="C88" s="129" t="s">
        <v>646</v>
      </c>
      <c r="D88" s="164"/>
      <c r="E88" s="427">
        <f aca="true" t="shared" si="16" ref="E88:M88">SUM(E82:E87)</f>
        <v>0</v>
      </c>
      <c r="F88" s="448">
        <f t="shared" si="16"/>
        <v>0</v>
      </c>
      <c r="G88" s="448">
        <f t="shared" si="16"/>
        <v>0</v>
      </c>
      <c r="H88" s="382">
        <f t="shared" si="16"/>
        <v>0</v>
      </c>
      <c r="I88" s="448">
        <f t="shared" si="16"/>
        <v>0</v>
      </c>
      <c r="J88" s="448">
        <f t="shared" si="16"/>
        <v>0</v>
      </c>
      <c r="K88" s="448">
        <f t="shared" si="16"/>
        <v>0</v>
      </c>
      <c r="L88" s="449">
        <f t="shared" si="16"/>
        <v>0</v>
      </c>
      <c r="M88" s="439">
        <f t="shared" si="16"/>
        <v>0</v>
      </c>
      <c r="N88" s="430">
        <f t="shared" si="8"/>
        <v>0</v>
      </c>
    </row>
    <row r="89" spans="1:14" ht="12.75" customHeight="1">
      <c r="A89" s="119">
        <v>8152</v>
      </c>
      <c r="B89" s="123">
        <v>1</v>
      </c>
      <c r="C89" s="117" t="s">
        <v>647</v>
      </c>
      <c r="D89" s="165"/>
      <c r="E89" s="431"/>
      <c r="F89" s="432"/>
      <c r="G89" s="432"/>
      <c r="H89" s="433"/>
      <c r="I89" s="432"/>
      <c r="J89" s="432"/>
      <c r="K89" s="432"/>
      <c r="L89" s="434"/>
      <c r="M89" s="442"/>
      <c r="N89" s="959">
        <f t="shared" si="8"/>
        <v>0</v>
      </c>
    </row>
    <row r="90" spans="1:14" ht="12.75" customHeight="1">
      <c r="A90" s="148"/>
      <c r="B90" s="123">
        <v>9</v>
      </c>
      <c r="C90" s="172" t="s">
        <v>648</v>
      </c>
      <c r="D90" s="171"/>
      <c r="E90" s="454"/>
      <c r="F90" s="455"/>
      <c r="G90" s="455"/>
      <c r="H90" s="456"/>
      <c r="I90" s="455"/>
      <c r="J90" s="455"/>
      <c r="K90" s="455"/>
      <c r="L90" s="457"/>
      <c r="M90" s="458"/>
      <c r="N90" s="960">
        <f t="shared" si="8"/>
        <v>0</v>
      </c>
    </row>
    <row r="91" spans="1:14" ht="15" customHeight="1">
      <c r="A91" s="124">
        <v>8152</v>
      </c>
      <c r="B91" s="125" t="s">
        <v>446</v>
      </c>
      <c r="C91" s="126" t="s">
        <v>649</v>
      </c>
      <c r="D91" s="162"/>
      <c r="E91" s="436">
        <f aca="true" t="shared" si="17" ref="E91:M91">SUM(E89:E90)</f>
        <v>0</v>
      </c>
      <c r="F91" s="437">
        <f t="shared" si="17"/>
        <v>0</v>
      </c>
      <c r="G91" s="437">
        <f t="shared" si="17"/>
        <v>0</v>
      </c>
      <c r="H91" s="382">
        <f t="shared" si="17"/>
        <v>0</v>
      </c>
      <c r="I91" s="437">
        <f t="shared" si="17"/>
        <v>0</v>
      </c>
      <c r="J91" s="437">
        <f t="shared" si="17"/>
        <v>0</v>
      </c>
      <c r="K91" s="437">
        <f t="shared" si="17"/>
        <v>0</v>
      </c>
      <c r="L91" s="438">
        <f t="shared" si="17"/>
        <v>0</v>
      </c>
      <c r="M91" s="439">
        <f t="shared" si="17"/>
        <v>0</v>
      </c>
      <c r="N91" s="440">
        <f t="shared" si="8"/>
        <v>0</v>
      </c>
    </row>
    <row r="92" spans="1:14" ht="15" customHeight="1" thickBot="1">
      <c r="A92" s="124">
        <v>8159</v>
      </c>
      <c r="B92" s="125"/>
      <c r="C92" s="126" t="s">
        <v>650</v>
      </c>
      <c r="D92" s="162"/>
      <c r="E92" s="443"/>
      <c r="F92" s="444"/>
      <c r="G92" s="444"/>
      <c r="H92" s="445"/>
      <c r="I92" s="444"/>
      <c r="J92" s="444"/>
      <c r="K92" s="444"/>
      <c r="L92" s="446"/>
      <c r="M92" s="459"/>
      <c r="N92" s="430">
        <f t="shared" si="8"/>
        <v>0</v>
      </c>
    </row>
    <row r="93" spans="1:14" ht="18" customHeight="1" thickBot="1">
      <c r="A93" s="144">
        <v>819</v>
      </c>
      <c r="B93" s="145" t="s">
        <v>446</v>
      </c>
      <c r="C93" s="154" t="s">
        <v>554</v>
      </c>
      <c r="D93" s="155"/>
      <c r="E93" s="413">
        <f aca="true" t="shared" si="18" ref="E93:M93">E92+E91+E88+E81+E77+E73+E68+E63+E58+E53+E50+E49</f>
        <v>0</v>
      </c>
      <c r="F93" s="460">
        <f t="shared" si="18"/>
        <v>0</v>
      </c>
      <c r="G93" s="414">
        <f t="shared" si="18"/>
        <v>0</v>
      </c>
      <c r="H93" s="414">
        <f t="shared" si="18"/>
        <v>0</v>
      </c>
      <c r="I93" s="414">
        <f t="shared" si="18"/>
        <v>0</v>
      </c>
      <c r="J93" s="414">
        <f t="shared" si="18"/>
        <v>0</v>
      </c>
      <c r="K93" s="414">
        <f t="shared" si="18"/>
        <v>0</v>
      </c>
      <c r="L93" s="413">
        <f t="shared" si="18"/>
        <v>0</v>
      </c>
      <c r="M93" s="461">
        <f t="shared" si="18"/>
        <v>0</v>
      </c>
      <c r="N93" s="419">
        <f t="shared" si="8"/>
        <v>0</v>
      </c>
    </row>
    <row r="94" spans="5:14" ht="25.5" customHeight="1">
      <c r="E94" s="177" t="str">
        <f>IF(ROUND(E93,3)-ROUND(E47,3)=0," ","Chyba bilance")</f>
        <v> </v>
      </c>
      <c r="F94" s="177" t="str">
        <f aca="true" t="shared" si="19" ref="F94:N94">IF(ROUND(F93,3)-ROUND(F47,3)=0," ","Chyba bilance")</f>
        <v> </v>
      </c>
      <c r="G94" s="177" t="str">
        <f t="shared" si="19"/>
        <v> </v>
      </c>
      <c r="H94" s="177" t="str">
        <f t="shared" si="19"/>
        <v> </v>
      </c>
      <c r="I94" s="177" t="str">
        <f t="shared" si="19"/>
        <v> </v>
      </c>
      <c r="J94" s="177" t="str">
        <f t="shared" si="19"/>
        <v> </v>
      </c>
      <c r="K94" s="177" t="str">
        <f t="shared" si="19"/>
        <v> </v>
      </c>
      <c r="L94" s="177" t="str">
        <f t="shared" si="19"/>
        <v> </v>
      </c>
      <c r="M94" s="177" t="str">
        <f t="shared" si="19"/>
        <v> </v>
      </c>
      <c r="N94" s="177"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schallnerova</cp:lastModifiedBy>
  <cp:lastPrinted>2006-06-01T12:37:42Z</cp:lastPrinted>
  <dcterms:created xsi:type="dcterms:W3CDTF">2000-01-25T07:36:50Z</dcterms:created>
  <dcterms:modified xsi:type="dcterms:W3CDTF">2006-06-01T12:38:34Z</dcterms:modified>
  <cp:category/>
  <cp:version/>
  <cp:contentType/>
  <cp:contentStatus/>
</cp:coreProperties>
</file>