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RK-15-2006-22, př. 1 " sheetId="1" r:id="rId1"/>
  </sheets>
  <definedNames>
    <definedName name="_xlnm.Print_Area" localSheetId="0">'RK-15-2006-22, př. 1 '!$A$1:$Q$148</definedName>
  </definedNames>
  <calcPr fullCalcOnLoad="1"/>
</workbook>
</file>

<file path=xl/sharedStrings.xml><?xml version="1.0" encoding="utf-8"?>
<sst xmlns="http://schemas.openxmlformats.org/spreadsheetml/2006/main" count="200" uniqueCount="160">
  <si>
    <t>počet stran: 2</t>
  </si>
  <si>
    <t>/v Kč/</t>
  </si>
  <si>
    <t>Výsledek hospodaření celkem</t>
  </si>
  <si>
    <t>z toho: činnost</t>
  </si>
  <si>
    <t>Návrh přídělu ze zisku:</t>
  </si>
  <si>
    <t>Stav fondů po finančním vypořádání</t>
  </si>
  <si>
    <t>Neuhrazená ztráta po vypořádání</t>
  </si>
  <si>
    <t>Školy a školská zařízení dle §</t>
  </si>
  <si>
    <t>hlavní</t>
  </si>
  <si>
    <t>doplňková</t>
  </si>
  <si>
    <t>ztráta</t>
  </si>
  <si>
    <t xml:space="preserve">fond </t>
  </si>
  <si>
    <t>fond</t>
  </si>
  <si>
    <t>investiční</t>
  </si>
  <si>
    <t>FKSP</t>
  </si>
  <si>
    <t xml:space="preserve">k úhradě </t>
  </si>
  <si>
    <t>rezervní</t>
  </si>
  <si>
    <t>z min.let</t>
  </si>
  <si>
    <t>odměn</t>
  </si>
  <si>
    <t>ztráty min.let</t>
  </si>
  <si>
    <t>§ 3114</t>
  </si>
  <si>
    <t>Celkem § 3114</t>
  </si>
  <si>
    <t>§ 3116</t>
  </si>
  <si>
    <t>Celkem § 3116</t>
  </si>
  <si>
    <t>§ 3121</t>
  </si>
  <si>
    <t>Celkem § 3121</t>
  </si>
  <si>
    <t>§ 3122</t>
  </si>
  <si>
    <t>Celkem § 3122</t>
  </si>
  <si>
    <t>§ 3123</t>
  </si>
  <si>
    <t>Celkem § 3123</t>
  </si>
  <si>
    <t>Zůstatky neuhrazené ztráty a fondů před finančním vypořádáním:k 31.12.2004</t>
  </si>
  <si>
    <t>§ 3125</t>
  </si>
  <si>
    <t>Celkem § 3125</t>
  </si>
  <si>
    <t>§ 3145</t>
  </si>
  <si>
    <t>Celkem § 3145</t>
  </si>
  <si>
    <t>§ 3146</t>
  </si>
  <si>
    <t>Celkem § 3146</t>
  </si>
  <si>
    <t>§ 3147</t>
  </si>
  <si>
    <t>Celkem § 3147</t>
  </si>
  <si>
    <t>§ 3149</t>
  </si>
  <si>
    <t>Celkem § 3149</t>
  </si>
  <si>
    <t>§ 3150</t>
  </si>
  <si>
    <t>Celkem § 3150</t>
  </si>
  <si>
    <t>§ 3231</t>
  </si>
  <si>
    <t>Celkem § 3231</t>
  </si>
  <si>
    <t>§ 3421</t>
  </si>
  <si>
    <t>Celkem § 3421</t>
  </si>
  <si>
    <t>§ 4322</t>
  </si>
  <si>
    <t xml:space="preserve">Celkem § 4322 </t>
  </si>
  <si>
    <t>z min. let</t>
  </si>
  <si>
    <t>ztráty min. let</t>
  </si>
  <si>
    <t>Zůstatky neuhrazené ztráty a fondů před finančním vypořádáním: k 31.12.2005</t>
  </si>
  <si>
    <t>CELKEM</t>
  </si>
  <si>
    <t>Základní škola, Habrecká 378, Ledeč nad Sázavou</t>
  </si>
  <si>
    <t>Základní škola a SPC, U Trojice 2104, Havlíčkův Brod</t>
  </si>
  <si>
    <t>Základní škola a MŠ při ZZ, Rozkošská 2329, H. Brod</t>
  </si>
  <si>
    <t>Základní škola, Komenského 1326, Pelhřimov</t>
  </si>
  <si>
    <t>Základní škola, Husova 391, Humpolec</t>
  </si>
  <si>
    <t>Základní škola, Pelhřimovská 491, Kamenice nad Lipou</t>
  </si>
  <si>
    <t>Základní škola, Španovského 319, Pacov</t>
  </si>
  <si>
    <t>Základní škola speciální a PŠ, Dobešovská 1, Černovice</t>
  </si>
  <si>
    <t>Základní škola, Dobrovského 11, Mor. Budějovice</t>
  </si>
  <si>
    <t>Základní škola, Cyrilometodějská 22, Třebíč</t>
  </si>
  <si>
    <t>Základní škola a PŠ, Čechova 30, Velké Meziříčí</t>
  </si>
  <si>
    <t>Základní škola, Masarykovo nám. 60, Bystřice/Pern.</t>
  </si>
  <si>
    <t>Speciální školy pro m.post., Komenského 8, Žďár n/Sáz.</t>
  </si>
  <si>
    <t>Základní škola při DPL, U Stadionu 285, Velká Bíteš</t>
  </si>
  <si>
    <t>Základní škola, Malá 154, Nové Město na Moravě</t>
  </si>
  <si>
    <t>Základní škola, Hradební 529, Chotěboř</t>
  </si>
  <si>
    <t>Základní škola, 9. Května 3, Třebíč</t>
  </si>
  <si>
    <t>Gymnázium, Hronova 1079, Pacov</t>
  </si>
  <si>
    <t>Gymnázium, Sokolovská 27, Velké Meziříčí</t>
  </si>
  <si>
    <t>Gymnázium, Jana Masaryka 1, Jihlava</t>
  </si>
  <si>
    <t>Gymnázium Otokara Březiny a SOŠ, Hradecká 235, Telč</t>
  </si>
  <si>
    <t>Gymnázium, Neumannova 2, Žďár nad Sázavou</t>
  </si>
  <si>
    <t>Gymnázium, Nádražní 76, Bystřice nad Pernštejnem</t>
  </si>
  <si>
    <t>Gymnázium a SOŠ, Tyršova 365, Moravské Budějovice</t>
  </si>
  <si>
    <t>Gymnázium, Masarykovo nám. 9, Třebíč</t>
  </si>
  <si>
    <t>Gymnázium dr. A. Hrdličky, Komenského 147, Humpolec</t>
  </si>
  <si>
    <t>Gymnázium, Jirsíkova 244, Pelhřimov</t>
  </si>
  <si>
    <t>Gymnázium, VOŠ a ISŠ, Hosovo nám. 1, Ledeč/ Sázavou</t>
  </si>
  <si>
    <t>Gymnázium, Štáflova 2063, Havlíčkův Brod</t>
  </si>
  <si>
    <t>Gymnázium V. Makovského Nové Město na Moravě</t>
  </si>
  <si>
    <t>Gymnázium, Jiráskova 637, Chotěboř</t>
  </si>
  <si>
    <t>VOŠ a OA, Na Valech 690, Chotěboř</t>
  </si>
  <si>
    <t>Speciální MŠ a ZŠ při nem. Pelhřimov (viz poznámky)</t>
  </si>
  <si>
    <t>SPŠ stavební ak. St. Bechyně, Jihlavská 628, Havl. Brod</t>
  </si>
  <si>
    <t>SZŠ a VZŠ, Masarykova 2033, Havlíčkův Brod</t>
  </si>
  <si>
    <t>OA a St. jazyková škola, nám. Svobody 1, Jihlava</t>
  </si>
  <si>
    <t>Střední průmyslová škola, tř. Legionářů 3, Jihlava</t>
  </si>
  <si>
    <t>Střední průmyslová škola textilní, Hálkova 42, Jihlava</t>
  </si>
  <si>
    <t>SZŠ, VZŠ a Speciální školy, Husova 54, Jihlava</t>
  </si>
  <si>
    <t>Obchodní akademie, Jirsíkova 875, Pelhřimov</t>
  </si>
  <si>
    <t>SOŠ a SOU zem. a tech. a U, Školní 764, Humpolec</t>
  </si>
  <si>
    <t>OA dr. Albína Bráfa, Bráfova 9, Třebíč</t>
  </si>
  <si>
    <t>SPŠ stav., SOU stav. a OU, Kubišova 1214/9, Třebíč</t>
  </si>
  <si>
    <t>SPŠtech. a SOUtech., Manželů Curieových 734, Třebíč</t>
  </si>
  <si>
    <t>VOŠ, VZŠ, SOŠ zem. a ekon. a SZŠ, Žižkova 505, Třebíč</t>
  </si>
  <si>
    <t>Hotelová škola a OA, U Světlé 36, Velké Meziříčí</t>
  </si>
  <si>
    <t>VOŠ a SPŠ, Studentská 1, Žďár nad Sázavou</t>
  </si>
  <si>
    <t>VOŠ, SZeŠ, SOU opravárenské a OU, Bystřice/Pern.</t>
  </si>
  <si>
    <t>SZŠ a VZŠ, Dvořákova 4, Žďár nad Sázavou</t>
  </si>
  <si>
    <t xml:space="preserve">SOU technické, Žižkova 1501, Chotěboř                                             </t>
  </si>
  <si>
    <t xml:space="preserve">OA a ISŠ obchodu a služeb, Bratříků 851, Havl.Brod                          </t>
  </si>
  <si>
    <t xml:space="preserve">VOŠ,GY, SSŠ a SOU, Sázavská 547, Světlá nad Sázavou                      </t>
  </si>
  <si>
    <t xml:space="preserve">SOŠ, SOU a OU, K Valše 38, Třešť                                                    </t>
  </si>
  <si>
    <t xml:space="preserve">SOU opravárenské, Školní 1a, Jihlava                                                 </t>
  </si>
  <si>
    <t xml:space="preserve">SOŠ tech., SOU a U,Polenská 2, Jihlava                      </t>
  </si>
  <si>
    <t xml:space="preserve">Střední škola obchodu a služeb, K. Světlé 2, Jihlava                                                        </t>
  </si>
  <si>
    <t xml:space="preserve">ISŠ stavební a U, Žižkova 50, Jihlava                                                     </t>
  </si>
  <si>
    <t xml:space="preserve">SPŠ a SOU, Friedova 1469, Pelhřimov                                                  </t>
  </si>
  <si>
    <t xml:space="preserve">SOUz, Masarykova 410, Kamenice nad Lipou                                        </t>
  </si>
  <si>
    <t xml:space="preserve">SOŠ obchodu a služeb a SOU, Sirotčí 4, Třebíč                                             </t>
  </si>
  <si>
    <t xml:space="preserve">SOU řemesel a sl. a U, Tov. Sady 79, Mor. Budějovice                  </t>
  </si>
  <si>
    <t>SOU řemesel, Demlova 890, Třebíč</t>
  </si>
  <si>
    <t>SOŠ a SOU lesnické,dopr. a služeb Nové Město na Mor.</t>
  </si>
  <si>
    <t>ISŠ obchodní, Havlíčkova 109, Jihlava   (viz poznámky)</t>
  </si>
  <si>
    <t xml:space="preserve">SOU strojírenské a U, Strojírenská 6, Žďár nad Sázavou                     </t>
  </si>
  <si>
    <t>SOU zemědělské, Hornoměstská 35, Velké Meziříčí</t>
  </si>
  <si>
    <t>OU a Prak.škola, Mariánské nám. 72 Černovice</t>
  </si>
  <si>
    <t>Domov mládeže, Žižkova 58, Jihlava</t>
  </si>
  <si>
    <t>Domov mládeže, Friedova 1464, Pelhřimov</t>
  </si>
  <si>
    <t>PPP, Nad Tratí 335, Havlíčkův Brod</t>
  </si>
  <si>
    <t>PPP, tř. Legionářů 6, Jihlava</t>
  </si>
  <si>
    <t>PPP, Pražská 127, Pelhřimov</t>
  </si>
  <si>
    <t>PPP, Vltavínská 1289, Třebíč</t>
  </si>
  <si>
    <t>PPP, Veselská 35, Žďár nad Sázavou</t>
  </si>
  <si>
    <t>Školní statek, Dusilov 384, Humpolec</t>
  </si>
  <si>
    <t>Plavecká škola, Mládežnická 2, Třebíč</t>
  </si>
  <si>
    <t>Plavecká škola, Rošického 6, Jihlava</t>
  </si>
  <si>
    <t>Vyšší odborná škola, Tolstého 16, Jihlava</t>
  </si>
  <si>
    <t>ZUŠ, Smetanovo nám. 31, Havlíčkův Brod</t>
  </si>
  <si>
    <t>ZUŠ, Na Mizerově 82, Ledeč nad Sázavou</t>
  </si>
  <si>
    <t>ZUŠ, Masarykovo nám. 16, Jihlava</t>
  </si>
  <si>
    <t>ZUŠ, Pelhřimovská 127, Kamenice nad Lipou</t>
  </si>
  <si>
    <t>ZUŠ, Španovského 319, Pacov</t>
  </si>
  <si>
    <t>ZUŠ, Zahradní 622, Bystřice nad Pernštejnem</t>
  </si>
  <si>
    <t>ZUŠ F. Drdly, Doležalovo nám. 4, Žďár nad Sázavou</t>
  </si>
  <si>
    <t>DDM U Aleje, Masarykovo nám. 2190, Havlíčkův Brod</t>
  </si>
  <si>
    <t>Junior - DDM, SVČ, Tyršova 793, Chotěboř</t>
  </si>
  <si>
    <t>Centrum - DDM, Husovo nám. 242, Ledeč nad Sázavou</t>
  </si>
  <si>
    <t>DDM, Jelenova 102, Světlá nad Sázavou</t>
  </si>
  <si>
    <t>DDM, Brněnská 29, Jihlava</t>
  </si>
  <si>
    <t>DDM, Hrádek 964, Třebíč</t>
  </si>
  <si>
    <t>DDM, Masarykovo nám. 68, Bystřice nad Pernštejnem</t>
  </si>
  <si>
    <t xml:space="preserve">DDM, Dolní 3, Žďár nad Sázavou                                   </t>
  </si>
  <si>
    <t>Dětský domov, Nová Ves 1, Nová Ves u Chotěboře</t>
  </si>
  <si>
    <t>Dětský domov, Štěpnická 111, Telč</t>
  </si>
  <si>
    <t>Dětský domov, Libická 928, Humpolec</t>
  </si>
  <si>
    <t>Dětský domov, Senožaty 199, Senožaty</t>
  </si>
  <si>
    <t>Dětský domov, Budkov 1, Budkov</t>
  </si>
  <si>
    <t>Dětský domov, Sokolská 362, Hrotovice</t>
  </si>
  <si>
    <t>Dětský domov, Třešňová 748, Jemnice</t>
  </si>
  <si>
    <t>Dětský domov, Krátká 284, Náměšť nad Oslavou</t>
  </si>
  <si>
    <t>Dětský domov, Rovečné 40, Rovečné</t>
  </si>
  <si>
    <t>Poznámky:</t>
  </si>
  <si>
    <t xml:space="preserve">Speciální MŠ a ZŠ při nem. Pelhřimov sloučena k 1. 1. 2006 se Základní školou a Mateřskou školou při zdravotnických zařízeních, Rozkošská 2329, Havlíčkův Brod </t>
  </si>
  <si>
    <t>ISŠ obchodní, Havlíčkova 109, Jihlava sloučena k 1. 1. 2006 se Střední školou obchodu a služeb, Karolíny Světlé 2, Jihlava</t>
  </si>
  <si>
    <t>Návrh na rozdělení zlepšeného hospodářského výsledku za rok 2005</t>
  </si>
  <si>
    <t>RK-15-2006 -22,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</si>
</sst>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9"/>
      <color indexed="8"/>
      <name val="Arial CE"/>
      <family val="2"/>
    </font>
    <font>
      <sz val="9"/>
      <color indexed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" fillId="2" borderId="0" xfId="0" applyFont="1" applyFill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" fontId="2" fillId="0" borderId="3" xfId="0" applyNumberFormat="1" applyFont="1" applyBorder="1" applyAlignment="1" applyProtection="1">
      <alignment horizontal="center"/>
      <protection locked="0"/>
    </xf>
    <xf numFmtId="4" fontId="2" fillId="0" borderId="4" xfId="0" applyNumberFormat="1" applyFont="1" applyBorder="1" applyAlignment="1" applyProtection="1">
      <alignment horizontal="center"/>
      <protection locked="0"/>
    </xf>
    <xf numFmtId="4" fontId="2" fillId="0" borderId="5" xfId="0" applyNumberFormat="1" applyFont="1" applyBorder="1" applyAlignment="1" applyProtection="1">
      <alignment horizontal="center"/>
      <protection locked="0"/>
    </xf>
    <xf numFmtId="4" fontId="2" fillId="0" borderId="6" xfId="0" applyNumberFormat="1" applyFont="1" applyBorder="1" applyAlignment="1" applyProtection="1">
      <alignment horizontal="center"/>
      <protection locked="0"/>
    </xf>
    <xf numFmtId="4" fontId="2" fillId="0" borderId="7" xfId="0" applyNumberFormat="1" applyFont="1" applyBorder="1" applyAlignment="1" applyProtection="1">
      <alignment horizontal="center"/>
      <protection locked="0"/>
    </xf>
    <xf numFmtId="4" fontId="2" fillId="0" borderId="8" xfId="0" applyNumberFormat="1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4" fontId="2" fillId="0" borderId="12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4" fontId="2" fillId="0" borderId="14" xfId="0" applyNumberFormat="1" applyFont="1" applyBorder="1" applyAlignment="1" applyProtection="1">
      <alignment horizontal="center"/>
      <protection locked="0"/>
    </xf>
    <xf numFmtId="4" fontId="2" fillId="0" borderId="15" xfId="0" applyNumberFormat="1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4" fontId="2" fillId="0" borderId="17" xfId="0" applyNumberFormat="1" applyFont="1" applyBorder="1" applyAlignment="1" applyProtection="1">
      <alignment horizontal="center"/>
      <protection locked="0"/>
    </xf>
    <xf numFmtId="4" fontId="1" fillId="0" borderId="18" xfId="0" applyNumberFormat="1" applyFont="1" applyBorder="1" applyAlignment="1" applyProtection="1">
      <alignment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2" fillId="0" borderId="18" xfId="0" applyNumberFormat="1" applyFont="1" applyBorder="1" applyAlignment="1" applyProtection="1">
      <alignment horizontal="center"/>
      <protection locked="0"/>
    </xf>
    <xf numFmtId="4" fontId="2" fillId="0" borderId="20" xfId="0" applyNumberFormat="1" applyFont="1" applyBorder="1" applyAlignment="1" applyProtection="1">
      <alignment horizontal="center"/>
      <protection locked="0"/>
    </xf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center"/>
      <protection locked="0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21" xfId="0" applyFont="1" applyBorder="1" applyAlignment="1" applyProtection="1">
      <alignment/>
      <protection locked="0"/>
    </xf>
    <xf numFmtId="4" fontId="1" fillId="0" borderId="21" xfId="0" applyNumberFormat="1" applyFont="1" applyBorder="1" applyAlignment="1" applyProtection="1">
      <alignment horizontal="right"/>
      <protection locked="0"/>
    </xf>
    <xf numFmtId="4" fontId="1" fillId="0" borderId="22" xfId="0" applyNumberFormat="1" applyFont="1" applyBorder="1" applyAlignment="1" applyProtection="1">
      <alignment/>
      <protection locked="0"/>
    </xf>
    <xf numFmtId="4" fontId="1" fillId="0" borderId="23" xfId="0" applyNumberFormat="1" applyFont="1" applyBorder="1" applyAlignment="1" applyProtection="1">
      <alignment/>
      <protection locked="0"/>
    </xf>
    <xf numFmtId="4" fontId="1" fillId="0" borderId="22" xfId="0" applyNumberFormat="1" applyFont="1" applyBorder="1" applyAlignment="1" applyProtection="1">
      <alignment horizontal="right"/>
      <protection locked="0"/>
    </xf>
    <xf numFmtId="4" fontId="1" fillId="0" borderId="24" xfId="0" applyNumberFormat="1" applyFont="1" applyBorder="1" applyAlignment="1" applyProtection="1">
      <alignment horizontal="right"/>
      <protection locked="0"/>
    </xf>
    <xf numFmtId="4" fontId="1" fillId="0" borderId="23" xfId="0" applyNumberFormat="1" applyFont="1" applyBorder="1" applyAlignment="1" applyProtection="1">
      <alignment horizontal="right"/>
      <protection locked="0"/>
    </xf>
    <xf numFmtId="4" fontId="1" fillId="0" borderId="21" xfId="0" applyNumberFormat="1" applyFont="1" applyBorder="1" applyAlignment="1">
      <alignment horizontal="right" vertical="center" wrapText="1"/>
    </xf>
    <xf numFmtId="0" fontId="2" fillId="0" borderId="25" xfId="0" applyFont="1" applyBorder="1" applyAlignment="1" applyProtection="1">
      <alignment horizontal="center"/>
      <protection locked="0"/>
    </xf>
    <xf numFmtId="4" fontId="2" fillId="0" borderId="25" xfId="0" applyNumberFormat="1" applyFont="1" applyBorder="1" applyAlignment="1" applyProtection="1">
      <alignment horizontal="right"/>
      <protection locked="0"/>
    </xf>
    <xf numFmtId="4" fontId="2" fillId="0" borderId="26" xfId="0" applyNumberFormat="1" applyFont="1" applyBorder="1" applyAlignment="1" applyProtection="1">
      <alignment horizontal="right"/>
      <protection locked="0"/>
    </xf>
    <xf numFmtId="4" fontId="2" fillId="0" borderId="27" xfId="0" applyNumberFormat="1" applyFont="1" applyBorder="1" applyAlignment="1" applyProtection="1">
      <alignment horizontal="right"/>
      <protection locked="0"/>
    </xf>
    <xf numFmtId="4" fontId="2" fillId="0" borderId="28" xfId="0" applyNumberFormat="1" applyFont="1" applyBorder="1" applyAlignment="1" applyProtection="1">
      <alignment horizontal="right"/>
      <protection locked="0"/>
    </xf>
    <xf numFmtId="4" fontId="2" fillId="0" borderId="25" xfId="0" applyNumberFormat="1" applyFont="1" applyBorder="1" applyAlignment="1">
      <alignment horizontal="right" vertical="center" wrapText="1"/>
    </xf>
    <xf numFmtId="0" fontId="2" fillId="0" borderId="21" xfId="0" applyFont="1" applyBorder="1" applyAlignment="1" applyProtection="1">
      <alignment horizontal="center"/>
      <protection locked="0"/>
    </xf>
    <xf numFmtId="3" fontId="1" fillId="0" borderId="21" xfId="0" applyNumberFormat="1" applyFont="1" applyBorder="1" applyAlignment="1" applyProtection="1">
      <alignment horizontal="center"/>
      <protection locked="0"/>
    </xf>
    <xf numFmtId="4" fontId="1" fillId="0" borderId="18" xfId="0" applyNumberFormat="1" applyFont="1" applyBorder="1" applyAlignment="1" applyProtection="1">
      <alignment horizontal="right"/>
      <protection locked="0"/>
    </xf>
    <xf numFmtId="4" fontId="1" fillId="0" borderId="20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 horizontal="center"/>
      <protection locked="0"/>
    </xf>
    <xf numFmtId="4" fontId="1" fillId="0" borderId="18" xfId="0" applyNumberFormat="1" applyFont="1" applyBorder="1" applyAlignment="1" applyProtection="1">
      <alignment horizontal="center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2" fillId="0" borderId="26" xfId="0" applyNumberFormat="1" applyFont="1" applyBorder="1" applyAlignment="1" applyProtection="1">
      <alignment/>
      <protection locked="0"/>
    </xf>
    <xf numFmtId="4" fontId="2" fillId="0" borderId="27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>
      <alignment horizontal="right" vertical="center" wrapText="1"/>
    </xf>
    <xf numFmtId="0" fontId="2" fillId="2" borderId="17" xfId="0" applyFont="1" applyFill="1" applyBorder="1" applyAlignment="1" applyProtection="1">
      <alignment horizontal="center"/>
      <protection locked="0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1" fillId="0" borderId="17" xfId="0" applyNumberFormat="1" applyFont="1" applyBorder="1" applyAlignment="1">
      <alignment horizontal="right" vertical="center" wrapText="1"/>
    </xf>
    <xf numFmtId="0" fontId="1" fillId="2" borderId="21" xfId="0" applyFont="1" applyFill="1" applyBorder="1" applyAlignment="1" applyProtection="1">
      <alignment/>
      <protection locked="0"/>
    </xf>
    <xf numFmtId="4" fontId="1" fillId="0" borderId="23" xfId="0" applyNumberFormat="1" applyFont="1" applyBorder="1" applyAlignment="1" applyProtection="1">
      <alignment/>
      <protection locked="0"/>
    </xf>
    <xf numFmtId="4" fontId="1" fillId="0" borderId="22" xfId="0" applyNumberFormat="1" applyFont="1" applyBorder="1" applyAlignment="1" applyProtection="1">
      <alignment/>
      <protection locked="0"/>
    </xf>
    <xf numFmtId="4" fontId="1" fillId="0" borderId="24" xfId="0" applyNumberFormat="1" applyFont="1" applyBorder="1" applyAlignment="1" applyProtection="1">
      <alignment/>
      <protection locked="0"/>
    </xf>
    <xf numFmtId="4" fontId="1" fillId="0" borderId="21" xfId="0" applyNumberFormat="1" applyFont="1" applyBorder="1" applyAlignment="1">
      <alignment vertical="center" wrapText="1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21" xfId="0" applyNumberFormat="1" applyFont="1" applyBorder="1" applyAlignment="1" applyProtection="1">
      <alignment/>
      <protection/>
    </xf>
    <xf numFmtId="4" fontId="1" fillId="0" borderId="24" xfId="0" applyNumberFormat="1" applyFont="1" applyBorder="1" applyAlignment="1" applyProtection="1">
      <alignment/>
      <protection locked="0"/>
    </xf>
    <xf numFmtId="4" fontId="1" fillId="0" borderId="23" xfId="0" applyNumberFormat="1" applyFont="1" applyBorder="1" applyAlignment="1" applyProtection="1">
      <alignment/>
      <protection/>
    </xf>
    <xf numFmtId="4" fontId="1" fillId="0" borderId="2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2" borderId="21" xfId="0" applyFont="1" applyFill="1" applyBorder="1" applyAlignment="1" applyProtection="1">
      <alignment/>
      <protection locked="0"/>
    </xf>
    <xf numFmtId="4" fontId="1" fillId="0" borderId="23" xfId="0" applyNumberFormat="1" applyFont="1" applyBorder="1" applyAlignment="1" applyProtection="1">
      <alignment/>
      <protection/>
    </xf>
    <xf numFmtId="49" fontId="1" fillId="2" borderId="21" xfId="0" applyNumberFormat="1" applyFont="1" applyFill="1" applyBorder="1" applyAlignment="1" applyProtection="1">
      <alignment wrapText="1"/>
      <protection locked="0"/>
    </xf>
    <xf numFmtId="49" fontId="1" fillId="2" borderId="21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49" fontId="2" fillId="2" borderId="25" xfId="0" applyNumberFormat="1" applyFont="1" applyFill="1" applyBorder="1" applyAlignment="1" applyProtection="1">
      <alignment horizontal="center"/>
      <protection locked="0"/>
    </xf>
    <xf numFmtId="4" fontId="2" fillId="0" borderId="25" xfId="0" applyNumberFormat="1" applyFont="1" applyBorder="1" applyAlignment="1" applyProtection="1">
      <alignment/>
      <protection/>
    </xf>
    <xf numFmtId="4" fontId="2" fillId="0" borderId="26" xfId="0" applyNumberFormat="1" applyFont="1" applyBorder="1" applyAlignment="1" applyProtection="1">
      <alignment/>
      <protection/>
    </xf>
    <xf numFmtId="4" fontId="2" fillId="0" borderId="27" xfId="0" applyNumberFormat="1" applyFont="1" applyBorder="1" applyAlignment="1" applyProtection="1">
      <alignment/>
      <protection/>
    </xf>
    <xf numFmtId="4" fontId="2" fillId="0" borderId="28" xfId="0" applyNumberFormat="1" applyFont="1" applyBorder="1" applyAlignment="1" applyProtection="1">
      <alignment/>
      <protection/>
    </xf>
    <xf numFmtId="0" fontId="2" fillId="2" borderId="29" xfId="0" applyFont="1" applyFill="1" applyBorder="1" applyAlignment="1">
      <alignment horizontal="center"/>
    </xf>
    <xf numFmtId="4" fontId="1" fillId="0" borderId="17" xfId="0" applyNumberFormat="1" applyFont="1" applyBorder="1" applyAlignment="1" applyProtection="1">
      <alignment/>
      <protection/>
    </xf>
    <xf numFmtId="4" fontId="1" fillId="0" borderId="18" xfId="0" applyNumberFormat="1" applyFont="1" applyBorder="1" applyAlignment="1" applyProtection="1">
      <alignment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20" xfId="0" applyNumberFormat="1" applyFont="1" applyBorder="1" applyAlignment="1" applyProtection="1">
      <alignment/>
      <protection locked="0"/>
    </xf>
    <xf numFmtId="4" fontId="1" fillId="0" borderId="19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 applyProtection="1">
      <alignment/>
      <protection locked="0"/>
    </xf>
    <xf numFmtId="4" fontId="1" fillId="0" borderId="17" xfId="0" applyNumberFormat="1" applyFont="1" applyBorder="1" applyAlignment="1" applyProtection="1">
      <alignment/>
      <protection locked="0"/>
    </xf>
    <xf numFmtId="49" fontId="1" fillId="2" borderId="30" xfId="0" applyNumberFormat="1" applyFont="1" applyFill="1" applyBorder="1" applyAlignment="1" applyProtection="1">
      <alignment/>
      <protection locked="0"/>
    </xf>
    <xf numFmtId="4" fontId="1" fillId="0" borderId="21" xfId="0" applyNumberFormat="1" applyFont="1" applyBorder="1" applyAlignment="1" applyProtection="1">
      <alignment/>
      <protection/>
    </xf>
    <xf numFmtId="49" fontId="2" fillId="2" borderId="31" xfId="0" applyNumberFormat="1" applyFont="1" applyFill="1" applyBorder="1" applyAlignment="1" applyProtection="1">
      <alignment horizontal="center"/>
      <protection locked="0"/>
    </xf>
    <xf numFmtId="4" fontId="2" fillId="0" borderId="26" xfId="0" applyNumberFormat="1" applyFont="1" applyBorder="1" applyAlignment="1" applyProtection="1">
      <alignment/>
      <protection locked="0"/>
    </xf>
    <xf numFmtId="4" fontId="2" fillId="0" borderId="27" xfId="0" applyNumberFormat="1" applyFont="1" applyBorder="1" applyAlignment="1" applyProtection="1">
      <alignment/>
      <protection locked="0"/>
    </xf>
    <xf numFmtId="4" fontId="2" fillId="0" borderId="28" xfId="0" applyNumberFormat="1" applyFont="1" applyBorder="1" applyAlignment="1" applyProtection="1">
      <alignment/>
      <protection locked="0"/>
    </xf>
    <xf numFmtId="4" fontId="2" fillId="0" borderId="25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0" fontId="2" fillId="0" borderId="33" xfId="0" applyFont="1" applyBorder="1" applyAlignment="1">
      <alignment horizontal="center"/>
    </xf>
    <xf numFmtId="49" fontId="1" fillId="0" borderId="30" xfId="0" applyNumberFormat="1" applyFont="1" applyFill="1" applyBorder="1" applyAlignment="1" applyProtection="1">
      <alignment/>
      <protection locked="0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" fontId="2" fillId="0" borderId="28" xfId="0" applyNumberFormat="1" applyFont="1" applyBorder="1" applyAlignment="1" applyProtection="1">
      <alignment/>
      <protection locked="0"/>
    </xf>
    <xf numFmtId="4" fontId="1" fillId="0" borderId="25" xfId="0" applyNumberFormat="1" applyFont="1" applyBorder="1" applyAlignment="1" applyProtection="1">
      <alignment/>
      <protection locked="0"/>
    </xf>
    <xf numFmtId="0" fontId="5" fillId="2" borderId="30" xfId="0" applyFont="1" applyFill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/>
    </xf>
    <xf numFmtId="4" fontId="5" fillId="0" borderId="23" xfId="0" applyNumberFormat="1" applyFont="1" applyBorder="1" applyAlignment="1" applyProtection="1">
      <alignment/>
      <protection/>
    </xf>
    <xf numFmtId="4" fontId="1" fillId="0" borderId="24" xfId="0" applyNumberFormat="1" applyFont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/>
      <protection/>
    </xf>
    <xf numFmtId="4" fontId="1" fillId="0" borderId="34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" fillId="2" borderId="30" xfId="0" applyFont="1" applyFill="1" applyBorder="1" applyAlignment="1" applyProtection="1">
      <alignment/>
      <protection locked="0"/>
    </xf>
    <xf numFmtId="4" fontId="1" fillId="0" borderId="22" xfId="0" applyNumberFormat="1" applyFont="1" applyBorder="1" applyAlignment="1" applyProtection="1">
      <alignment/>
      <protection/>
    </xf>
    <xf numFmtId="0" fontId="2" fillId="2" borderId="31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/>
    </xf>
    <xf numFmtId="4" fontId="1" fillId="0" borderId="18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 applyProtection="1">
      <alignment/>
      <protection/>
    </xf>
    <xf numFmtId="0" fontId="1" fillId="0" borderId="3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2" borderId="29" xfId="0" applyFont="1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 applyProtection="1">
      <alignment horizontal="left"/>
      <protection locked="0"/>
    </xf>
    <xf numFmtId="0" fontId="2" fillId="2" borderId="31" xfId="0" applyFont="1" applyFill="1" applyBorder="1" applyAlignment="1">
      <alignment horizontal="center"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0" fontId="2" fillId="2" borderId="30" xfId="0" applyFont="1" applyFill="1" applyBorder="1" applyAlignment="1" applyProtection="1">
      <alignment horizontal="center"/>
      <protection locked="0"/>
    </xf>
    <xf numFmtId="4" fontId="1" fillId="0" borderId="21" xfId="0" applyNumberFormat="1" applyFont="1" applyBorder="1" applyAlignment="1" applyProtection="1">
      <alignment horizontal="right"/>
      <protection/>
    </xf>
    <xf numFmtId="4" fontId="1" fillId="0" borderId="23" xfId="0" applyNumberFormat="1" applyFont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center"/>
      <protection locked="0"/>
    </xf>
    <xf numFmtId="4" fontId="2" fillId="0" borderId="35" xfId="0" applyNumberFormat="1" applyFont="1" applyBorder="1" applyAlignment="1" applyProtection="1">
      <alignment horizontal="right"/>
      <protection/>
    </xf>
    <xf numFmtId="4" fontId="1" fillId="0" borderId="17" xfId="0" applyNumberFormat="1" applyFont="1" applyBorder="1" applyAlignment="1" applyProtection="1">
      <alignment horizontal="right"/>
      <protection/>
    </xf>
    <xf numFmtId="4" fontId="1" fillId="0" borderId="19" xfId="0" applyNumberFormat="1" applyFont="1" applyBorder="1" applyAlignment="1" applyProtection="1">
      <alignment horizontal="right"/>
      <protection locked="0"/>
    </xf>
    <xf numFmtId="4" fontId="1" fillId="0" borderId="20" xfId="0" applyNumberFormat="1" applyFont="1" applyBorder="1" applyAlignment="1" applyProtection="1">
      <alignment horizontal="right"/>
      <protection locked="0"/>
    </xf>
    <xf numFmtId="4" fontId="1" fillId="0" borderId="19" xfId="0" applyNumberFormat="1" applyFont="1" applyBorder="1" applyAlignment="1" applyProtection="1">
      <alignment horizontal="right"/>
      <protection/>
    </xf>
    <xf numFmtId="0" fontId="1" fillId="2" borderId="30" xfId="0" applyFont="1" applyFill="1" applyBorder="1" applyAlignment="1">
      <alignment horizontal="left"/>
    </xf>
    <xf numFmtId="4" fontId="1" fillId="2" borderId="30" xfId="0" applyNumberFormat="1" applyFont="1" applyFill="1" applyBorder="1" applyAlignment="1">
      <alignment wrapText="1"/>
    </xf>
    <xf numFmtId="4" fontId="1" fillId="0" borderId="0" xfId="0" applyNumberFormat="1" applyFont="1" applyAlignment="1" applyProtection="1">
      <alignment/>
      <protection locked="0"/>
    </xf>
    <xf numFmtId="4" fontId="2" fillId="2" borderId="35" xfId="0" applyNumberFormat="1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 locked="0"/>
    </xf>
    <xf numFmtId="4" fontId="1" fillId="0" borderId="36" xfId="0" applyNumberFormat="1" applyFont="1" applyBorder="1" applyAlignment="1" applyProtection="1">
      <alignment horizontal="right"/>
      <protection locked="0"/>
    </xf>
    <xf numFmtId="4" fontId="1" fillId="0" borderId="37" xfId="0" applyNumberFormat="1" applyFont="1" applyBorder="1" applyAlignment="1" applyProtection="1">
      <alignment horizontal="righ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4" fontId="1" fillId="0" borderId="34" xfId="0" applyNumberFormat="1" applyFont="1" applyBorder="1" applyAlignment="1" applyProtection="1">
      <alignment horizontal="right"/>
      <protection locked="0"/>
    </xf>
    <xf numFmtId="4" fontId="1" fillId="0" borderId="38" xfId="0" applyNumberFormat="1" applyFont="1" applyBorder="1" applyAlignment="1" applyProtection="1">
      <alignment horizontal="right"/>
      <protection locked="0"/>
    </xf>
    <xf numFmtId="4" fontId="1" fillId="0" borderId="30" xfId="0" applyNumberFormat="1" applyFont="1" applyBorder="1" applyAlignment="1">
      <alignment horizontal="left" wrapText="1"/>
    </xf>
    <xf numFmtId="4" fontId="1" fillId="0" borderId="35" xfId="0" applyNumberFormat="1" applyFont="1" applyBorder="1" applyAlignment="1" applyProtection="1">
      <alignment horizontal="right"/>
      <protection/>
    </xf>
    <xf numFmtId="4" fontId="2" fillId="0" borderId="9" xfId="0" applyNumberFormat="1" applyFont="1" applyBorder="1" applyAlignment="1">
      <alignment horizontal="center" wrapText="1"/>
    </xf>
    <xf numFmtId="4" fontId="2" fillId="0" borderId="39" xfId="0" applyNumberFormat="1" applyFont="1" applyBorder="1" applyAlignment="1" applyProtection="1">
      <alignment horizontal="right"/>
      <protection locked="0"/>
    </xf>
    <xf numFmtId="4" fontId="2" fillId="0" borderId="22" xfId="0" applyNumberFormat="1" applyFont="1" applyBorder="1" applyAlignment="1" applyProtection="1">
      <alignment horizontal="right"/>
      <protection locked="0"/>
    </xf>
    <xf numFmtId="4" fontId="2" fillId="0" borderId="23" xfId="0" applyNumberFormat="1" applyFont="1" applyBorder="1" applyAlignment="1" applyProtection="1">
      <alignment horizontal="right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4" fontId="2" fillId="0" borderId="15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" fontId="2" fillId="0" borderId="40" xfId="0" applyNumberFormat="1" applyFont="1" applyBorder="1" applyAlignment="1" applyProtection="1">
      <alignment horizontal="right"/>
      <protection locked="0"/>
    </xf>
    <xf numFmtId="4" fontId="2" fillId="0" borderId="41" xfId="0" applyNumberFormat="1" applyFont="1" applyBorder="1" applyAlignment="1" applyProtection="1">
      <alignment horizontal="right"/>
      <protection locked="0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2" fillId="0" borderId="39" xfId="0" applyNumberFormat="1" applyFont="1" applyBorder="1" applyAlignment="1" applyProtection="1">
      <alignment horizontal="right"/>
      <protection/>
    </xf>
    <xf numFmtId="4" fontId="2" fillId="2" borderId="42" xfId="0" applyNumberFormat="1" applyFont="1" applyFill="1" applyBorder="1" applyAlignment="1">
      <alignment horizontal="center" wrapText="1"/>
    </xf>
    <xf numFmtId="4" fontId="2" fillId="3" borderId="43" xfId="0" applyNumberFormat="1" applyFont="1" applyFill="1" applyBorder="1" applyAlignment="1" applyProtection="1">
      <alignment horizontal="right"/>
      <protection locked="0"/>
    </xf>
    <xf numFmtId="4" fontId="2" fillId="3" borderId="26" xfId="0" applyNumberFormat="1" applyFont="1" applyFill="1" applyBorder="1" applyAlignment="1" applyProtection="1">
      <alignment horizontal="right"/>
      <protection locked="0"/>
    </xf>
    <xf numFmtId="4" fontId="2" fillId="3" borderId="27" xfId="0" applyNumberFormat="1" applyFont="1" applyFill="1" applyBorder="1" applyAlignment="1" applyProtection="1">
      <alignment horizontal="right"/>
      <protection locked="0"/>
    </xf>
    <xf numFmtId="4" fontId="2" fillId="3" borderId="44" xfId="0" applyNumberFormat="1" applyFont="1" applyFill="1" applyBorder="1" applyAlignment="1" applyProtection="1">
      <alignment horizontal="right"/>
      <protection locked="0"/>
    </xf>
    <xf numFmtId="4" fontId="2" fillId="3" borderId="45" xfId="0" applyNumberFormat="1" applyFont="1" applyFill="1" applyBorder="1" applyAlignment="1" applyProtection="1">
      <alignment horizontal="right"/>
      <protection locked="0"/>
    </xf>
    <xf numFmtId="4" fontId="2" fillId="3" borderId="46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" fontId="2" fillId="2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1" fontId="2" fillId="0" borderId="29" xfId="0" applyNumberFormat="1" applyFont="1" applyBorder="1" applyAlignment="1" applyProtection="1">
      <alignment horizontal="center"/>
      <protection locked="0"/>
    </xf>
    <xf numFmtId="1" fontId="2" fillId="0" borderId="47" xfId="0" applyNumberFormat="1" applyFont="1" applyBorder="1" applyAlignment="1" applyProtection="1">
      <alignment horizontal="center"/>
      <protection locked="0"/>
    </xf>
    <xf numFmtId="1" fontId="2" fillId="0" borderId="48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 wrapText="1"/>
      <protection locked="0"/>
    </xf>
    <xf numFmtId="4" fontId="0" fillId="0" borderId="2" xfId="0" applyNumberFormat="1" applyBorder="1" applyAlignment="1">
      <alignment horizontal="center" wrapText="1"/>
    </xf>
    <xf numFmtId="4" fontId="0" fillId="0" borderId="39" xfId="0" applyNumberFormat="1" applyBorder="1" applyAlignment="1">
      <alignment horizontal="center" wrapText="1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0" fontId="1" fillId="2" borderId="0" xfId="0" applyFont="1" applyFill="1" applyAlignment="1">
      <alignment/>
    </xf>
    <xf numFmtId="0" fontId="0" fillId="0" borderId="0" xfId="0" applyAlignment="1">
      <alignment/>
    </xf>
    <xf numFmtId="49" fontId="1" fillId="2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tabSelected="1" workbookViewId="0" topLeftCell="A1">
      <pane xSplit="1" ySplit="8" topLeftCell="M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" sqref="P1:Q1"/>
    </sheetView>
  </sheetViews>
  <sheetFormatPr defaultColWidth="9.00390625" defaultRowHeight="12.75"/>
  <cols>
    <col min="1" max="1" width="44.375" style="1" customWidth="1"/>
    <col min="2" max="2" width="13.25390625" style="2" customWidth="1"/>
    <col min="3" max="3" width="12.125" style="2" customWidth="1"/>
    <col min="4" max="4" width="12.875" style="2" customWidth="1"/>
    <col min="5" max="5" width="12.25390625" style="2" customWidth="1"/>
    <col min="6" max="6" width="12.375" style="2" customWidth="1"/>
    <col min="7" max="7" width="14.125" style="2" customWidth="1"/>
    <col min="8" max="8" width="13.25390625" style="2" customWidth="1"/>
    <col min="9" max="9" width="12.00390625" style="2" customWidth="1"/>
    <col min="10" max="10" width="11.625" style="2" customWidth="1"/>
    <col min="11" max="11" width="12.25390625" style="2" customWidth="1"/>
    <col min="12" max="12" width="12.00390625" style="2" customWidth="1"/>
    <col min="13" max="14" width="12.125" style="2" customWidth="1"/>
    <col min="15" max="15" width="12.75390625" style="2" customWidth="1"/>
    <col min="16" max="17" width="12.125" style="2" customWidth="1"/>
    <col min="18" max="16384" width="9.125" style="4" customWidth="1"/>
  </cols>
  <sheetData>
    <row r="1" spans="1:17" ht="12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P1" s="208" t="s">
        <v>159</v>
      </c>
      <c r="Q1" s="208"/>
    </row>
    <row r="2" spans="1:17" ht="12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P2" s="3" t="s">
        <v>0</v>
      </c>
      <c r="Q2" s="3"/>
    </row>
    <row r="3" spans="1:17" ht="12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Q3" s="3"/>
    </row>
    <row r="4" spans="1:17" s="7" customFormat="1" ht="18">
      <c r="A4" s="211" t="s">
        <v>158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</row>
    <row r="5" spans="1:17" s="7" customFormat="1" ht="18.75" thickBo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5"/>
      <c r="N5" s="5"/>
      <c r="O5" s="5"/>
      <c r="P5" s="5"/>
      <c r="Q5" s="6" t="s">
        <v>1</v>
      </c>
    </row>
    <row r="6" spans="1:17" s="9" customFormat="1" ht="12">
      <c r="A6" s="8"/>
      <c r="B6" s="199" t="s">
        <v>2</v>
      </c>
      <c r="C6" s="202" t="s">
        <v>3</v>
      </c>
      <c r="D6" s="203"/>
      <c r="E6" s="193" t="s">
        <v>51</v>
      </c>
      <c r="F6" s="194"/>
      <c r="G6" s="194"/>
      <c r="H6" s="194"/>
      <c r="I6" s="195"/>
      <c r="J6" s="196" t="s">
        <v>4</v>
      </c>
      <c r="K6" s="197"/>
      <c r="L6" s="198"/>
      <c r="M6" s="194" t="s">
        <v>5</v>
      </c>
      <c r="N6" s="194"/>
      <c r="O6" s="194"/>
      <c r="P6" s="195"/>
      <c r="Q6" s="209" t="s">
        <v>6</v>
      </c>
    </row>
    <row r="7" spans="1:17" s="9" customFormat="1" ht="12.75" customHeight="1">
      <c r="A7" s="10" t="s">
        <v>7</v>
      </c>
      <c r="B7" s="200"/>
      <c r="C7" s="11" t="s">
        <v>8</v>
      </c>
      <c r="D7" s="12" t="s">
        <v>9</v>
      </c>
      <c r="E7" s="13" t="s">
        <v>10</v>
      </c>
      <c r="F7" s="14" t="s">
        <v>11</v>
      </c>
      <c r="G7" s="15" t="s">
        <v>12</v>
      </c>
      <c r="H7" s="16" t="s">
        <v>13</v>
      </c>
      <c r="I7" s="12" t="s">
        <v>14</v>
      </c>
      <c r="J7" s="13" t="s">
        <v>15</v>
      </c>
      <c r="K7" s="15" t="s">
        <v>12</v>
      </c>
      <c r="L7" s="12" t="s">
        <v>16</v>
      </c>
      <c r="M7" s="14" t="s">
        <v>11</v>
      </c>
      <c r="N7" s="15" t="s">
        <v>12</v>
      </c>
      <c r="O7" s="16" t="s">
        <v>13</v>
      </c>
      <c r="P7" s="12" t="s">
        <v>14</v>
      </c>
      <c r="Q7" s="210"/>
    </row>
    <row r="8" spans="1:17" s="9" customFormat="1" ht="12.75" thickBot="1">
      <c r="A8" s="17"/>
      <c r="B8" s="201"/>
      <c r="C8" s="18"/>
      <c r="D8" s="19"/>
      <c r="E8" s="20" t="s">
        <v>49</v>
      </c>
      <c r="F8" s="21" t="s">
        <v>18</v>
      </c>
      <c r="G8" s="22" t="s">
        <v>16</v>
      </c>
      <c r="H8" s="23" t="s">
        <v>12</v>
      </c>
      <c r="I8" s="24"/>
      <c r="J8" s="25" t="s">
        <v>50</v>
      </c>
      <c r="K8" s="26" t="s">
        <v>18</v>
      </c>
      <c r="L8" s="27" t="s">
        <v>12</v>
      </c>
      <c r="M8" s="21" t="s">
        <v>18</v>
      </c>
      <c r="N8" s="22" t="s">
        <v>16</v>
      </c>
      <c r="O8" s="23" t="s">
        <v>12</v>
      </c>
      <c r="P8" s="24"/>
      <c r="Q8" s="210"/>
    </row>
    <row r="9" spans="1:17" s="9" customFormat="1" ht="12">
      <c r="A9" s="28" t="s">
        <v>20</v>
      </c>
      <c r="B9" s="29"/>
      <c r="C9" s="30"/>
      <c r="D9" s="31"/>
      <c r="E9" s="32"/>
      <c r="F9" s="33"/>
      <c r="G9" s="33"/>
      <c r="H9" s="33"/>
      <c r="I9" s="34"/>
      <c r="J9" s="32"/>
      <c r="K9" s="33"/>
      <c r="L9" s="35"/>
      <c r="M9" s="32"/>
      <c r="N9" s="33"/>
      <c r="O9" s="33"/>
      <c r="P9" s="35"/>
      <c r="Q9" s="36"/>
    </row>
    <row r="10" spans="1:17" s="9" customFormat="1" ht="12">
      <c r="A10" s="37" t="s">
        <v>53</v>
      </c>
      <c r="B10" s="38">
        <v>577.1</v>
      </c>
      <c r="C10" s="39">
        <v>577.1</v>
      </c>
      <c r="D10" s="40">
        <v>0</v>
      </c>
      <c r="E10" s="41">
        <v>0</v>
      </c>
      <c r="F10" s="42">
        <v>13800</v>
      </c>
      <c r="G10" s="42">
        <v>38333.48</v>
      </c>
      <c r="H10" s="42">
        <v>26180</v>
      </c>
      <c r="I10" s="43">
        <v>30521.5</v>
      </c>
      <c r="J10" s="41">
        <v>0</v>
      </c>
      <c r="K10" s="42">
        <v>0</v>
      </c>
      <c r="L10" s="43">
        <v>577.1</v>
      </c>
      <c r="M10" s="41">
        <v>13800</v>
      </c>
      <c r="N10" s="42">
        <v>38910.58</v>
      </c>
      <c r="O10" s="42">
        <v>26180</v>
      </c>
      <c r="P10" s="43">
        <v>30521.5</v>
      </c>
      <c r="Q10" s="44">
        <v>0</v>
      </c>
    </row>
    <row r="11" spans="1:17" s="9" customFormat="1" ht="12">
      <c r="A11" s="37" t="s">
        <v>54</v>
      </c>
      <c r="B11" s="38">
        <v>0</v>
      </c>
      <c r="C11" s="39">
        <v>0</v>
      </c>
      <c r="D11" s="40">
        <v>0</v>
      </c>
      <c r="E11" s="41">
        <v>0</v>
      </c>
      <c r="F11" s="42">
        <v>0</v>
      </c>
      <c r="G11" s="42">
        <v>152502.15</v>
      </c>
      <c r="H11" s="42">
        <v>216505</v>
      </c>
      <c r="I11" s="43">
        <v>71929.72</v>
      </c>
      <c r="J11" s="41">
        <v>0</v>
      </c>
      <c r="K11" s="42">
        <v>0</v>
      </c>
      <c r="L11" s="43">
        <v>0</v>
      </c>
      <c r="M11" s="41">
        <v>0</v>
      </c>
      <c r="N11" s="42">
        <v>152502.15</v>
      </c>
      <c r="O11" s="42">
        <v>216505</v>
      </c>
      <c r="P11" s="43">
        <v>71929.72</v>
      </c>
      <c r="Q11" s="44">
        <v>0</v>
      </c>
    </row>
    <row r="12" spans="1:17" s="9" customFormat="1" ht="12">
      <c r="A12" s="37" t="s">
        <v>55</v>
      </c>
      <c r="B12" s="38">
        <v>0</v>
      </c>
      <c r="C12" s="39">
        <v>0</v>
      </c>
      <c r="D12" s="40">
        <v>0</v>
      </c>
      <c r="E12" s="41">
        <v>0</v>
      </c>
      <c r="F12" s="42">
        <v>0</v>
      </c>
      <c r="G12" s="42">
        <v>559.05</v>
      </c>
      <c r="H12" s="42">
        <v>146408.5</v>
      </c>
      <c r="I12" s="43">
        <v>42776.01</v>
      </c>
      <c r="J12" s="41">
        <v>0</v>
      </c>
      <c r="K12" s="42">
        <v>0</v>
      </c>
      <c r="L12" s="43">
        <v>0</v>
      </c>
      <c r="M12" s="41">
        <v>0</v>
      </c>
      <c r="N12" s="42">
        <v>559.05</v>
      </c>
      <c r="O12" s="42">
        <v>146408.5</v>
      </c>
      <c r="P12" s="43">
        <v>42776.01</v>
      </c>
      <c r="Q12" s="44">
        <v>0</v>
      </c>
    </row>
    <row r="13" spans="1:17" s="9" customFormat="1" ht="12">
      <c r="A13" s="37" t="s">
        <v>56</v>
      </c>
      <c r="B13" s="38">
        <v>188.5</v>
      </c>
      <c r="C13" s="39">
        <v>188.5</v>
      </c>
      <c r="D13" s="40">
        <v>0</v>
      </c>
      <c r="E13" s="41">
        <v>0</v>
      </c>
      <c r="F13" s="42">
        <v>0</v>
      </c>
      <c r="G13" s="42">
        <v>17365.75</v>
      </c>
      <c r="H13" s="42">
        <v>39887.5</v>
      </c>
      <c r="I13" s="43">
        <v>81673.98</v>
      </c>
      <c r="J13" s="41">
        <v>0</v>
      </c>
      <c r="K13" s="42">
        <v>0</v>
      </c>
      <c r="L13" s="43">
        <v>188.5</v>
      </c>
      <c r="M13" s="41">
        <v>0</v>
      </c>
      <c r="N13" s="42">
        <v>17554.25</v>
      </c>
      <c r="O13" s="42">
        <v>39887.5</v>
      </c>
      <c r="P13" s="43">
        <v>81673.98</v>
      </c>
      <c r="Q13" s="44">
        <v>0</v>
      </c>
    </row>
    <row r="14" spans="1:17" s="9" customFormat="1" ht="12">
      <c r="A14" s="37" t="s">
        <v>57</v>
      </c>
      <c r="B14" s="38">
        <v>5755.19</v>
      </c>
      <c r="C14" s="39">
        <v>5755.19</v>
      </c>
      <c r="D14" s="40">
        <v>0</v>
      </c>
      <c r="E14" s="41">
        <v>0</v>
      </c>
      <c r="F14" s="42">
        <v>0</v>
      </c>
      <c r="G14" s="42">
        <v>27915.7</v>
      </c>
      <c r="H14" s="42">
        <v>0</v>
      </c>
      <c r="I14" s="43">
        <v>57869.43</v>
      </c>
      <c r="J14" s="41">
        <v>0</v>
      </c>
      <c r="K14" s="42">
        <v>0</v>
      </c>
      <c r="L14" s="43">
        <v>5755.19</v>
      </c>
      <c r="M14" s="41">
        <v>0</v>
      </c>
      <c r="N14" s="42">
        <v>33670.89</v>
      </c>
      <c r="O14" s="42">
        <v>0</v>
      </c>
      <c r="P14" s="43">
        <v>57869.43</v>
      </c>
      <c r="Q14" s="44">
        <v>0</v>
      </c>
    </row>
    <row r="15" spans="1:17" s="9" customFormat="1" ht="12">
      <c r="A15" s="37" t="s">
        <v>58</v>
      </c>
      <c r="B15" s="38">
        <v>1897.88</v>
      </c>
      <c r="C15" s="39">
        <v>1897.88</v>
      </c>
      <c r="D15" s="40">
        <v>0</v>
      </c>
      <c r="E15" s="41">
        <v>0</v>
      </c>
      <c r="F15" s="42">
        <v>0</v>
      </c>
      <c r="G15" s="42">
        <v>5332.34</v>
      </c>
      <c r="H15" s="42">
        <v>0</v>
      </c>
      <c r="I15" s="43">
        <v>22593.53</v>
      </c>
      <c r="J15" s="41">
        <v>0</v>
      </c>
      <c r="K15" s="42">
        <v>0</v>
      </c>
      <c r="L15" s="43">
        <v>1897.88</v>
      </c>
      <c r="M15" s="41">
        <v>0</v>
      </c>
      <c r="N15" s="42">
        <v>7230.22</v>
      </c>
      <c r="O15" s="42">
        <v>0</v>
      </c>
      <c r="P15" s="43">
        <v>22593.53</v>
      </c>
      <c r="Q15" s="44">
        <v>0</v>
      </c>
    </row>
    <row r="16" spans="1:17" s="9" customFormat="1" ht="12">
      <c r="A16" s="37" t="s">
        <v>59</v>
      </c>
      <c r="B16" s="38">
        <v>14219.87</v>
      </c>
      <c r="C16" s="39">
        <v>14219.87</v>
      </c>
      <c r="D16" s="40">
        <v>0</v>
      </c>
      <c r="E16" s="41">
        <v>0</v>
      </c>
      <c r="F16" s="42">
        <v>32123</v>
      </c>
      <c r="G16" s="42">
        <v>18099.6</v>
      </c>
      <c r="H16" s="42">
        <v>0</v>
      </c>
      <c r="I16" s="43">
        <v>37635.28</v>
      </c>
      <c r="J16" s="41">
        <v>0</v>
      </c>
      <c r="K16" s="42">
        <v>1000</v>
      </c>
      <c r="L16" s="43">
        <v>13219.87</v>
      </c>
      <c r="M16" s="41">
        <v>33123</v>
      </c>
      <c r="N16" s="42">
        <v>31319.47</v>
      </c>
      <c r="O16" s="42">
        <v>0</v>
      </c>
      <c r="P16" s="43">
        <v>37635.28</v>
      </c>
      <c r="Q16" s="44">
        <v>0</v>
      </c>
    </row>
    <row r="17" spans="1:17" s="9" customFormat="1" ht="12">
      <c r="A17" s="37" t="s">
        <v>85</v>
      </c>
      <c r="B17" s="38">
        <v>0</v>
      </c>
      <c r="C17" s="39">
        <v>0</v>
      </c>
      <c r="D17" s="40">
        <v>0</v>
      </c>
      <c r="E17" s="41">
        <v>0</v>
      </c>
      <c r="F17" s="42">
        <v>0</v>
      </c>
      <c r="G17" s="42">
        <v>6877.14</v>
      </c>
      <c r="H17" s="42">
        <v>0</v>
      </c>
      <c r="I17" s="43">
        <v>5264.89</v>
      </c>
      <c r="J17" s="41">
        <v>0</v>
      </c>
      <c r="K17" s="42">
        <v>0</v>
      </c>
      <c r="L17" s="43">
        <v>0</v>
      </c>
      <c r="M17" s="41">
        <v>0</v>
      </c>
      <c r="N17" s="42">
        <v>6877.14</v>
      </c>
      <c r="O17" s="42">
        <v>0</v>
      </c>
      <c r="P17" s="43">
        <v>5264.89</v>
      </c>
      <c r="Q17" s="44">
        <v>0</v>
      </c>
    </row>
    <row r="18" spans="1:17" s="9" customFormat="1" ht="12">
      <c r="A18" s="37" t="s">
        <v>60</v>
      </c>
      <c r="B18" s="38">
        <v>178.87</v>
      </c>
      <c r="C18" s="39">
        <v>178.87</v>
      </c>
      <c r="D18" s="40">
        <v>0</v>
      </c>
      <c r="E18" s="41">
        <v>0</v>
      </c>
      <c r="F18" s="42">
        <v>0</v>
      </c>
      <c r="G18" s="42">
        <v>1011.3</v>
      </c>
      <c r="H18" s="42">
        <v>7725</v>
      </c>
      <c r="I18" s="43">
        <v>40139.32</v>
      </c>
      <c r="J18" s="41">
        <v>0</v>
      </c>
      <c r="K18" s="42">
        <v>0</v>
      </c>
      <c r="L18" s="43">
        <v>178.87</v>
      </c>
      <c r="M18" s="41">
        <v>0</v>
      </c>
      <c r="N18" s="42">
        <v>1190.17</v>
      </c>
      <c r="O18" s="42">
        <v>7725</v>
      </c>
      <c r="P18" s="43">
        <v>40139.32</v>
      </c>
      <c r="Q18" s="44">
        <v>0</v>
      </c>
    </row>
    <row r="19" spans="1:17" s="9" customFormat="1" ht="12">
      <c r="A19" s="37" t="s">
        <v>61</v>
      </c>
      <c r="B19" s="38">
        <v>0</v>
      </c>
      <c r="C19" s="39">
        <v>0</v>
      </c>
      <c r="D19" s="40">
        <v>0</v>
      </c>
      <c r="E19" s="41">
        <v>0</v>
      </c>
      <c r="F19" s="42">
        <v>0</v>
      </c>
      <c r="G19" s="42">
        <v>36180.66</v>
      </c>
      <c r="H19" s="42">
        <v>44830.1</v>
      </c>
      <c r="I19" s="43">
        <v>36942.13</v>
      </c>
      <c r="J19" s="41">
        <v>0</v>
      </c>
      <c r="K19" s="42">
        <v>0</v>
      </c>
      <c r="L19" s="43">
        <v>0</v>
      </c>
      <c r="M19" s="41">
        <v>0</v>
      </c>
      <c r="N19" s="42">
        <v>36180.66</v>
      </c>
      <c r="O19" s="42">
        <v>44830.1</v>
      </c>
      <c r="P19" s="43">
        <v>36942.13</v>
      </c>
      <c r="Q19" s="44">
        <v>0</v>
      </c>
    </row>
    <row r="20" spans="1:17" s="9" customFormat="1" ht="12">
      <c r="A20" s="37" t="s">
        <v>62</v>
      </c>
      <c r="B20" s="38">
        <v>7150.58</v>
      </c>
      <c r="C20" s="39">
        <v>3911.61</v>
      </c>
      <c r="D20" s="40">
        <v>3238.97</v>
      </c>
      <c r="E20" s="41">
        <v>0</v>
      </c>
      <c r="F20" s="42">
        <v>0</v>
      </c>
      <c r="G20" s="42">
        <v>3000</v>
      </c>
      <c r="H20" s="42">
        <v>2120.92</v>
      </c>
      <c r="I20" s="43">
        <v>8003.59</v>
      </c>
      <c r="J20" s="41">
        <v>0</v>
      </c>
      <c r="K20" s="42">
        <v>1000</v>
      </c>
      <c r="L20" s="43">
        <v>6150.58</v>
      </c>
      <c r="M20" s="41">
        <v>1000</v>
      </c>
      <c r="N20" s="42">
        <v>9150.58</v>
      </c>
      <c r="O20" s="42">
        <v>2120.92</v>
      </c>
      <c r="P20" s="43">
        <v>8003.59</v>
      </c>
      <c r="Q20" s="44">
        <v>0</v>
      </c>
    </row>
    <row r="21" spans="1:17" s="9" customFormat="1" ht="12">
      <c r="A21" s="37" t="s">
        <v>63</v>
      </c>
      <c r="B21" s="38">
        <v>0</v>
      </c>
      <c r="C21" s="39">
        <v>0</v>
      </c>
      <c r="D21" s="40">
        <v>0</v>
      </c>
      <c r="E21" s="41">
        <v>0</v>
      </c>
      <c r="F21" s="42">
        <v>0</v>
      </c>
      <c r="G21" s="42">
        <v>9326.45</v>
      </c>
      <c r="H21" s="42">
        <v>27302.3</v>
      </c>
      <c r="I21" s="43">
        <v>22743.82</v>
      </c>
      <c r="J21" s="41">
        <v>0</v>
      </c>
      <c r="K21" s="42">
        <v>0</v>
      </c>
      <c r="L21" s="43">
        <v>0</v>
      </c>
      <c r="M21" s="41">
        <v>0</v>
      </c>
      <c r="N21" s="42">
        <v>9326.45</v>
      </c>
      <c r="O21" s="42">
        <v>27302.3</v>
      </c>
      <c r="P21" s="43">
        <v>22743.82</v>
      </c>
      <c r="Q21" s="44">
        <v>0</v>
      </c>
    </row>
    <row r="22" spans="1:17" s="9" customFormat="1" ht="12">
      <c r="A22" s="37" t="s">
        <v>64</v>
      </c>
      <c r="B22" s="38">
        <v>152400.45</v>
      </c>
      <c r="C22" s="39">
        <v>152400.45</v>
      </c>
      <c r="D22" s="40">
        <v>0</v>
      </c>
      <c r="E22" s="41">
        <v>0</v>
      </c>
      <c r="F22" s="42">
        <v>12500</v>
      </c>
      <c r="G22" s="42">
        <v>53193</v>
      </c>
      <c r="H22" s="42">
        <v>18296</v>
      </c>
      <c r="I22" s="43">
        <v>36511.59</v>
      </c>
      <c r="J22" s="41">
        <v>0</v>
      </c>
      <c r="K22" s="42">
        <v>30480</v>
      </c>
      <c r="L22" s="43">
        <v>121920.45</v>
      </c>
      <c r="M22" s="41">
        <v>42980</v>
      </c>
      <c r="N22" s="42">
        <v>175113.45</v>
      </c>
      <c r="O22" s="42">
        <v>18296</v>
      </c>
      <c r="P22" s="43">
        <v>36511.59</v>
      </c>
      <c r="Q22" s="44">
        <v>0</v>
      </c>
    </row>
    <row r="23" spans="1:17" s="9" customFormat="1" ht="12">
      <c r="A23" s="37" t="s">
        <v>65</v>
      </c>
      <c r="B23" s="38">
        <v>12526.53</v>
      </c>
      <c r="C23" s="39">
        <v>12526.53</v>
      </c>
      <c r="D23" s="40">
        <v>0</v>
      </c>
      <c r="E23" s="41">
        <v>0</v>
      </c>
      <c r="F23" s="42">
        <v>4930</v>
      </c>
      <c r="G23" s="42">
        <v>2503.97</v>
      </c>
      <c r="H23" s="42">
        <v>114053.6</v>
      </c>
      <c r="I23" s="43">
        <v>23485.9</v>
      </c>
      <c r="J23" s="41">
        <v>0</v>
      </c>
      <c r="K23" s="42">
        <v>1000</v>
      </c>
      <c r="L23" s="43">
        <v>11526.53</v>
      </c>
      <c r="M23" s="41">
        <v>5930</v>
      </c>
      <c r="N23" s="42">
        <v>14030.5</v>
      </c>
      <c r="O23" s="42">
        <v>114053.6</v>
      </c>
      <c r="P23" s="43">
        <v>23485.9</v>
      </c>
      <c r="Q23" s="44">
        <v>0</v>
      </c>
    </row>
    <row r="24" spans="1:17" s="9" customFormat="1" ht="12">
      <c r="A24" s="37" t="s">
        <v>66</v>
      </c>
      <c r="B24" s="38">
        <v>0</v>
      </c>
      <c r="C24" s="39">
        <v>0</v>
      </c>
      <c r="D24" s="40">
        <v>0</v>
      </c>
      <c r="E24" s="41">
        <v>0</v>
      </c>
      <c r="F24" s="42">
        <v>0</v>
      </c>
      <c r="G24" s="42">
        <v>16772.68</v>
      </c>
      <c r="H24" s="42">
        <v>0</v>
      </c>
      <c r="I24" s="43">
        <v>2839.6</v>
      </c>
      <c r="J24" s="41">
        <v>0</v>
      </c>
      <c r="K24" s="42">
        <v>0</v>
      </c>
      <c r="L24" s="43">
        <v>0</v>
      </c>
      <c r="M24" s="41">
        <v>0</v>
      </c>
      <c r="N24" s="42">
        <v>16772.68</v>
      </c>
      <c r="O24" s="42">
        <v>0</v>
      </c>
      <c r="P24" s="43">
        <v>2839.6</v>
      </c>
      <c r="Q24" s="44">
        <v>0</v>
      </c>
    </row>
    <row r="25" spans="1:17" s="9" customFormat="1" ht="12">
      <c r="A25" s="37" t="s">
        <v>67</v>
      </c>
      <c r="B25" s="38">
        <v>948.11</v>
      </c>
      <c r="C25" s="39">
        <v>948.11</v>
      </c>
      <c r="D25" s="40">
        <v>0</v>
      </c>
      <c r="E25" s="41">
        <v>0</v>
      </c>
      <c r="F25" s="42">
        <v>1869</v>
      </c>
      <c r="G25" s="42">
        <v>8628.84</v>
      </c>
      <c r="H25" s="42">
        <v>25707</v>
      </c>
      <c r="I25" s="43">
        <v>23351</v>
      </c>
      <c r="J25" s="41">
        <v>0</v>
      </c>
      <c r="K25" s="42">
        <v>758</v>
      </c>
      <c r="L25" s="43">
        <v>190.11</v>
      </c>
      <c r="M25" s="41">
        <v>2627</v>
      </c>
      <c r="N25" s="42">
        <v>8818.95</v>
      </c>
      <c r="O25" s="42">
        <v>25707</v>
      </c>
      <c r="P25" s="43">
        <v>23351</v>
      </c>
      <c r="Q25" s="44">
        <v>0</v>
      </c>
    </row>
    <row r="26" spans="1:17" s="9" customFormat="1" ht="12.75" thickBot="1">
      <c r="A26" s="45" t="s">
        <v>21</v>
      </c>
      <c r="B26" s="46">
        <f aca="true" t="shared" si="0" ref="B26:Q26">SUM(B10:B25)</f>
        <v>195843.08</v>
      </c>
      <c r="C26" s="47">
        <f t="shared" si="0"/>
        <v>192604.11</v>
      </c>
      <c r="D26" s="48">
        <f t="shared" si="0"/>
        <v>3238.97</v>
      </c>
      <c r="E26" s="47">
        <f t="shared" si="0"/>
        <v>0</v>
      </c>
      <c r="F26" s="49">
        <f t="shared" si="0"/>
        <v>65222</v>
      </c>
      <c r="G26" s="49">
        <f t="shared" si="0"/>
        <v>397602.11000000004</v>
      </c>
      <c r="H26" s="49">
        <f t="shared" si="0"/>
        <v>669015.9199999999</v>
      </c>
      <c r="I26" s="48">
        <f t="shared" si="0"/>
        <v>544281.2900000002</v>
      </c>
      <c r="J26" s="47">
        <f t="shared" si="0"/>
        <v>0</v>
      </c>
      <c r="K26" s="49">
        <f t="shared" si="0"/>
        <v>34238</v>
      </c>
      <c r="L26" s="48">
        <f t="shared" si="0"/>
        <v>161605.08</v>
      </c>
      <c r="M26" s="47">
        <f t="shared" si="0"/>
        <v>99460</v>
      </c>
      <c r="N26" s="49">
        <f t="shared" si="0"/>
        <v>559207.1900000001</v>
      </c>
      <c r="O26" s="49">
        <f t="shared" si="0"/>
        <v>669015.9199999999</v>
      </c>
      <c r="P26" s="48">
        <f t="shared" si="0"/>
        <v>544281.2900000002</v>
      </c>
      <c r="Q26" s="50">
        <f t="shared" si="0"/>
        <v>0</v>
      </c>
    </row>
    <row r="27" spans="1:17" s="9" customFormat="1" ht="12">
      <c r="A27" s="51" t="s">
        <v>22</v>
      </c>
      <c r="B27" s="52"/>
      <c r="C27" s="30"/>
      <c r="D27" s="31"/>
      <c r="E27" s="53"/>
      <c r="F27" s="54"/>
      <c r="G27" s="54"/>
      <c r="H27" s="54"/>
      <c r="I27" s="55"/>
      <c r="J27" s="56"/>
      <c r="K27" s="54"/>
      <c r="L27" s="55"/>
      <c r="M27" s="56"/>
      <c r="N27" s="54"/>
      <c r="O27" s="54"/>
      <c r="P27" s="55"/>
      <c r="Q27" s="44"/>
    </row>
    <row r="28" spans="1:17" s="9" customFormat="1" ht="12">
      <c r="A28" s="37" t="s">
        <v>68</v>
      </c>
      <c r="B28" s="38">
        <v>14790.38</v>
      </c>
      <c r="C28" s="41">
        <v>12372.46</v>
      </c>
      <c r="D28" s="43">
        <v>2417.92</v>
      </c>
      <c r="E28" s="41">
        <v>0</v>
      </c>
      <c r="F28" s="42">
        <v>10000</v>
      </c>
      <c r="G28" s="42">
        <v>12500.47</v>
      </c>
      <c r="H28" s="42">
        <v>13485.8</v>
      </c>
      <c r="I28" s="43">
        <v>69697</v>
      </c>
      <c r="J28" s="41">
        <v>0</v>
      </c>
      <c r="K28" s="42">
        <v>1000</v>
      </c>
      <c r="L28" s="43">
        <v>13790.38</v>
      </c>
      <c r="M28" s="41">
        <v>11000</v>
      </c>
      <c r="N28" s="42">
        <v>26290.85</v>
      </c>
      <c r="O28" s="42">
        <v>13485.8</v>
      </c>
      <c r="P28" s="43">
        <v>69697</v>
      </c>
      <c r="Q28" s="44">
        <v>0</v>
      </c>
    </row>
    <row r="29" spans="1:17" s="9" customFormat="1" ht="12">
      <c r="A29" s="37" t="s">
        <v>69</v>
      </c>
      <c r="B29" s="38">
        <v>3225.46</v>
      </c>
      <c r="C29" s="41">
        <v>3225.46</v>
      </c>
      <c r="D29" s="43">
        <v>0</v>
      </c>
      <c r="E29" s="41">
        <v>0</v>
      </c>
      <c r="F29" s="42">
        <v>0</v>
      </c>
      <c r="G29" s="42">
        <v>0</v>
      </c>
      <c r="H29" s="42">
        <v>45727.79</v>
      </c>
      <c r="I29" s="43">
        <v>38145.75</v>
      </c>
      <c r="J29" s="41">
        <v>0</v>
      </c>
      <c r="K29" s="42">
        <v>0</v>
      </c>
      <c r="L29" s="43">
        <v>3225.46</v>
      </c>
      <c r="M29" s="41">
        <v>0</v>
      </c>
      <c r="N29" s="42">
        <v>3225.46</v>
      </c>
      <c r="O29" s="42">
        <v>45727.79</v>
      </c>
      <c r="P29" s="43">
        <v>38145.75</v>
      </c>
      <c r="Q29" s="44">
        <v>0</v>
      </c>
    </row>
    <row r="30" spans="1:17" s="9" customFormat="1" ht="12.75" thickBot="1">
      <c r="A30" s="51" t="s">
        <v>23</v>
      </c>
      <c r="B30" s="57">
        <f aca="true" t="shared" si="1" ref="B30:G30">SUM(B28:B29)</f>
        <v>18015.84</v>
      </c>
      <c r="C30" s="58">
        <f t="shared" si="1"/>
        <v>15597.919999999998</v>
      </c>
      <c r="D30" s="59">
        <f t="shared" si="1"/>
        <v>2417.92</v>
      </c>
      <c r="E30" s="47">
        <f t="shared" si="1"/>
        <v>0</v>
      </c>
      <c r="F30" s="49">
        <f t="shared" si="1"/>
        <v>10000</v>
      </c>
      <c r="G30" s="49">
        <f t="shared" si="1"/>
        <v>12500.47</v>
      </c>
      <c r="H30" s="49">
        <f>SUM(H27:H29)</f>
        <v>59213.59</v>
      </c>
      <c r="I30" s="48">
        <f aca="true" t="shared" si="2" ref="I30:Q30">SUM(I28:I29)</f>
        <v>107842.75</v>
      </c>
      <c r="J30" s="47">
        <f t="shared" si="2"/>
        <v>0</v>
      </c>
      <c r="K30" s="49">
        <f t="shared" si="2"/>
        <v>1000</v>
      </c>
      <c r="L30" s="48">
        <f t="shared" si="2"/>
        <v>17015.84</v>
      </c>
      <c r="M30" s="47">
        <f t="shared" si="2"/>
        <v>11000</v>
      </c>
      <c r="N30" s="49">
        <f t="shared" si="2"/>
        <v>29516.309999999998</v>
      </c>
      <c r="O30" s="49">
        <f t="shared" si="2"/>
        <v>59213.59</v>
      </c>
      <c r="P30" s="48">
        <f t="shared" si="2"/>
        <v>107842.75</v>
      </c>
      <c r="Q30" s="60">
        <f t="shared" si="2"/>
        <v>0</v>
      </c>
    </row>
    <row r="31" spans="1:17" s="9" customFormat="1" ht="12">
      <c r="A31" s="61" t="s">
        <v>24</v>
      </c>
      <c r="B31" s="62"/>
      <c r="C31" s="30"/>
      <c r="D31" s="31"/>
      <c r="E31" s="56"/>
      <c r="F31" s="54"/>
      <c r="G31" s="54"/>
      <c r="H31" s="54"/>
      <c r="I31" s="55"/>
      <c r="J31" s="56"/>
      <c r="K31" s="54"/>
      <c r="L31" s="55"/>
      <c r="M31" s="56"/>
      <c r="N31" s="54"/>
      <c r="O31" s="54"/>
      <c r="P31" s="55"/>
      <c r="Q31" s="63"/>
    </row>
    <row r="32" spans="1:17" s="9" customFormat="1" ht="12">
      <c r="A32" s="64" t="s">
        <v>72</v>
      </c>
      <c r="B32" s="38">
        <v>27947.77</v>
      </c>
      <c r="C32" s="39">
        <v>8053.77</v>
      </c>
      <c r="D32" s="65">
        <v>19894</v>
      </c>
      <c r="E32" s="66">
        <v>0</v>
      </c>
      <c r="F32" s="67">
        <v>332.16</v>
      </c>
      <c r="G32" s="67">
        <v>35757.58</v>
      </c>
      <c r="H32" s="67">
        <v>132948.02</v>
      </c>
      <c r="I32" s="65">
        <v>112802.66</v>
      </c>
      <c r="J32" s="66">
        <v>0</v>
      </c>
      <c r="K32" s="67">
        <v>1000</v>
      </c>
      <c r="L32" s="65">
        <v>26947.77</v>
      </c>
      <c r="M32" s="66">
        <v>1332.16</v>
      </c>
      <c r="N32" s="67">
        <v>62705.35</v>
      </c>
      <c r="O32" s="67">
        <v>132948.02</v>
      </c>
      <c r="P32" s="65">
        <v>112802.66</v>
      </c>
      <c r="Q32" s="68">
        <v>0</v>
      </c>
    </row>
    <row r="33" spans="1:17" s="9" customFormat="1" ht="12">
      <c r="A33" s="64" t="s">
        <v>71</v>
      </c>
      <c r="B33" s="38">
        <v>128786.96</v>
      </c>
      <c r="C33" s="39">
        <v>128786.96</v>
      </c>
      <c r="D33" s="40">
        <v>0</v>
      </c>
      <c r="E33" s="41">
        <v>0</v>
      </c>
      <c r="F33" s="42">
        <v>0</v>
      </c>
      <c r="G33" s="42">
        <v>343967.47</v>
      </c>
      <c r="H33" s="42">
        <v>146444.7</v>
      </c>
      <c r="I33" s="43">
        <v>279616.9</v>
      </c>
      <c r="J33" s="41">
        <v>0</v>
      </c>
      <c r="K33" s="42">
        <v>1000</v>
      </c>
      <c r="L33" s="43">
        <v>127786.96</v>
      </c>
      <c r="M33" s="41">
        <v>1000</v>
      </c>
      <c r="N33" s="42">
        <v>471754.43</v>
      </c>
      <c r="O33" s="42">
        <v>146444.7</v>
      </c>
      <c r="P33" s="43">
        <v>279616.9</v>
      </c>
      <c r="Q33" s="44">
        <v>0</v>
      </c>
    </row>
    <row r="34" spans="1:17" s="9" customFormat="1" ht="12">
      <c r="A34" s="64" t="s">
        <v>70</v>
      </c>
      <c r="B34" s="38">
        <v>43531.33</v>
      </c>
      <c r="C34" s="39">
        <v>34862.83</v>
      </c>
      <c r="D34" s="40">
        <v>8668.5</v>
      </c>
      <c r="E34" s="41">
        <v>0</v>
      </c>
      <c r="F34" s="42">
        <v>0</v>
      </c>
      <c r="G34" s="42">
        <v>82434.48</v>
      </c>
      <c r="H34" s="42">
        <v>16225.08</v>
      </c>
      <c r="I34" s="43">
        <v>102044.24</v>
      </c>
      <c r="J34" s="41">
        <v>0</v>
      </c>
      <c r="K34" s="42">
        <v>11300</v>
      </c>
      <c r="L34" s="43">
        <v>32231.33</v>
      </c>
      <c r="M34" s="41">
        <v>11300</v>
      </c>
      <c r="N34" s="42">
        <v>114665.81</v>
      </c>
      <c r="O34" s="42">
        <v>16225.08</v>
      </c>
      <c r="P34" s="43">
        <v>102044.24</v>
      </c>
      <c r="Q34" s="44">
        <v>0</v>
      </c>
    </row>
    <row r="35" spans="1:17" s="9" customFormat="1" ht="12">
      <c r="A35" s="64" t="s">
        <v>73</v>
      </c>
      <c r="B35" s="38">
        <v>331545.6</v>
      </c>
      <c r="C35" s="39">
        <v>105547.5</v>
      </c>
      <c r="D35" s="40">
        <v>225998.1</v>
      </c>
      <c r="E35" s="41">
        <v>0</v>
      </c>
      <c r="F35" s="42">
        <v>75095</v>
      </c>
      <c r="G35" s="42">
        <v>782089.34</v>
      </c>
      <c r="H35" s="42">
        <v>1691637.49</v>
      </c>
      <c r="I35" s="43">
        <v>303564.24</v>
      </c>
      <c r="J35" s="41">
        <v>0</v>
      </c>
      <c r="K35" s="42">
        <v>225998</v>
      </c>
      <c r="L35" s="43">
        <v>105547.6</v>
      </c>
      <c r="M35" s="41">
        <v>301093</v>
      </c>
      <c r="N35" s="42">
        <v>887636.94</v>
      </c>
      <c r="O35" s="42">
        <v>1691637.49</v>
      </c>
      <c r="P35" s="43">
        <v>303564.24</v>
      </c>
      <c r="Q35" s="44">
        <v>0</v>
      </c>
    </row>
    <row r="36" spans="1:17" s="9" customFormat="1" ht="12">
      <c r="A36" s="64" t="s">
        <v>74</v>
      </c>
      <c r="B36" s="38">
        <v>2292.27</v>
      </c>
      <c r="C36" s="39">
        <v>2292.27</v>
      </c>
      <c r="D36" s="40">
        <v>0</v>
      </c>
      <c r="E36" s="41">
        <v>0</v>
      </c>
      <c r="F36" s="42">
        <v>0</v>
      </c>
      <c r="G36" s="42">
        <v>190798.7</v>
      </c>
      <c r="H36" s="42">
        <v>116789.38</v>
      </c>
      <c r="I36" s="43">
        <v>20854.28</v>
      </c>
      <c r="J36" s="41">
        <v>0</v>
      </c>
      <c r="K36" s="42">
        <v>0</v>
      </c>
      <c r="L36" s="43">
        <v>2292.27</v>
      </c>
      <c r="M36" s="41">
        <v>0</v>
      </c>
      <c r="N36" s="42">
        <v>193090.97</v>
      </c>
      <c r="O36" s="42">
        <v>116789.38</v>
      </c>
      <c r="P36" s="43">
        <v>20854.28</v>
      </c>
      <c r="Q36" s="44">
        <v>0</v>
      </c>
    </row>
    <row r="37" spans="1:17" s="9" customFormat="1" ht="12">
      <c r="A37" s="64" t="s">
        <v>75</v>
      </c>
      <c r="B37" s="38">
        <v>79406.35</v>
      </c>
      <c r="C37" s="39">
        <v>48223.35</v>
      </c>
      <c r="D37" s="40">
        <v>31183</v>
      </c>
      <c r="E37" s="41">
        <v>0</v>
      </c>
      <c r="F37" s="42">
        <v>10305</v>
      </c>
      <c r="G37" s="42">
        <v>44804.41</v>
      </c>
      <c r="H37" s="42">
        <v>56190.5</v>
      </c>
      <c r="I37" s="43">
        <v>333111.42</v>
      </c>
      <c r="J37" s="41">
        <v>0</v>
      </c>
      <c r="K37" s="42">
        <v>20000</v>
      </c>
      <c r="L37" s="43">
        <v>59406.35</v>
      </c>
      <c r="M37" s="41">
        <v>30305</v>
      </c>
      <c r="N37" s="42">
        <v>104210.76</v>
      </c>
      <c r="O37" s="42">
        <v>56190.5</v>
      </c>
      <c r="P37" s="43">
        <v>333111.42</v>
      </c>
      <c r="Q37" s="44">
        <v>0</v>
      </c>
    </row>
    <row r="38" spans="1:17" s="9" customFormat="1" ht="12">
      <c r="A38" s="64" t="s">
        <v>82</v>
      </c>
      <c r="B38" s="38">
        <v>21037.25</v>
      </c>
      <c r="C38" s="39">
        <v>-67743.25</v>
      </c>
      <c r="D38" s="40">
        <v>88780.5</v>
      </c>
      <c r="E38" s="41">
        <v>0</v>
      </c>
      <c r="F38" s="42">
        <v>65750</v>
      </c>
      <c r="G38" s="42">
        <v>203184.48</v>
      </c>
      <c r="H38" s="42">
        <v>9945.26</v>
      </c>
      <c r="I38" s="43">
        <v>230237.85</v>
      </c>
      <c r="J38" s="41">
        <v>0</v>
      </c>
      <c r="K38" s="42">
        <v>1000</v>
      </c>
      <c r="L38" s="43">
        <v>20037.25</v>
      </c>
      <c r="M38" s="41">
        <v>66750</v>
      </c>
      <c r="N38" s="42">
        <v>223221.73</v>
      </c>
      <c r="O38" s="42">
        <v>9945.26</v>
      </c>
      <c r="P38" s="43">
        <v>230237.85</v>
      </c>
      <c r="Q38" s="44">
        <v>0</v>
      </c>
    </row>
    <row r="39" spans="1:17" s="9" customFormat="1" ht="12">
      <c r="A39" s="64" t="s">
        <v>76</v>
      </c>
      <c r="B39" s="38">
        <v>39611.27</v>
      </c>
      <c r="C39" s="39">
        <v>2261.27</v>
      </c>
      <c r="D39" s="40">
        <v>37350</v>
      </c>
      <c r="E39" s="41">
        <v>0</v>
      </c>
      <c r="F39" s="42">
        <v>3570</v>
      </c>
      <c r="G39" s="42">
        <v>139631.69</v>
      </c>
      <c r="H39" s="42">
        <v>50728.49</v>
      </c>
      <c r="I39" s="43">
        <v>43710.19</v>
      </c>
      <c r="J39" s="41">
        <v>0</v>
      </c>
      <c r="K39" s="42">
        <v>9430</v>
      </c>
      <c r="L39" s="43">
        <v>30181.27</v>
      </c>
      <c r="M39" s="41">
        <v>13000</v>
      </c>
      <c r="N39" s="42">
        <v>169812.96</v>
      </c>
      <c r="O39" s="42">
        <v>50728.49</v>
      </c>
      <c r="P39" s="43">
        <v>43710.19</v>
      </c>
      <c r="Q39" s="44">
        <v>0</v>
      </c>
    </row>
    <row r="40" spans="1:17" s="9" customFormat="1" ht="12">
      <c r="A40" s="64" t="s">
        <v>77</v>
      </c>
      <c r="B40" s="38">
        <v>11364.72</v>
      </c>
      <c r="C40" s="39">
        <v>11364.72</v>
      </c>
      <c r="D40" s="40">
        <v>0</v>
      </c>
      <c r="E40" s="41">
        <v>0</v>
      </c>
      <c r="F40" s="42">
        <v>0</v>
      </c>
      <c r="G40" s="42">
        <v>28157.36</v>
      </c>
      <c r="H40" s="42">
        <v>150528.02</v>
      </c>
      <c r="I40" s="43">
        <v>267573.99</v>
      </c>
      <c r="J40" s="41">
        <v>0</v>
      </c>
      <c r="K40" s="42">
        <v>1000</v>
      </c>
      <c r="L40" s="43">
        <v>10364.72</v>
      </c>
      <c r="M40" s="41">
        <v>1000</v>
      </c>
      <c r="N40" s="42">
        <v>38522.08</v>
      </c>
      <c r="O40" s="42">
        <v>150528.02</v>
      </c>
      <c r="P40" s="43">
        <v>267573.99</v>
      </c>
      <c r="Q40" s="44">
        <v>0</v>
      </c>
    </row>
    <row r="41" spans="1:17" s="9" customFormat="1" ht="12">
      <c r="A41" s="64" t="s">
        <v>78</v>
      </c>
      <c r="B41" s="38">
        <v>10921.08</v>
      </c>
      <c r="C41" s="39">
        <v>7213.91</v>
      </c>
      <c r="D41" s="40">
        <v>3707.17</v>
      </c>
      <c r="E41" s="41">
        <v>0</v>
      </c>
      <c r="F41" s="42">
        <v>26540.81</v>
      </c>
      <c r="G41" s="42">
        <v>16285.82</v>
      </c>
      <c r="H41" s="42">
        <v>63843.02</v>
      </c>
      <c r="I41" s="43">
        <v>165522.57</v>
      </c>
      <c r="J41" s="41">
        <v>0</v>
      </c>
      <c r="K41" s="42">
        <v>3707</v>
      </c>
      <c r="L41" s="43">
        <v>7214.08</v>
      </c>
      <c r="M41" s="41">
        <v>30247.81</v>
      </c>
      <c r="N41" s="42">
        <v>23499.9</v>
      </c>
      <c r="O41" s="42">
        <v>63843.02</v>
      </c>
      <c r="P41" s="43">
        <v>165522.57</v>
      </c>
      <c r="Q41" s="44">
        <v>0</v>
      </c>
    </row>
    <row r="42" spans="1:17" s="9" customFormat="1" ht="12">
      <c r="A42" s="64" t="s">
        <v>79</v>
      </c>
      <c r="B42" s="38">
        <v>12110.21</v>
      </c>
      <c r="C42" s="39">
        <v>12110.21</v>
      </c>
      <c r="D42" s="40">
        <v>0</v>
      </c>
      <c r="E42" s="41">
        <v>0</v>
      </c>
      <c r="F42" s="42">
        <v>0</v>
      </c>
      <c r="G42" s="42">
        <v>102368.07</v>
      </c>
      <c r="H42" s="42">
        <v>225253.2</v>
      </c>
      <c r="I42" s="43">
        <v>151112.03</v>
      </c>
      <c r="J42" s="41">
        <v>0</v>
      </c>
      <c r="K42" s="42">
        <v>2000</v>
      </c>
      <c r="L42" s="43">
        <v>10110.21</v>
      </c>
      <c r="M42" s="41">
        <v>2000</v>
      </c>
      <c r="N42" s="42">
        <v>112478.28</v>
      </c>
      <c r="O42" s="42">
        <v>225253.2</v>
      </c>
      <c r="P42" s="43">
        <v>151112.03</v>
      </c>
      <c r="Q42" s="44">
        <v>0</v>
      </c>
    </row>
    <row r="43" spans="1:17" s="9" customFormat="1" ht="12">
      <c r="A43" s="64" t="s">
        <v>80</v>
      </c>
      <c r="B43" s="38">
        <v>27331.2</v>
      </c>
      <c r="C43" s="39">
        <v>0</v>
      </c>
      <c r="D43" s="40">
        <v>27331.2</v>
      </c>
      <c r="E43" s="41">
        <v>0</v>
      </c>
      <c r="F43" s="42">
        <v>46000</v>
      </c>
      <c r="G43" s="42">
        <v>137913.59</v>
      </c>
      <c r="H43" s="42">
        <v>456774.34</v>
      </c>
      <c r="I43" s="43">
        <v>456876.63</v>
      </c>
      <c r="J43" s="41">
        <v>0</v>
      </c>
      <c r="K43" s="42">
        <v>1000</v>
      </c>
      <c r="L43" s="43">
        <v>26331.2</v>
      </c>
      <c r="M43" s="41">
        <v>47000</v>
      </c>
      <c r="N43" s="42">
        <v>164244.79</v>
      </c>
      <c r="O43" s="42">
        <v>456774.34</v>
      </c>
      <c r="P43" s="43">
        <v>456876.63</v>
      </c>
      <c r="Q43" s="44">
        <v>0</v>
      </c>
    </row>
    <row r="44" spans="1:17" s="9" customFormat="1" ht="12">
      <c r="A44" s="64" t="s">
        <v>81</v>
      </c>
      <c r="B44" s="38">
        <v>2774.18</v>
      </c>
      <c r="C44" s="39">
        <v>742.56</v>
      </c>
      <c r="D44" s="40">
        <v>2031.62</v>
      </c>
      <c r="E44" s="41">
        <v>0</v>
      </c>
      <c r="F44" s="42">
        <v>0</v>
      </c>
      <c r="G44" s="42">
        <v>29214.37</v>
      </c>
      <c r="H44" s="42">
        <v>15136.5</v>
      </c>
      <c r="I44" s="43">
        <v>186367.43</v>
      </c>
      <c r="J44" s="41">
        <v>0</v>
      </c>
      <c r="K44" s="42">
        <v>0</v>
      </c>
      <c r="L44" s="43">
        <v>2774.18</v>
      </c>
      <c r="M44" s="41">
        <v>0</v>
      </c>
      <c r="N44" s="42">
        <v>31988.55</v>
      </c>
      <c r="O44" s="42">
        <v>15136.5</v>
      </c>
      <c r="P44" s="43">
        <v>186367.43</v>
      </c>
      <c r="Q44" s="44">
        <v>0</v>
      </c>
    </row>
    <row r="45" spans="1:17" s="9" customFormat="1" ht="12">
      <c r="A45" s="64" t="s">
        <v>83</v>
      </c>
      <c r="B45" s="38">
        <v>14428.85</v>
      </c>
      <c r="C45" s="39">
        <v>14428.85</v>
      </c>
      <c r="D45" s="40">
        <v>0</v>
      </c>
      <c r="E45" s="41">
        <v>0</v>
      </c>
      <c r="F45" s="42">
        <v>0</v>
      </c>
      <c r="G45" s="42">
        <v>38196.35</v>
      </c>
      <c r="H45" s="42">
        <v>8008.35</v>
      </c>
      <c r="I45" s="43">
        <v>121096.8</v>
      </c>
      <c r="J45" s="41">
        <v>0</v>
      </c>
      <c r="K45" s="42">
        <v>1000</v>
      </c>
      <c r="L45" s="43">
        <v>13428.85</v>
      </c>
      <c r="M45" s="41">
        <v>1000</v>
      </c>
      <c r="N45" s="42">
        <v>51625.2</v>
      </c>
      <c r="O45" s="42">
        <v>8008.35</v>
      </c>
      <c r="P45" s="43">
        <v>121096.8</v>
      </c>
      <c r="Q45" s="44">
        <v>0</v>
      </c>
    </row>
    <row r="46" spans="1:17" s="9" customFormat="1" ht="12.75" thickBot="1">
      <c r="A46" s="69" t="s">
        <v>25</v>
      </c>
      <c r="B46" s="46">
        <f>SUM(B32:B45)</f>
        <v>753089.0399999998</v>
      </c>
      <c r="C46" s="58">
        <f aca="true" t="shared" si="3" ref="C46:I46">SUM(C32:C45)</f>
        <v>308144.94999999995</v>
      </c>
      <c r="D46" s="59">
        <f t="shared" si="3"/>
        <v>444944.08999999997</v>
      </c>
      <c r="E46" s="47">
        <f t="shared" si="3"/>
        <v>0</v>
      </c>
      <c r="F46" s="49">
        <f t="shared" si="3"/>
        <v>227592.97</v>
      </c>
      <c r="G46" s="49">
        <f t="shared" si="3"/>
        <v>2174803.71</v>
      </c>
      <c r="H46" s="49">
        <f t="shared" si="3"/>
        <v>3140452.35</v>
      </c>
      <c r="I46" s="48">
        <f t="shared" si="3"/>
        <v>2774491.23</v>
      </c>
      <c r="J46" s="47">
        <f>SUM(J33:J45)</f>
        <v>0</v>
      </c>
      <c r="K46" s="49">
        <f aca="true" t="shared" si="4" ref="K46:Q46">SUM(K32:K45)</f>
        <v>278435</v>
      </c>
      <c r="L46" s="48">
        <f t="shared" si="4"/>
        <v>474654.04000000004</v>
      </c>
      <c r="M46" s="47">
        <f t="shared" si="4"/>
        <v>506027.97</v>
      </c>
      <c r="N46" s="49">
        <f t="shared" si="4"/>
        <v>2649457.75</v>
      </c>
      <c r="O46" s="49">
        <f t="shared" si="4"/>
        <v>3140452.35</v>
      </c>
      <c r="P46" s="48">
        <f t="shared" si="4"/>
        <v>2774491.23</v>
      </c>
      <c r="Q46" s="50">
        <f t="shared" si="4"/>
        <v>0</v>
      </c>
    </row>
    <row r="47" spans="1:17" ht="12">
      <c r="A47" s="70" t="s">
        <v>26</v>
      </c>
      <c r="B47" s="71"/>
      <c r="C47" s="72"/>
      <c r="D47" s="73"/>
      <c r="E47" s="72"/>
      <c r="F47" s="74"/>
      <c r="G47" s="74"/>
      <c r="H47" s="74"/>
      <c r="I47" s="73"/>
      <c r="J47" s="72"/>
      <c r="K47" s="74"/>
      <c r="L47" s="73"/>
      <c r="M47" s="72"/>
      <c r="N47" s="74"/>
      <c r="O47" s="74"/>
      <c r="P47" s="73"/>
      <c r="Q47" s="75"/>
    </row>
    <row r="48" spans="1:20" s="9" customFormat="1" ht="12.75" customHeight="1">
      <c r="A48" s="64" t="s">
        <v>84</v>
      </c>
      <c r="B48" s="76">
        <f>SUM(C48+D48)</f>
        <v>63585.869999999995</v>
      </c>
      <c r="C48" s="39">
        <v>-108447.13</v>
      </c>
      <c r="D48" s="40">
        <v>172033</v>
      </c>
      <c r="E48" s="39">
        <v>0</v>
      </c>
      <c r="F48" s="77">
        <v>0</v>
      </c>
      <c r="G48" s="77">
        <v>2101</v>
      </c>
      <c r="H48" s="77">
        <v>350536.53</v>
      </c>
      <c r="I48" s="40">
        <v>119694.9</v>
      </c>
      <c r="J48" s="39">
        <v>0</v>
      </c>
      <c r="K48" s="77">
        <v>1000</v>
      </c>
      <c r="L48" s="78">
        <v>62585.87</v>
      </c>
      <c r="M48" s="39">
        <f>SUM(F48+K48)</f>
        <v>1000</v>
      </c>
      <c r="N48" s="77">
        <f>SUM(G48+L48)</f>
        <v>64686.87</v>
      </c>
      <c r="O48" s="77">
        <f>SUM(H48+0)</f>
        <v>350536.53</v>
      </c>
      <c r="P48" s="40">
        <f>SUM(I48+0)</f>
        <v>119694.9</v>
      </c>
      <c r="Q48" s="79">
        <v>0</v>
      </c>
      <c r="T48" s="80"/>
    </row>
    <row r="49" spans="1:20" s="9" customFormat="1" ht="12.75" customHeight="1">
      <c r="A49" s="64" t="s">
        <v>86</v>
      </c>
      <c r="B49" s="76">
        <f aca="true" t="shared" si="5" ref="B49:B64">SUM(C49+D49)</f>
        <v>154534.94</v>
      </c>
      <c r="C49" s="39">
        <v>-9176.01</v>
      </c>
      <c r="D49" s="40">
        <v>163710.95</v>
      </c>
      <c r="E49" s="39">
        <v>0</v>
      </c>
      <c r="F49" s="77">
        <v>75000</v>
      </c>
      <c r="G49" s="77">
        <v>111763.26</v>
      </c>
      <c r="H49" s="77">
        <v>1454.46</v>
      </c>
      <c r="I49" s="40">
        <v>225276.59</v>
      </c>
      <c r="J49" s="39">
        <v>0</v>
      </c>
      <c r="K49" s="77">
        <v>1000</v>
      </c>
      <c r="L49" s="78">
        <v>153534.94</v>
      </c>
      <c r="M49" s="39">
        <f aca="true" t="shared" si="6" ref="M49:N64">SUM(F49+K49)</f>
        <v>76000</v>
      </c>
      <c r="N49" s="77">
        <f t="shared" si="6"/>
        <v>265298.2</v>
      </c>
      <c r="O49" s="77">
        <f aca="true" t="shared" si="7" ref="O49:P64">SUM(H49+0)</f>
        <v>1454.46</v>
      </c>
      <c r="P49" s="40">
        <f t="shared" si="7"/>
        <v>225276.59</v>
      </c>
      <c r="Q49" s="79">
        <v>0</v>
      </c>
      <c r="T49" s="80"/>
    </row>
    <row r="50" spans="1:20" s="9" customFormat="1" ht="12.75" customHeight="1">
      <c r="A50" s="64" t="s">
        <v>87</v>
      </c>
      <c r="B50" s="76">
        <f t="shared" si="5"/>
        <v>56106.25</v>
      </c>
      <c r="C50" s="39">
        <v>56106.25</v>
      </c>
      <c r="D50" s="40">
        <v>0</v>
      </c>
      <c r="E50" s="39">
        <v>0</v>
      </c>
      <c r="F50" s="77">
        <v>97278.26</v>
      </c>
      <c r="G50" s="77">
        <v>159233.81</v>
      </c>
      <c r="H50" s="77">
        <v>210092.73</v>
      </c>
      <c r="I50" s="40">
        <v>176732.41</v>
      </c>
      <c r="J50" s="39">
        <v>0</v>
      </c>
      <c r="K50" s="77">
        <v>11000</v>
      </c>
      <c r="L50" s="78">
        <v>45106.25</v>
      </c>
      <c r="M50" s="39">
        <f t="shared" si="6"/>
        <v>108278.26</v>
      </c>
      <c r="N50" s="77">
        <f t="shared" si="6"/>
        <v>204340.06</v>
      </c>
      <c r="O50" s="77">
        <f t="shared" si="7"/>
        <v>210092.73</v>
      </c>
      <c r="P50" s="40">
        <f t="shared" si="7"/>
        <v>176732.41</v>
      </c>
      <c r="Q50" s="79">
        <v>0</v>
      </c>
      <c r="T50" s="80"/>
    </row>
    <row r="51" spans="1:20" s="9" customFormat="1" ht="12.75" customHeight="1">
      <c r="A51" s="64" t="s">
        <v>88</v>
      </c>
      <c r="B51" s="76">
        <f t="shared" si="5"/>
        <v>278069.36</v>
      </c>
      <c r="C51" s="39">
        <v>239724.56</v>
      </c>
      <c r="D51" s="40">
        <v>38344.8</v>
      </c>
      <c r="E51" s="39">
        <v>0</v>
      </c>
      <c r="F51" s="77">
        <v>50000</v>
      </c>
      <c r="G51" s="77">
        <v>176161.93</v>
      </c>
      <c r="H51" s="77">
        <v>212264.59</v>
      </c>
      <c r="I51" s="40">
        <v>136445.22</v>
      </c>
      <c r="J51" s="39">
        <v>0</v>
      </c>
      <c r="K51" s="77">
        <v>1000</v>
      </c>
      <c r="L51" s="78">
        <v>277069.36</v>
      </c>
      <c r="M51" s="39">
        <f t="shared" si="6"/>
        <v>51000</v>
      </c>
      <c r="N51" s="77">
        <f t="shared" si="6"/>
        <v>453231.29</v>
      </c>
      <c r="O51" s="77">
        <f t="shared" si="7"/>
        <v>212264.59</v>
      </c>
      <c r="P51" s="40">
        <f t="shared" si="7"/>
        <v>136445.22</v>
      </c>
      <c r="Q51" s="79">
        <v>0</v>
      </c>
      <c r="T51" s="80"/>
    </row>
    <row r="52" spans="1:20" s="9" customFormat="1" ht="12.75" customHeight="1">
      <c r="A52" s="64" t="s">
        <v>89</v>
      </c>
      <c r="B52" s="76">
        <f t="shared" si="5"/>
        <v>156721.88999999998</v>
      </c>
      <c r="C52" s="39">
        <v>387.59</v>
      </c>
      <c r="D52" s="40">
        <v>156334.3</v>
      </c>
      <c r="E52" s="39">
        <v>0</v>
      </c>
      <c r="F52" s="77">
        <v>0</v>
      </c>
      <c r="G52" s="77">
        <v>5454</v>
      </c>
      <c r="H52" s="77">
        <v>50135.19</v>
      </c>
      <c r="I52" s="40">
        <v>142736.25</v>
      </c>
      <c r="J52" s="39">
        <v>0</v>
      </c>
      <c r="K52" s="77">
        <v>47000</v>
      </c>
      <c r="L52" s="78">
        <v>109721.89</v>
      </c>
      <c r="M52" s="39">
        <f t="shared" si="6"/>
        <v>47000</v>
      </c>
      <c r="N52" s="77">
        <f t="shared" si="6"/>
        <v>115175.89</v>
      </c>
      <c r="O52" s="77">
        <f t="shared" si="7"/>
        <v>50135.19</v>
      </c>
      <c r="P52" s="40">
        <f t="shared" si="7"/>
        <v>142736.25</v>
      </c>
      <c r="Q52" s="79">
        <v>0</v>
      </c>
      <c r="T52" s="80"/>
    </row>
    <row r="53" spans="1:20" s="9" customFormat="1" ht="12.75" customHeight="1">
      <c r="A53" s="64" t="s">
        <v>90</v>
      </c>
      <c r="B53" s="76">
        <f t="shared" si="5"/>
        <v>0</v>
      </c>
      <c r="C53" s="39">
        <v>0</v>
      </c>
      <c r="D53" s="40">
        <v>0</v>
      </c>
      <c r="E53" s="39">
        <v>0</v>
      </c>
      <c r="F53" s="77">
        <v>0</v>
      </c>
      <c r="G53" s="77">
        <v>281418.44</v>
      </c>
      <c r="H53" s="77">
        <v>461711.89</v>
      </c>
      <c r="I53" s="40">
        <v>327817.38</v>
      </c>
      <c r="J53" s="39">
        <v>0</v>
      </c>
      <c r="K53" s="77">
        <v>0</v>
      </c>
      <c r="L53" s="78">
        <v>0</v>
      </c>
      <c r="M53" s="39">
        <f t="shared" si="6"/>
        <v>0</v>
      </c>
      <c r="N53" s="77">
        <f t="shared" si="6"/>
        <v>281418.44</v>
      </c>
      <c r="O53" s="77">
        <f t="shared" si="7"/>
        <v>461711.89</v>
      </c>
      <c r="P53" s="40">
        <f t="shared" si="7"/>
        <v>327817.38</v>
      </c>
      <c r="Q53" s="79">
        <v>0</v>
      </c>
      <c r="T53" s="80"/>
    </row>
    <row r="54" spans="1:20" s="9" customFormat="1" ht="12.75" customHeight="1">
      <c r="A54" s="64" t="s">
        <v>91</v>
      </c>
      <c r="B54" s="76">
        <f t="shared" si="5"/>
        <v>176386.36</v>
      </c>
      <c r="C54" s="39">
        <v>176386.36</v>
      </c>
      <c r="D54" s="40">
        <v>0</v>
      </c>
      <c r="E54" s="39">
        <v>0</v>
      </c>
      <c r="F54" s="77">
        <v>9000</v>
      </c>
      <c r="G54" s="77">
        <v>37128.1</v>
      </c>
      <c r="H54" s="77">
        <v>35377.55</v>
      </c>
      <c r="I54" s="40">
        <v>31519.32</v>
      </c>
      <c r="J54" s="39">
        <v>0</v>
      </c>
      <c r="K54" s="77">
        <v>30000</v>
      </c>
      <c r="L54" s="78">
        <v>146386.36</v>
      </c>
      <c r="M54" s="39">
        <f t="shared" si="6"/>
        <v>39000</v>
      </c>
      <c r="N54" s="77">
        <f t="shared" si="6"/>
        <v>183514.46</v>
      </c>
      <c r="O54" s="77">
        <f t="shared" si="7"/>
        <v>35377.55</v>
      </c>
      <c r="P54" s="40">
        <f t="shared" si="7"/>
        <v>31519.32</v>
      </c>
      <c r="Q54" s="79">
        <v>0</v>
      </c>
      <c r="T54" s="80"/>
    </row>
    <row r="55" spans="1:17" s="9" customFormat="1" ht="12.75" customHeight="1">
      <c r="A55" s="81" t="s">
        <v>92</v>
      </c>
      <c r="B55" s="76">
        <f t="shared" si="5"/>
        <v>34283.6</v>
      </c>
      <c r="C55" s="66">
        <v>0</v>
      </c>
      <c r="D55" s="65">
        <v>34283.6</v>
      </c>
      <c r="E55" s="39">
        <v>0</v>
      </c>
      <c r="F55" s="67">
        <v>16900</v>
      </c>
      <c r="G55" s="67">
        <v>36903.99</v>
      </c>
      <c r="H55" s="67">
        <v>78901.18</v>
      </c>
      <c r="I55" s="65">
        <v>38873.87</v>
      </c>
      <c r="J55" s="39">
        <v>0</v>
      </c>
      <c r="K55" s="67">
        <v>27100</v>
      </c>
      <c r="L55" s="82">
        <v>7183.6</v>
      </c>
      <c r="M55" s="39">
        <f t="shared" si="6"/>
        <v>44000</v>
      </c>
      <c r="N55" s="77">
        <f t="shared" si="6"/>
        <v>44087.59</v>
      </c>
      <c r="O55" s="77">
        <f t="shared" si="7"/>
        <v>78901.18</v>
      </c>
      <c r="P55" s="40">
        <f t="shared" si="7"/>
        <v>38873.87</v>
      </c>
      <c r="Q55" s="79">
        <v>0</v>
      </c>
    </row>
    <row r="56" spans="1:20" s="9" customFormat="1" ht="12.75" customHeight="1">
      <c r="A56" s="81" t="s">
        <v>93</v>
      </c>
      <c r="B56" s="76">
        <f t="shared" si="5"/>
        <v>196274.75</v>
      </c>
      <c r="C56" s="66">
        <v>89.26</v>
      </c>
      <c r="D56" s="65">
        <v>196185.49</v>
      </c>
      <c r="E56" s="39">
        <v>0</v>
      </c>
      <c r="F56" s="67">
        <v>152015.04</v>
      </c>
      <c r="G56" s="67">
        <v>171090.72</v>
      </c>
      <c r="H56" s="67">
        <v>587340.15</v>
      </c>
      <c r="I56" s="65">
        <v>880370.81</v>
      </c>
      <c r="J56" s="39">
        <v>0</v>
      </c>
      <c r="K56" s="67">
        <v>39000</v>
      </c>
      <c r="L56" s="82">
        <v>157274.75</v>
      </c>
      <c r="M56" s="39">
        <f t="shared" si="6"/>
        <v>191015.04</v>
      </c>
      <c r="N56" s="77">
        <f t="shared" si="6"/>
        <v>328365.47</v>
      </c>
      <c r="O56" s="77">
        <f t="shared" si="7"/>
        <v>587340.15</v>
      </c>
      <c r="P56" s="40">
        <f t="shared" si="7"/>
        <v>880370.81</v>
      </c>
      <c r="Q56" s="79">
        <v>0</v>
      </c>
      <c r="T56" s="80"/>
    </row>
    <row r="57" spans="1:20" s="9" customFormat="1" ht="12.75" customHeight="1">
      <c r="A57" s="81" t="s">
        <v>94</v>
      </c>
      <c r="B57" s="76">
        <f t="shared" si="5"/>
        <v>241003.58</v>
      </c>
      <c r="C57" s="66">
        <v>-56127.73</v>
      </c>
      <c r="D57" s="65">
        <v>297131.31</v>
      </c>
      <c r="E57" s="39">
        <v>0</v>
      </c>
      <c r="F57" s="67">
        <v>89000</v>
      </c>
      <c r="G57" s="67">
        <v>111331.98</v>
      </c>
      <c r="H57" s="67">
        <v>66035.91</v>
      </c>
      <c r="I57" s="65">
        <v>187681.97</v>
      </c>
      <c r="J57" s="39">
        <v>0</v>
      </c>
      <c r="K57" s="67">
        <v>91000</v>
      </c>
      <c r="L57" s="82">
        <v>150003.58</v>
      </c>
      <c r="M57" s="39">
        <f t="shared" si="6"/>
        <v>180000</v>
      </c>
      <c r="N57" s="77">
        <f t="shared" si="6"/>
        <v>261335.56</v>
      </c>
      <c r="O57" s="77">
        <f t="shared" si="7"/>
        <v>66035.91</v>
      </c>
      <c r="P57" s="40">
        <f t="shared" si="7"/>
        <v>187681.97</v>
      </c>
      <c r="Q57" s="79">
        <v>0</v>
      </c>
      <c r="T57" s="80"/>
    </row>
    <row r="58" spans="1:20" s="9" customFormat="1" ht="12.75" customHeight="1">
      <c r="A58" s="81" t="s">
        <v>95</v>
      </c>
      <c r="B58" s="76">
        <f t="shared" si="5"/>
        <v>128213.32</v>
      </c>
      <c r="C58" s="66">
        <v>0</v>
      </c>
      <c r="D58" s="65">
        <v>128213.32</v>
      </c>
      <c r="E58" s="39">
        <v>0</v>
      </c>
      <c r="F58" s="67">
        <v>35000</v>
      </c>
      <c r="G58" s="67">
        <v>90512.55</v>
      </c>
      <c r="H58" s="67">
        <v>162305.71</v>
      </c>
      <c r="I58" s="65">
        <v>569668.2</v>
      </c>
      <c r="J58" s="39">
        <v>0</v>
      </c>
      <c r="K58" s="67">
        <v>28000</v>
      </c>
      <c r="L58" s="82">
        <v>100213.32</v>
      </c>
      <c r="M58" s="39">
        <f t="shared" si="6"/>
        <v>63000</v>
      </c>
      <c r="N58" s="77">
        <f t="shared" si="6"/>
        <v>190725.87</v>
      </c>
      <c r="O58" s="77">
        <f t="shared" si="7"/>
        <v>162305.71</v>
      </c>
      <c r="P58" s="40">
        <f t="shared" si="7"/>
        <v>569668.2</v>
      </c>
      <c r="Q58" s="79">
        <v>0</v>
      </c>
      <c r="T58" s="80"/>
    </row>
    <row r="59" spans="1:17" s="9" customFormat="1" ht="12.75" customHeight="1">
      <c r="A59" s="81" t="s">
        <v>96</v>
      </c>
      <c r="B59" s="76">
        <f t="shared" si="5"/>
        <v>418136.71</v>
      </c>
      <c r="C59" s="66">
        <v>0</v>
      </c>
      <c r="D59" s="65">
        <v>418136.71</v>
      </c>
      <c r="E59" s="39">
        <v>0</v>
      </c>
      <c r="F59" s="67">
        <v>167035</v>
      </c>
      <c r="G59" s="67">
        <v>586151.39</v>
      </c>
      <c r="H59" s="67">
        <v>33105.68</v>
      </c>
      <c r="I59" s="65">
        <v>175701.56</v>
      </c>
      <c r="J59" s="39">
        <v>0</v>
      </c>
      <c r="K59" s="67">
        <v>218000</v>
      </c>
      <c r="L59" s="82">
        <v>200136.71</v>
      </c>
      <c r="M59" s="39">
        <f t="shared" si="6"/>
        <v>385035</v>
      </c>
      <c r="N59" s="77">
        <f t="shared" si="6"/>
        <v>786288.1</v>
      </c>
      <c r="O59" s="77">
        <f t="shared" si="7"/>
        <v>33105.68</v>
      </c>
      <c r="P59" s="40">
        <f t="shared" si="7"/>
        <v>175701.56</v>
      </c>
      <c r="Q59" s="79">
        <v>0</v>
      </c>
    </row>
    <row r="60" spans="1:20" s="9" customFormat="1" ht="12.75" customHeight="1">
      <c r="A60" s="81" t="s">
        <v>97</v>
      </c>
      <c r="B60" s="76">
        <f t="shared" si="5"/>
        <v>283987.9</v>
      </c>
      <c r="C60" s="66">
        <v>91817</v>
      </c>
      <c r="D60" s="65">
        <v>192170.9</v>
      </c>
      <c r="E60" s="39">
        <v>0</v>
      </c>
      <c r="F60" s="67">
        <v>508409.21</v>
      </c>
      <c r="G60" s="67">
        <v>363368.43</v>
      </c>
      <c r="H60" s="67">
        <v>48410.36</v>
      </c>
      <c r="I60" s="65">
        <v>365727.74</v>
      </c>
      <c r="J60" s="39">
        <v>0</v>
      </c>
      <c r="K60" s="67">
        <v>1000</v>
      </c>
      <c r="L60" s="82">
        <v>282987.9</v>
      </c>
      <c r="M60" s="39">
        <f t="shared" si="6"/>
        <v>509409.21</v>
      </c>
      <c r="N60" s="77">
        <f t="shared" si="6"/>
        <v>646356.3300000001</v>
      </c>
      <c r="O60" s="77">
        <f t="shared" si="7"/>
        <v>48410.36</v>
      </c>
      <c r="P60" s="40">
        <f t="shared" si="7"/>
        <v>365727.74</v>
      </c>
      <c r="Q60" s="79">
        <v>0</v>
      </c>
      <c r="T60" s="80"/>
    </row>
    <row r="61" spans="1:20" s="9" customFormat="1" ht="12.75" customHeight="1">
      <c r="A61" s="81" t="s">
        <v>98</v>
      </c>
      <c r="B61" s="76">
        <f t="shared" si="5"/>
        <v>49956.75</v>
      </c>
      <c r="C61" s="66">
        <v>49956.75</v>
      </c>
      <c r="D61" s="65">
        <v>0</v>
      </c>
      <c r="E61" s="39">
        <v>0</v>
      </c>
      <c r="F61" s="67">
        <v>342851.33</v>
      </c>
      <c r="G61" s="67">
        <v>443219.91</v>
      </c>
      <c r="H61" s="67">
        <v>537115.13</v>
      </c>
      <c r="I61" s="65">
        <v>119573.5</v>
      </c>
      <c r="J61" s="39">
        <v>0</v>
      </c>
      <c r="K61" s="67">
        <v>1000</v>
      </c>
      <c r="L61" s="82">
        <v>48956.75</v>
      </c>
      <c r="M61" s="39">
        <f t="shared" si="6"/>
        <v>343851.33</v>
      </c>
      <c r="N61" s="77">
        <f t="shared" si="6"/>
        <v>492176.66</v>
      </c>
      <c r="O61" s="77">
        <f t="shared" si="7"/>
        <v>537115.13</v>
      </c>
      <c r="P61" s="40">
        <f t="shared" si="7"/>
        <v>119573.5</v>
      </c>
      <c r="Q61" s="79">
        <v>0</v>
      </c>
      <c r="T61" s="80"/>
    </row>
    <row r="62" spans="1:20" s="9" customFormat="1" ht="12.75" customHeight="1">
      <c r="A62" s="81" t="s">
        <v>99</v>
      </c>
      <c r="B62" s="76">
        <f t="shared" si="5"/>
        <v>271973.46</v>
      </c>
      <c r="C62" s="66">
        <v>111424.51</v>
      </c>
      <c r="D62" s="65">
        <v>160548.95</v>
      </c>
      <c r="E62" s="39">
        <v>0</v>
      </c>
      <c r="F62" s="67">
        <v>0</v>
      </c>
      <c r="G62" s="67">
        <v>203752.94</v>
      </c>
      <c r="H62" s="67">
        <v>185318.07</v>
      </c>
      <c r="I62" s="65">
        <v>512128.01</v>
      </c>
      <c r="J62" s="39">
        <v>0</v>
      </c>
      <c r="K62" s="67">
        <v>1000</v>
      </c>
      <c r="L62" s="82">
        <v>270973.46</v>
      </c>
      <c r="M62" s="39">
        <f t="shared" si="6"/>
        <v>1000</v>
      </c>
      <c r="N62" s="77">
        <f t="shared" si="6"/>
        <v>474726.4</v>
      </c>
      <c r="O62" s="77">
        <f t="shared" si="7"/>
        <v>185318.07</v>
      </c>
      <c r="P62" s="40">
        <f t="shared" si="7"/>
        <v>512128.01</v>
      </c>
      <c r="Q62" s="79">
        <v>0</v>
      </c>
      <c r="T62" s="80"/>
    </row>
    <row r="63" spans="1:20" s="9" customFormat="1" ht="12.75" customHeight="1">
      <c r="A63" s="83" t="s">
        <v>100</v>
      </c>
      <c r="B63" s="76">
        <f t="shared" si="5"/>
        <v>38.62</v>
      </c>
      <c r="C63" s="66">
        <v>0</v>
      </c>
      <c r="D63" s="65">
        <v>38.62</v>
      </c>
      <c r="E63" s="39">
        <v>0</v>
      </c>
      <c r="F63" s="67">
        <v>0</v>
      </c>
      <c r="G63" s="67">
        <v>6890.11</v>
      </c>
      <c r="H63" s="67">
        <v>63705.79</v>
      </c>
      <c r="I63" s="65">
        <v>619933.62</v>
      </c>
      <c r="J63" s="39">
        <v>0</v>
      </c>
      <c r="K63" s="67">
        <v>0</v>
      </c>
      <c r="L63" s="82">
        <v>38.62</v>
      </c>
      <c r="M63" s="39">
        <f t="shared" si="6"/>
        <v>0</v>
      </c>
      <c r="N63" s="77">
        <f t="shared" si="6"/>
        <v>6928.73</v>
      </c>
      <c r="O63" s="77">
        <f t="shared" si="7"/>
        <v>63705.79</v>
      </c>
      <c r="P63" s="40">
        <f t="shared" si="7"/>
        <v>619933.62</v>
      </c>
      <c r="Q63" s="79">
        <v>0</v>
      </c>
      <c r="T63" s="80"/>
    </row>
    <row r="64" spans="1:20" ht="12">
      <c r="A64" s="84" t="s">
        <v>101</v>
      </c>
      <c r="B64" s="76">
        <f t="shared" si="5"/>
        <v>65750.07</v>
      </c>
      <c r="C64" s="66">
        <v>48455.67</v>
      </c>
      <c r="D64" s="65">
        <v>17294.4</v>
      </c>
      <c r="E64" s="39">
        <v>0</v>
      </c>
      <c r="F64" s="67">
        <v>22509</v>
      </c>
      <c r="G64" s="67">
        <v>223161.16</v>
      </c>
      <c r="H64" s="67">
        <v>150348.86</v>
      </c>
      <c r="I64" s="65">
        <v>64718</v>
      </c>
      <c r="J64" s="39">
        <v>0</v>
      </c>
      <c r="K64" s="67">
        <v>18000</v>
      </c>
      <c r="L64" s="82">
        <v>47750.07</v>
      </c>
      <c r="M64" s="39">
        <f t="shared" si="6"/>
        <v>40509</v>
      </c>
      <c r="N64" s="77">
        <f t="shared" si="6"/>
        <v>270911.23</v>
      </c>
      <c r="O64" s="77">
        <f t="shared" si="7"/>
        <v>150348.86</v>
      </c>
      <c r="P64" s="40">
        <f t="shared" si="7"/>
        <v>64718</v>
      </c>
      <c r="Q64" s="79">
        <v>0</v>
      </c>
      <c r="S64" s="9"/>
      <c r="T64" s="9"/>
    </row>
    <row r="65" spans="1:20" s="85" customFormat="1" ht="12.75" thickBot="1">
      <c r="A65" s="86" t="s">
        <v>27</v>
      </c>
      <c r="B65" s="87">
        <f>SUM(B48:B64)</f>
        <v>2575023.43</v>
      </c>
      <c r="C65" s="88">
        <f aca="true" t="shared" si="8" ref="C65:Q65">SUM(C48:C64)</f>
        <v>600597.0800000001</v>
      </c>
      <c r="D65" s="89">
        <f t="shared" si="8"/>
        <v>1974426.3499999999</v>
      </c>
      <c r="E65" s="88">
        <f t="shared" si="8"/>
        <v>0</v>
      </c>
      <c r="F65" s="90">
        <f t="shared" si="8"/>
        <v>1564997.84</v>
      </c>
      <c r="G65" s="90">
        <f t="shared" si="8"/>
        <v>3009643.72</v>
      </c>
      <c r="H65" s="90">
        <f t="shared" si="8"/>
        <v>3234159.78</v>
      </c>
      <c r="I65" s="89">
        <f t="shared" si="8"/>
        <v>4694599.35</v>
      </c>
      <c r="J65" s="88">
        <f t="shared" si="8"/>
        <v>0</v>
      </c>
      <c r="K65" s="90">
        <f>SUM(K48:K64)</f>
        <v>515100</v>
      </c>
      <c r="L65" s="89">
        <f>SUM(L48:L64)</f>
        <v>2059923.43</v>
      </c>
      <c r="M65" s="88">
        <f>SUM(M48:M64)</f>
        <v>2080097.84</v>
      </c>
      <c r="N65" s="90">
        <f>SUM(N48:N64)</f>
        <v>5069567.15</v>
      </c>
      <c r="O65" s="90">
        <f t="shared" si="8"/>
        <v>3234159.78</v>
      </c>
      <c r="P65" s="89">
        <f t="shared" si="8"/>
        <v>4694599.35</v>
      </c>
      <c r="Q65" s="87">
        <f t="shared" si="8"/>
        <v>0</v>
      </c>
      <c r="S65" s="9"/>
      <c r="T65" s="80"/>
    </row>
    <row r="66" spans="1:17" s="85" customFormat="1" ht="12">
      <c r="A66" s="91" t="s">
        <v>28</v>
      </c>
      <c r="B66" s="92"/>
      <c r="C66" s="93"/>
      <c r="D66" s="94"/>
      <c r="E66" s="30"/>
      <c r="F66" s="95"/>
      <c r="G66" s="95"/>
      <c r="H66" s="95"/>
      <c r="I66" s="94"/>
      <c r="J66" s="30"/>
      <c r="K66" s="95"/>
      <c r="L66" s="96"/>
      <c r="M66" s="30"/>
      <c r="N66" s="97"/>
      <c r="O66" s="97"/>
      <c r="P66" s="31"/>
      <c r="Q66" s="98"/>
    </row>
    <row r="67" spans="1:17" s="85" customFormat="1" ht="12">
      <c r="A67" s="99" t="s">
        <v>102</v>
      </c>
      <c r="B67" s="100">
        <f>SUM(C67+D67)</f>
        <v>150234.45</v>
      </c>
      <c r="C67" s="66">
        <v>509.88</v>
      </c>
      <c r="D67" s="65">
        <v>149724.57</v>
      </c>
      <c r="E67" s="39">
        <v>0</v>
      </c>
      <c r="F67" s="67">
        <v>137736</v>
      </c>
      <c r="G67" s="67">
        <v>47060.19</v>
      </c>
      <c r="H67" s="67">
        <v>81668.36</v>
      </c>
      <c r="I67" s="65">
        <v>631492.2</v>
      </c>
      <c r="J67" s="39">
        <v>0</v>
      </c>
      <c r="K67" s="67">
        <v>30000</v>
      </c>
      <c r="L67" s="82">
        <v>120234.45</v>
      </c>
      <c r="M67" s="39">
        <f>SUM(F67+K67)</f>
        <v>167736</v>
      </c>
      <c r="N67" s="77">
        <f>SUM(G67+L67)</f>
        <v>167294.64</v>
      </c>
      <c r="O67" s="77">
        <f>H67</f>
        <v>81668.36</v>
      </c>
      <c r="P67" s="40">
        <f>I67</f>
        <v>631492.2</v>
      </c>
      <c r="Q67" s="79">
        <v>0</v>
      </c>
    </row>
    <row r="68" spans="1:17" ht="12">
      <c r="A68" s="99" t="s">
        <v>103</v>
      </c>
      <c r="B68" s="100">
        <f aca="true" t="shared" si="9" ref="B68:B84">SUM(C68+D68)</f>
        <v>288533.67</v>
      </c>
      <c r="C68" s="66">
        <v>-92074.14</v>
      </c>
      <c r="D68" s="65">
        <v>380607.81</v>
      </c>
      <c r="E68" s="39">
        <v>0</v>
      </c>
      <c r="F68" s="67">
        <v>79715</v>
      </c>
      <c r="G68" s="67">
        <v>1159260.36</v>
      </c>
      <c r="H68" s="67">
        <v>461445.02</v>
      </c>
      <c r="I68" s="65">
        <v>104389.06</v>
      </c>
      <c r="J68" s="39">
        <v>0</v>
      </c>
      <c r="K68" s="67">
        <v>230000</v>
      </c>
      <c r="L68" s="82">
        <v>58533.67</v>
      </c>
      <c r="M68" s="39">
        <f aca="true" t="shared" si="10" ref="M68:M83">SUM(F68+K68)</f>
        <v>309715</v>
      </c>
      <c r="N68" s="77">
        <f aca="true" t="shared" si="11" ref="N68:N83">SUM(G68+L68)</f>
        <v>1217794.03</v>
      </c>
      <c r="O68" s="77">
        <f aca="true" t="shared" si="12" ref="O68:P84">H68</f>
        <v>461445.02</v>
      </c>
      <c r="P68" s="40">
        <f t="shared" si="12"/>
        <v>104389.06</v>
      </c>
      <c r="Q68" s="79">
        <v>0</v>
      </c>
    </row>
    <row r="69" spans="1:17" s="85" customFormat="1" ht="12">
      <c r="A69" s="99" t="s">
        <v>104</v>
      </c>
      <c r="B69" s="100">
        <f t="shared" si="9"/>
        <v>35595.490000000005</v>
      </c>
      <c r="C69" s="66">
        <v>1440.3</v>
      </c>
      <c r="D69" s="65">
        <v>34155.19</v>
      </c>
      <c r="E69" s="39">
        <v>0</v>
      </c>
      <c r="F69" s="67">
        <v>36452.26</v>
      </c>
      <c r="G69" s="67">
        <v>387067.41</v>
      </c>
      <c r="H69" s="67">
        <v>1672371.09</v>
      </c>
      <c r="I69" s="65">
        <v>182767.24</v>
      </c>
      <c r="J69" s="39">
        <v>0</v>
      </c>
      <c r="K69" s="67">
        <v>1000</v>
      </c>
      <c r="L69" s="82">
        <v>34595.49</v>
      </c>
      <c r="M69" s="39">
        <f t="shared" si="10"/>
        <v>37452.26</v>
      </c>
      <c r="N69" s="77">
        <f t="shared" si="11"/>
        <v>421662.89999999997</v>
      </c>
      <c r="O69" s="77">
        <f t="shared" si="12"/>
        <v>1672371.09</v>
      </c>
      <c r="P69" s="40">
        <f t="shared" si="12"/>
        <v>182767.24</v>
      </c>
      <c r="Q69" s="79">
        <v>0</v>
      </c>
    </row>
    <row r="70" spans="1:17" s="85" customFormat="1" ht="12">
      <c r="A70" s="99" t="s">
        <v>105</v>
      </c>
      <c r="B70" s="100">
        <f t="shared" si="9"/>
        <v>489476.39999999997</v>
      </c>
      <c r="C70" s="66">
        <v>318056.85</v>
      </c>
      <c r="D70" s="65">
        <v>171419.55</v>
      </c>
      <c r="E70" s="39">
        <v>0</v>
      </c>
      <c r="F70" s="67">
        <v>858011.15</v>
      </c>
      <c r="G70" s="67">
        <v>971349.54</v>
      </c>
      <c r="H70" s="67">
        <v>1063975.24</v>
      </c>
      <c r="I70" s="65">
        <v>914636.09</v>
      </c>
      <c r="J70" s="39">
        <v>0</v>
      </c>
      <c r="K70" s="67">
        <v>100000</v>
      </c>
      <c r="L70" s="82">
        <v>389476.4</v>
      </c>
      <c r="M70" s="39">
        <f t="shared" si="10"/>
        <v>958011.15</v>
      </c>
      <c r="N70" s="77">
        <f t="shared" si="11"/>
        <v>1360825.94</v>
      </c>
      <c r="O70" s="77">
        <f t="shared" si="12"/>
        <v>1063975.24</v>
      </c>
      <c r="P70" s="40">
        <f t="shared" si="12"/>
        <v>914636.09</v>
      </c>
      <c r="Q70" s="79">
        <v>0</v>
      </c>
    </row>
    <row r="71" spans="1:17" s="85" customFormat="1" ht="12">
      <c r="A71" s="99" t="s">
        <v>106</v>
      </c>
      <c r="B71" s="100">
        <f t="shared" si="9"/>
        <v>1580.1999999999998</v>
      </c>
      <c r="C71" s="66">
        <v>710.41</v>
      </c>
      <c r="D71" s="65">
        <v>869.79</v>
      </c>
      <c r="E71" s="39">
        <v>0</v>
      </c>
      <c r="F71" s="67">
        <v>51500</v>
      </c>
      <c r="G71" s="67">
        <v>0</v>
      </c>
      <c r="H71" s="67">
        <v>103336.43</v>
      </c>
      <c r="I71" s="65">
        <v>330577.76</v>
      </c>
      <c r="J71" s="39">
        <v>0</v>
      </c>
      <c r="K71" s="67">
        <v>0</v>
      </c>
      <c r="L71" s="82">
        <v>1580.2</v>
      </c>
      <c r="M71" s="39">
        <f t="shared" si="10"/>
        <v>51500</v>
      </c>
      <c r="N71" s="77">
        <f t="shared" si="11"/>
        <v>1580.2</v>
      </c>
      <c r="O71" s="77">
        <f t="shared" si="12"/>
        <v>103336.43</v>
      </c>
      <c r="P71" s="40">
        <f t="shared" si="12"/>
        <v>330577.76</v>
      </c>
      <c r="Q71" s="79">
        <v>0</v>
      </c>
    </row>
    <row r="72" spans="1:17" s="85" customFormat="1" ht="12">
      <c r="A72" s="99" t="s">
        <v>108</v>
      </c>
      <c r="B72" s="100">
        <f t="shared" si="9"/>
        <v>803280.4</v>
      </c>
      <c r="C72" s="66">
        <v>402167.64</v>
      </c>
      <c r="D72" s="65">
        <v>401112.76</v>
      </c>
      <c r="E72" s="39">
        <v>0</v>
      </c>
      <c r="F72" s="67">
        <v>245921</v>
      </c>
      <c r="G72" s="67">
        <v>1351678.86</v>
      </c>
      <c r="H72" s="67">
        <v>2910137.21</v>
      </c>
      <c r="I72" s="65">
        <v>408074.73</v>
      </c>
      <c r="J72" s="39">
        <v>0</v>
      </c>
      <c r="K72" s="67">
        <v>1000</v>
      </c>
      <c r="L72" s="82">
        <v>802280.4</v>
      </c>
      <c r="M72" s="39">
        <f t="shared" si="10"/>
        <v>246921</v>
      </c>
      <c r="N72" s="77">
        <f t="shared" si="11"/>
        <v>2153959.2600000002</v>
      </c>
      <c r="O72" s="77">
        <f t="shared" si="12"/>
        <v>2910137.21</v>
      </c>
      <c r="P72" s="40">
        <f t="shared" si="12"/>
        <v>408074.73</v>
      </c>
      <c r="Q72" s="79">
        <v>0</v>
      </c>
    </row>
    <row r="73" spans="1:17" s="85" customFormat="1" ht="12">
      <c r="A73" s="99" t="s">
        <v>107</v>
      </c>
      <c r="B73" s="100">
        <f t="shared" si="9"/>
        <v>30272.39</v>
      </c>
      <c r="C73" s="66">
        <v>12138.1</v>
      </c>
      <c r="D73" s="65">
        <v>18134.29</v>
      </c>
      <c r="E73" s="39">
        <v>0</v>
      </c>
      <c r="F73" s="67">
        <v>260600</v>
      </c>
      <c r="G73" s="67">
        <v>91288.38</v>
      </c>
      <c r="H73" s="67">
        <v>94734.88</v>
      </c>
      <c r="I73" s="65">
        <v>587082.14</v>
      </c>
      <c r="J73" s="39">
        <v>0</v>
      </c>
      <c r="K73" s="67">
        <v>1000</v>
      </c>
      <c r="L73" s="82">
        <v>29272.39</v>
      </c>
      <c r="M73" s="39">
        <f t="shared" si="10"/>
        <v>261600</v>
      </c>
      <c r="N73" s="77">
        <f t="shared" si="11"/>
        <v>120560.77</v>
      </c>
      <c r="O73" s="77">
        <f t="shared" si="12"/>
        <v>94734.88</v>
      </c>
      <c r="P73" s="40">
        <f t="shared" si="12"/>
        <v>587082.14</v>
      </c>
      <c r="Q73" s="79">
        <v>0</v>
      </c>
    </row>
    <row r="74" spans="1:17" s="85" customFormat="1" ht="12">
      <c r="A74" s="99" t="s">
        <v>116</v>
      </c>
      <c r="B74" s="100">
        <f t="shared" si="9"/>
        <v>0</v>
      </c>
      <c r="C74" s="66">
        <v>0</v>
      </c>
      <c r="D74" s="65">
        <v>0</v>
      </c>
      <c r="E74" s="39">
        <v>0</v>
      </c>
      <c r="F74" s="67">
        <v>199859.78</v>
      </c>
      <c r="G74" s="67">
        <v>315285.9</v>
      </c>
      <c r="H74" s="67">
        <v>180964</v>
      </c>
      <c r="I74" s="65">
        <v>191920.54</v>
      </c>
      <c r="J74" s="39">
        <v>0</v>
      </c>
      <c r="K74" s="67">
        <v>0</v>
      </c>
      <c r="L74" s="82">
        <v>0</v>
      </c>
      <c r="M74" s="39">
        <f t="shared" si="10"/>
        <v>199859.78</v>
      </c>
      <c r="N74" s="77">
        <f t="shared" si="11"/>
        <v>315285.9</v>
      </c>
      <c r="O74" s="77">
        <f t="shared" si="12"/>
        <v>180964</v>
      </c>
      <c r="P74" s="40">
        <f t="shared" si="12"/>
        <v>191920.54</v>
      </c>
      <c r="Q74" s="79">
        <v>0</v>
      </c>
    </row>
    <row r="75" spans="1:17" s="85" customFormat="1" ht="12">
      <c r="A75" s="99" t="s">
        <v>109</v>
      </c>
      <c r="B75" s="100">
        <f t="shared" si="9"/>
        <v>143268.12</v>
      </c>
      <c r="C75" s="66">
        <v>-95107.27</v>
      </c>
      <c r="D75" s="65">
        <v>238375.39</v>
      </c>
      <c r="E75" s="39">
        <v>0</v>
      </c>
      <c r="F75" s="67">
        <v>86769.76</v>
      </c>
      <c r="G75" s="67">
        <v>23732.51</v>
      </c>
      <c r="H75" s="67">
        <v>135880.78</v>
      </c>
      <c r="I75" s="65">
        <v>33129.65</v>
      </c>
      <c r="J75" s="39">
        <v>0</v>
      </c>
      <c r="K75" s="67">
        <v>3268</v>
      </c>
      <c r="L75" s="82">
        <v>140000.12</v>
      </c>
      <c r="M75" s="39">
        <f t="shared" si="10"/>
        <v>90037.76</v>
      </c>
      <c r="N75" s="77">
        <f t="shared" si="11"/>
        <v>163732.63</v>
      </c>
      <c r="O75" s="77">
        <f t="shared" si="12"/>
        <v>135880.78</v>
      </c>
      <c r="P75" s="40">
        <f t="shared" si="12"/>
        <v>33129.65</v>
      </c>
      <c r="Q75" s="79">
        <v>0</v>
      </c>
    </row>
    <row r="76" spans="1:17" ht="12">
      <c r="A76" s="99" t="s">
        <v>110</v>
      </c>
      <c r="B76" s="100">
        <f t="shared" si="9"/>
        <v>64219.64</v>
      </c>
      <c r="C76" s="66">
        <v>5659.38</v>
      </c>
      <c r="D76" s="65">
        <v>58560.26</v>
      </c>
      <c r="E76" s="39">
        <v>0</v>
      </c>
      <c r="F76" s="67">
        <v>18419</v>
      </c>
      <c r="G76" s="67">
        <v>211867.43</v>
      </c>
      <c r="H76" s="67">
        <v>640354.57</v>
      </c>
      <c r="I76" s="65">
        <v>518473.36</v>
      </c>
      <c r="J76" s="39">
        <v>0</v>
      </c>
      <c r="K76" s="67">
        <v>51000</v>
      </c>
      <c r="L76" s="82">
        <v>13219.64</v>
      </c>
      <c r="M76" s="39">
        <f t="shared" si="10"/>
        <v>69419</v>
      </c>
      <c r="N76" s="77">
        <f t="shared" si="11"/>
        <v>225087.07</v>
      </c>
      <c r="O76" s="77">
        <f t="shared" si="12"/>
        <v>640354.57</v>
      </c>
      <c r="P76" s="40">
        <f t="shared" si="12"/>
        <v>518473.36</v>
      </c>
      <c r="Q76" s="79">
        <v>0</v>
      </c>
    </row>
    <row r="77" spans="1:17" ht="12">
      <c r="A77" s="99" t="s">
        <v>111</v>
      </c>
      <c r="B77" s="100">
        <f t="shared" si="9"/>
        <v>1165726.5499999998</v>
      </c>
      <c r="C77" s="66">
        <v>61415.92</v>
      </c>
      <c r="D77" s="65">
        <v>1104310.63</v>
      </c>
      <c r="E77" s="39">
        <v>0</v>
      </c>
      <c r="F77" s="67">
        <v>28443</v>
      </c>
      <c r="G77" s="67">
        <v>1953211.96</v>
      </c>
      <c r="H77" s="67">
        <v>2985189.52</v>
      </c>
      <c r="I77" s="65">
        <v>188944.57</v>
      </c>
      <c r="J77" s="39">
        <v>0</v>
      </c>
      <c r="K77" s="67">
        <v>932581</v>
      </c>
      <c r="L77" s="82">
        <v>233145.55</v>
      </c>
      <c r="M77" s="39">
        <f t="shared" si="10"/>
        <v>961024</v>
      </c>
      <c r="N77" s="77">
        <f t="shared" si="11"/>
        <v>2186357.51</v>
      </c>
      <c r="O77" s="77">
        <f t="shared" si="12"/>
        <v>2985189.52</v>
      </c>
      <c r="P77" s="40">
        <f t="shared" si="12"/>
        <v>188944.57</v>
      </c>
      <c r="Q77" s="79">
        <v>0</v>
      </c>
    </row>
    <row r="78" spans="1:17" s="85" customFormat="1" ht="12">
      <c r="A78" s="99" t="s">
        <v>112</v>
      </c>
      <c r="B78" s="100">
        <f t="shared" si="9"/>
        <v>77438.8</v>
      </c>
      <c r="C78" s="66">
        <v>0</v>
      </c>
      <c r="D78" s="65">
        <v>77438.8</v>
      </c>
      <c r="E78" s="39">
        <v>0</v>
      </c>
      <c r="F78" s="67">
        <v>0</v>
      </c>
      <c r="G78" s="67">
        <v>23989.67</v>
      </c>
      <c r="H78" s="67">
        <v>1508.3</v>
      </c>
      <c r="I78" s="65">
        <v>599267.52</v>
      </c>
      <c r="J78" s="39">
        <v>0</v>
      </c>
      <c r="K78" s="67">
        <v>0</v>
      </c>
      <c r="L78" s="82">
        <v>77438.8</v>
      </c>
      <c r="M78" s="39">
        <f t="shared" si="10"/>
        <v>0</v>
      </c>
      <c r="N78" s="77">
        <f t="shared" si="11"/>
        <v>101428.47</v>
      </c>
      <c r="O78" s="77">
        <f t="shared" si="12"/>
        <v>1508.3</v>
      </c>
      <c r="P78" s="40">
        <f t="shared" si="12"/>
        <v>599267.52</v>
      </c>
      <c r="Q78" s="79">
        <v>0</v>
      </c>
    </row>
    <row r="79" spans="1:17" s="85" customFormat="1" ht="12">
      <c r="A79" s="99" t="s">
        <v>113</v>
      </c>
      <c r="B79" s="100">
        <f t="shared" si="9"/>
        <v>39706.83</v>
      </c>
      <c r="C79" s="66">
        <v>0</v>
      </c>
      <c r="D79" s="65">
        <v>39706.83</v>
      </c>
      <c r="E79" s="39">
        <v>0</v>
      </c>
      <c r="F79" s="67">
        <v>159382</v>
      </c>
      <c r="G79" s="67">
        <v>484896.82</v>
      </c>
      <c r="H79" s="67">
        <v>812415.48</v>
      </c>
      <c r="I79" s="65">
        <v>268228.86</v>
      </c>
      <c r="J79" s="39">
        <v>0</v>
      </c>
      <c r="K79" s="67">
        <v>7941</v>
      </c>
      <c r="L79" s="82">
        <v>31765.83</v>
      </c>
      <c r="M79" s="39">
        <f t="shared" si="10"/>
        <v>167323</v>
      </c>
      <c r="N79" s="77">
        <f t="shared" si="11"/>
        <v>516662.65</v>
      </c>
      <c r="O79" s="77">
        <f t="shared" si="12"/>
        <v>812415.48</v>
      </c>
      <c r="P79" s="40">
        <f t="shared" si="12"/>
        <v>268228.86</v>
      </c>
      <c r="Q79" s="79">
        <v>0</v>
      </c>
    </row>
    <row r="80" spans="1:17" s="85" customFormat="1" ht="12">
      <c r="A80" s="99" t="s">
        <v>114</v>
      </c>
      <c r="B80" s="100">
        <f t="shared" si="9"/>
        <v>33176.8</v>
      </c>
      <c r="C80" s="66">
        <v>0</v>
      </c>
      <c r="D80" s="65">
        <v>33176.8</v>
      </c>
      <c r="E80" s="39">
        <v>0</v>
      </c>
      <c r="F80" s="67">
        <v>0</v>
      </c>
      <c r="G80" s="67">
        <v>373537.15</v>
      </c>
      <c r="H80" s="67">
        <v>41390.52</v>
      </c>
      <c r="I80" s="65">
        <v>57573.2</v>
      </c>
      <c r="J80" s="39">
        <v>0</v>
      </c>
      <c r="K80" s="67">
        <v>1000</v>
      </c>
      <c r="L80" s="82">
        <v>32176.8</v>
      </c>
      <c r="M80" s="39">
        <f t="shared" si="10"/>
        <v>1000</v>
      </c>
      <c r="N80" s="77">
        <f t="shared" si="11"/>
        <v>405713.95</v>
      </c>
      <c r="O80" s="77">
        <f t="shared" si="12"/>
        <v>41390.52</v>
      </c>
      <c r="P80" s="40">
        <f t="shared" si="12"/>
        <v>57573.2</v>
      </c>
      <c r="Q80" s="79">
        <v>0</v>
      </c>
    </row>
    <row r="81" spans="1:17" ht="12">
      <c r="A81" s="99" t="s">
        <v>115</v>
      </c>
      <c r="B81" s="100">
        <f t="shared" si="9"/>
        <v>221963.03</v>
      </c>
      <c r="C81" s="66">
        <v>137033.72</v>
      </c>
      <c r="D81" s="65">
        <v>84929.31</v>
      </c>
      <c r="E81" s="39">
        <v>0</v>
      </c>
      <c r="F81" s="67">
        <v>143240</v>
      </c>
      <c r="G81" s="67">
        <v>908165.77</v>
      </c>
      <c r="H81" s="67">
        <v>621554.77</v>
      </c>
      <c r="I81" s="65">
        <v>664765.64</v>
      </c>
      <c r="J81" s="39">
        <v>0</v>
      </c>
      <c r="K81" s="67">
        <v>69800</v>
      </c>
      <c r="L81" s="82">
        <v>152163.03</v>
      </c>
      <c r="M81" s="39">
        <f t="shared" si="10"/>
        <v>213040</v>
      </c>
      <c r="N81" s="77">
        <f t="shared" si="11"/>
        <v>1060328.8</v>
      </c>
      <c r="O81" s="77">
        <f t="shared" si="12"/>
        <v>621554.77</v>
      </c>
      <c r="P81" s="40">
        <f t="shared" si="12"/>
        <v>664765.64</v>
      </c>
      <c r="Q81" s="79">
        <v>0</v>
      </c>
    </row>
    <row r="82" spans="1:17" s="85" customFormat="1" ht="12">
      <c r="A82" s="99" t="s">
        <v>117</v>
      </c>
      <c r="B82" s="100">
        <f t="shared" si="9"/>
        <v>485821.70999999996</v>
      </c>
      <c r="C82" s="66">
        <v>421005.41</v>
      </c>
      <c r="D82" s="65">
        <v>64816.3</v>
      </c>
      <c r="E82" s="39">
        <v>0</v>
      </c>
      <c r="F82" s="67">
        <v>195305</v>
      </c>
      <c r="G82" s="67">
        <v>328640.15</v>
      </c>
      <c r="H82" s="67">
        <v>161412.24</v>
      </c>
      <c r="I82" s="65">
        <v>282788.93</v>
      </c>
      <c r="J82" s="39">
        <v>0</v>
      </c>
      <c r="K82" s="67">
        <v>1000</v>
      </c>
      <c r="L82" s="82">
        <v>484821.71</v>
      </c>
      <c r="M82" s="39">
        <f t="shared" si="10"/>
        <v>196305</v>
      </c>
      <c r="N82" s="77">
        <f t="shared" si="11"/>
        <v>813461.8600000001</v>
      </c>
      <c r="O82" s="77">
        <f t="shared" si="12"/>
        <v>161412.24</v>
      </c>
      <c r="P82" s="40">
        <f t="shared" si="12"/>
        <v>282788.93</v>
      </c>
      <c r="Q82" s="79">
        <v>0</v>
      </c>
    </row>
    <row r="83" spans="1:17" s="85" customFormat="1" ht="12">
      <c r="A83" s="99" t="s">
        <v>118</v>
      </c>
      <c r="B83" s="100">
        <f t="shared" si="9"/>
        <v>119751.59</v>
      </c>
      <c r="C83" s="66">
        <v>0</v>
      </c>
      <c r="D83" s="65">
        <v>119751.59</v>
      </c>
      <c r="E83" s="39">
        <v>0</v>
      </c>
      <c r="F83" s="67">
        <v>0</v>
      </c>
      <c r="G83" s="67">
        <v>143774.26</v>
      </c>
      <c r="H83" s="67">
        <v>4138.9</v>
      </c>
      <c r="I83" s="65">
        <v>343176.49</v>
      </c>
      <c r="J83" s="39">
        <v>0</v>
      </c>
      <c r="K83" s="67">
        <v>1000</v>
      </c>
      <c r="L83" s="82">
        <v>118751.59</v>
      </c>
      <c r="M83" s="39">
        <f t="shared" si="10"/>
        <v>1000</v>
      </c>
      <c r="N83" s="77">
        <f t="shared" si="11"/>
        <v>262525.85</v>
      </c>
      <c r="O83" s="77">
        <f t="shared" si="12"/>
        <v>4138.9</v>
      </c>
      <c r="P83" s="40">
        <f t="shared" si="12"/>
        <v>343176.49</v>
      </c>
      <c r="Q83" s="79">
        <v>0</v>
      </c>
    </row>
    <row r="84" spans="1:17" s="85" customFormat="1" ht="12.75" thickBot="1">
      <c r="A84" s="101" t="s">
        <v>29</v>
      </c>
      <c r="B84" s="87">
        <f t="shared" si="9"/>
        <v>4150046.0699999994</v>
      </c>
      <c r="C84" s="102">
        <f>SUM(C67:C83)</f>
        <v>1172956.2</v>
      </c>
      <c r="D84" s="103">
        <f>SUM(D67:D83)</f>
        <v>2977089.8699999996</v>
      </c>
      <c r="E84" s="58">
        <v>0</v>
      </c>
      <c r="F84" s="104">
        <f>SUM(F67:F83)</f>
        <v>2501353.95</v>
      </c>
      <c r="G84" s="104">
        <f>SUM(G67:G83)</f>
        <v>8774806.360000001</v>
      </c>
      <c r="H84" s="104">
        <f>SUM(H67:H83)</f>
        <v>11972477.31</v>
      </c>
      <c r="I84" s="103">
        <f>SUM(I67:I83)</f>
        <v>6307287.9799999995</v>
      </c>
      <c r="J84" s="58">
        <v>0</v>
      </c>
      <c r="K84" s="104">
        <f>SUM(K67:K83)</f>
        <v>1430590</v>
      </c>
      <c r="L84" s="89">
        <f>SUM(L67:L83)</f>
        <v>2719456.0699999994</v>
      </c>
      <c r="M84" s="58">
        <f>SUM(M67:M83)</f>
        <v>3931943.9499999997</v>
      </c>
      <c r="N84" s="115">
        <f>SUM(N67:N83)</f>
        <v>11494262.43</v>
      </c>
      <c r="O84" s="115">
        <f t="shared" si="12"/>
        <v>11972477.31</v>
      </c>
      <c r="P84" s="59">
        <f t="shared" si="12"/>
        <v>6307287.9799999995</v>
      </c>
      <c r="Q84" s="105">
        <v>0</v>
      </c>
    </row>
    <row r="85" spans="1:17" s="85" customFormat="1" ht="12">
      <c r="A85" s="189"/>
      <c r="B85" s="106"/>
      <c r="C85" s="107"/>
      <c r="D85" s="107"/>
      <c r="E85" s="108"/>
      <c r="F85" s="107"/>
      <c r="G85" s="107"/>
      <c r="H85" s="107"/>
      <c r="I85" s="107"/>
      <c r="J85" s="108"/>
      <c r="K85" s="107"/>
      <c r="L85" s="106"/>
      <c r="M85" s="108"/>
      <c r="N85" s="108"/>
      <c r="O85" s="108"/>
      <c r="P85" s="108"/>
      <c r="Q85" s="108"/>
    </row>
    <row r="86" spans="1:17" s="85" customFormat="1" ht="12.75" thickBot="1">
      <c r="A86" s="190"/>
      <c r="B86" s="109"/>
      <c r="C86" s="110"/>
      <c r="D86" s="110"/>
      <c r="E86" s="111"/>
      <c r="F86" s="110"/>
      <c r="G86" s="110"/>
      <c r="H86" s="110"/>
      <c r="I86" s="110"/>
      <c r="J86" s="111"/>
      <c r="K86" s="110"/>
      <c r="L86" s="109"/>
      <c r="M86" s="111"/>
      <c r="N86" s="111"/>
      <c r="O86" s="111"/>
      <c r="P86" s="111"/>
      <c r="Q86" s="111"/>
    </row>
    <row r="87" spans="1:17" s="85" customFormat="1" ht="12">
      <c r="A87" s="8"/>
      <c r="B87" s="199" t="s">
        <v>2</v>
      </c>
      <c r="C87" s="202" t="s">
        <v>3</v>
      </c>
      <c r="D87" s="203"/>
      <c r="E87" s="193" t="s">
        <v>30</v>
      </c>
      <c r="F87" s="194"/>
      <c r="G87" s="194"/>
      <c r="H87" s="194"/>
      <c r="I87" s="195"/>
      <c r="J87" s="196" t="s">
        <v>4</v>
      </c>
      <c r="K87" s="197"/>
      <c r="L87" s="198"/>
      <c r="M87" s="194" t="s">
        <v>5</v>
      </c>
      <c r="N87" s="194"/>
      <c r="O87" s="194"/>
      <c r="P87" s="195"/>
      <c r="Q87" s="209" t="s">
        <v>6</v>
      </c>
    </row>
    <row r="88" spans="1:17" s="85" customFormat="1" ht="12">
      <c r="A88" s="10" t="s">
        <v>7</v>
      </c>
      <c r="B88" s="200"/>
      <c r="C88" s="11" t="s">
        <v>8</v>
      </c>
      <c r="D88" s="12" t="s">
        <v>9</v>
      </c>
      <c r="E88" s="13" t="s">
        <v>10</v>
      </c>
      <c r="F88" s="14" t="s">
        <v>11</v>
      </c>
      <c r="G88" s="15" t="s">
        <v>12</v>
      </c>
      <c r="H88" s="16" t="s">
        <v>13</v>
      </c>
      <c r="I88" s="12" t="s">
        <v>14</v>
      </c>
      <c r="J88" s="13" t="s">
        <v>15</v>
      </c>
      <c r="K88" s="15" t="s">
        <v>12</v>
      </c>
      <c r="L88" s="12" t="s">
        <v>16</v>
      </c>
      <c r="M88" s="14" t="s">
        <v>11</v>
      </c>
      <c r="N88" s="15" t="s">
        <v>12</v>
      </c>
      <c r="O88" s="16" t="s">
        <v>13</v>
      </c>
      <c r="P88" s="12" t="s">
        <v>14</v>
      </c>
      <c r="Q88" s="210"/>
    </row>
    <row r="89" spans="1:17" s="85" customFormat="1" ht="12.75" thickBot="1">
      <c r="A89" s="17"/>
      <c r="B89" s="201"/>
      <c r="C89" s="18"/>
      <c r="D89" s="19"/>
      <c r="E89" s="20" t="s">
        <v>17</v>
      </c>
      <c r="F89" s="21" t="s">
        <v>18</v>
      </c>
      <c r="G89" s="22" t="s">
        <v>16</v>
      </c>
      <c r="H89" s="23" t="s">
        <v>12</v>
      </c>
      <c r="I89" s="24"/>
      <c r="J89" s="25" t="s">
        <v>19</v>
      </c>
      <c r="K89" s="26" t="s">
        <v>18</v>
      </c>
      <c r="L89" s="27" t="s">
        <v>12</v>
      </c>
      <c r="M89" s="21" t="s">
        <v>18</v>
      </c>
      <c r="N89" s="22" t="s">
        <v>16</v>
      </c>
      <c r="O89" s="23" t="s">
        <v>12</v>
      </c>
      <c r="P89" s="24"/>
      <c r="Q89" s="210"/>
    </row>
    <row r="90" spans="1:17" s="85" customFormat="1" ht="12">
      <c r="A90" s="112" t="s">
        <v>31</v>
      </c>
      <c r="B90" s="92"/>
      <c r="C90" s="93"/>
      <c r="D90" s="94"/>
      <c r="E90" s="30"/>
      <c r="F90" s="95"/>
      <c r="G90" s="95"/>
      <c r="H90" s="95"/>
      <c r="I90" s="94"/>
      <c r="J90" s="30"/>
      <c r="K90" s="95"/>
      <c r="L90" s="96"/>
      <c r="M90" s="30"/>
      <c r="N90" s="97"/>
      <c r="O90" s="97"/>
      <c r="P90" s="31"/>
      <c r="Q90" s="98"/>
    </row>
    <row r="91" spans="1:17" s="85" customFormat="1" ht="12">
      <c r="A91" s="113" t="s">
        <v>119</v>
      </c>
      <c r="B91" s="100">
        <v>2306.05</v>
      </c>
      <c r="C91" s="66">
        <v>463.05</v>
      </c>
      <c r="D91" s="65">
        <v>1843</v>
      </c>
      <c r="E91" s="39">
        <v>0</v>
      </c>
      <c r="F91" s="67">
        <v>0.63</v>
      </c>
      <c r="G91" s="67">
        <v>70872.11</v>
      </c>
      <c r="H91" s="67">
        <v>98899.76</v>
      </c>
      <c r="I91" s="65">
        <v>100879.23</v>
      </c>
      <c r="J91" s="39">
        <v>0</v>
      </c>
      <c r="K91" s="67">
        <v>0</v>
      </c>
      <c r="L91" s="82">
        <v>2306.05</v>
      </c>
      <c r="M91" s="39">
        <v>0.63</v>
      </c>
      <c r="N91" s="77">
        <v>73178.16</v>
      </c>
      <c r="O91" s="77">
        <v>98899.76</v>
      </c>
      <c r="P91" s="40">
        <v>100879.23</v>
      </c>
      <c r="Q91" s="79">
        <v>0</v>
      </c>
    </row>
    <row r="92" spans="1:17" s="85" customFormat="1" ht="12.75" thickBot="1">
      <c r="A92" s="114" t="s">
        <v>32</v>
      </c>
      <c r="B92" s="87">
        <f>SUM(B90:B91)</f>
        <v>2306.05</v>
      </c>
      <c r="C92" s="102">
        <f>SUM(C91)</f>
        <v>463.05</v>
      </c>
      <c r="D92" s="103">
        <f>SUM(D91)</f>
        <v>1843</v>
      </c>
      <c r="E92" s="58">
        <f>SUM(E91)</f>
        <v>0</v>
      </c>
      <c r="F92" s="104">
        <f>SUM(F90:F91)</f>
        <v>0.63</v>
      </c>
      <c r="G92" s="104">
        <f>SUM(G91)</f>
        <v>70872.11</v>
      </c>
      <c r="H92" s="104">
        <f>SUM(H90:H91)</f>
        <v>98899.76</v>
      </c>
      <c r="I92" s="103">
        <f>SUM(I90:I91)</f>
        <v>100879.23</v>
      </c>
      <c r="J92" s="58">
        <f>SUM(J90:J91)</f>
        <v>0</v>
      </c>
      <c r="K92" s="104">
        <f>SUM(K90:K91)</f>
        <v>0</v>
      </c>
      <c r="L92" s="89">
        <f aca="true" t="shared" si="13" ref="L92:Q92">SUM(L91)</f>
        <v>2306.05</v>
      </c>
      <c r="M92" s="58">
        <f t="shared" si="13"/>
        <v>0.63</v>
      </c>
      <c r="N92" s="115">
        <f t="shared" si="13"/>
        <v>73178.16</v>
      </c>
      <c r="O92" s="115">
        <f t="shared" si="13"/>
        <v>98899.76</v>
      </c>
      <c r="P92" s="59">
        <f t="shared" si="13"/>
        <v>100879.23</v>
      </c>
      <c r="Q92" s="116">
        <f t="shared" si="13"/>
        <v>0</v>
      </c>
    </row>
    <row r="93" spans="1:17" ht="12">
      <c r="A93" s="91" t="s">
        <v>33</v>
      </c>
      <c r="B93" s="71"/>
      <c r="C93" s="72"/>
      <c r="D93" s="73"/>
      <c r="E93" s="72"/>
      <c r="F93" s="74"/>
      <c r="G93" s="74"/>
      <c r="H93" s="74"/>
      <c r="I93" s="73"/>
      <c r="J93" s="72"/>
      <c r="K93" s="74"/>
      <c r="L93" s="73"/>
      <c r="M93" s="30"/>
      <c r="N93" s="97"/>
      <c r="O93" s="97"/>
      <c r="P93" s="31"/>
      <c r="Q93" s="75"/>
    </row>
    <row r="94" spans="1:17" s="123" customFormat="1" ht="12.75" customHeight="1">
      <c r="A94" s="117" t="s">
        <v>120</v>
      </c>
      <c r="B94" s="76">
        <f>SUM(C94+D94)</f>
        <v>74872.34</v>
      </c>
      <c r="C94" s="118">
        <v>0</v>
      </c>
      <c r="D94" s="119">
        <v>74872.34</v>
      </c>
      <c r="E94" s="39">
        <v>0</v>
      </c>
      <c r="F94" s="120">
        <v>200657</v>
      </c>
      <c r="G94" s="121">
        <v>514338.66</v>
      </c>
      <c r="H94" s="121">
        <v>584365.43</v>
      </c>
      <c r="I94" s="82">
        <v>144230.15</v>
      </c>
      <c r="J94" s="39">
        <v>0</v>
      </c>
      <c r="K94" s="77">
        <v>40000</v>
      </c>
      <c r="L94" s="82">
        <v>34872.34</v>
      </c>
      <c r="M94" s="39">
        <f>SUM(F94+K94)</f>
        <v>240657</v>
      </c>
      <c r="N94" s="122">
        <f>SUM(G94+L94)</f>
        <v>549211</v>
      </c>
      <c r="O94" s="77">
        <f>SUM(H94+0)</f>
        <v>584365.43</v>
      </c>
      <c r="P94" s="77">
        <f>SUM(I94+0)</f>
        <v>144230.15</v>
      </c>
      <c r="Q94" s="79">
        <v>0</v>
      </c>
    </row>
    <row r="95" spans="1:17" s="123" customFormat="1" ht="12.75" customHeight="1">
      <c r="A95" s="124" t="s">
        <v>121</v>
      </c>
      <c r="B95" s="76">
        <f>SUM(C95+D95)</f>
        <v>198351.31</v>
      </c>
      <c r="C95" s="125">
        <v>0.05</v>
      </c>
      <c r="D95" s="82">
        <v>198351.26</v>
      </c>
      <c r="E95" s="39">
        <v>0</v>
      </c>
      <c r="F95" s="120">
        <v>143395.68</v>
      </c>
      <c r="G95" s="120">
        <v>239636.13</v>
      </c>
      <c r="H95" s="120">
        <v>18232.31</v>
      </c>
      <c r="I95" s="82">
        <v>29239.91</v>
      </c>
      <c r="J95" s="39">
        <v>0</v>
      </c>
      <c r="K95" s="77">
        <v>100000</v>
      </c>
      <c r="L95" s="82">
        <v>98351.31</v>
      </c>
      <c r="M95" s="39">
        <f>SUM(F95+K95)</f>
        <v>243395.68</v>
      </c>
      <c r="N95" s="122">
        <f>SUM(G95+L95)</f>
        <v>337987.44</v>
      </c>
      <c r="O95" s="77">
        <f>SUM(H95+0)</f>
        <v>18232.31</v>
      </c>
      <c r="P95" s="77">
        <f>SUM(I95+0)</f>
        <v>29239.91</v>
      </c>
      <c r="Q95" s="79">
        <v>0</v>
      </c>
    </row>
    <row r="96" spans="1:17" s="123" customFormat="1" ht="12.75" customHeight="1" thickBot="1">
      <c r="A96" s="126" t="s">
        <v>34</v>
      </c>
      <c r="B96" s="87">
        <f>SUM(B94:B95)</f>
        <v>273223.65</v>
      </c>
      <c r="C96" s="88">
        <f aca="true" t="shared" si="14" ref="C96:Q96">SUM(C94:C95)</f>
        <v>0.05</v>
      </c>
      <c r="D96" s="89">
        <f t="shared" si="14"/>
        <v>273223.6</v>
      </c>
      <c r="E96" s="88">
        <f t="shared" si="14"/>
        <v>0</v>
      </c>
      <c r="F96" s="90">
        <f t="shared" si="14"/>
        <v>344052.68</v>
      </c>
      <c r="G96" s="90">
        <f t="shared" si="14"/>
        <v>753974.79</v>
      </c>
      <c r="H96" s="90">
        <f t="shared" si="14"/>
        <v>602597.7400000001</v>
      </c>
      <c r="I96" s="89">
        <f t="shared" si="14"/>
        <v>173470.06</v>
      </c>
      <c r="J96" s="88">
        <f t="shared" si="14"/>
        <v>0</v>
      </c>
      <c r="K96" s="90">
        <f t="shared" si="14"/>
        <v>140000</v>
      </c>
      <c r="L96" s="89">
        <f t="shared" si="14"/>
        <v>133223.65</v>
      </c>
      <c r="M96" s="88">
        <f t="shared" si="14"/>
        <v>484052.68</v>
      </c>
      <c r="N96" s="90">
        <f t="shared" si="14"/>
        <v>887198.44</v>
      </c>
      <c r="O96" s="90">
        <f t="shared" si="14"/>
        <v>602597.7400000001</v>
      </c>
      <c r="P96" s="89">
        <f t="shared" si="14"/>
        <v>173470.06</v>
      </c>
      <c r="Q96" s="87">
        <f t="shared" si="14"/>
        <v>0</v>
      </c>
    </row>
    <row r="97" spans="1:17" s="123" customFormat="1" ht="12.75" customHeight="1">
      <c r="A97" s="127" t="s">
        <v>35</v>
      </c>
      <c r="B97" s="92"/>
      <c r="C97" s="128"/>
      <c r="D97" s="96"/>
      <c r="E97" s="30"/>
      <c r="F97" s="129"/>
      <c r="G97" s="129"/>
      <c r="H97" s="129"/>
      <c r="I97" s="96"/>
      <c r="J97" s="30"/>
      <c r="K97" s="97"/>
      <c r="L97" s="96"/>
      <c r="M97" s="30"/>
      <c r="N97" s="97"/>
      <c r="O97" s="97"/>
      <c r="P97" s="31"/>
      <c r="Q97" s="98"/>
    </row>
    <row r="98" spans="1:17" s="123" customFormat="1" ht="12.75" customHeight="1">
      <c r="A98" s="130" t="s">
        <v>122</v>
      </c>
      <c r="B98" s="100">
        <v>0</v>
      </c>
      <c r="C98" s="125">
        <v>0</v>
      </c>
      <c r="D98" s="82">
        <v>0</v>
      </c>
      <c r="E98" s="39">
        <v>0</v>
      </c>
      <c r="F98" s="120">
        <v>0</v>
      </c>
      <c r="G98" s="120">
        <v>7798.8</v>
      </c>
      <c r="H98" s="120">
        <v>90539.27</v>
      </c>
      <c r="I98" s="82">
        <v>25446.5</v>
      </c>
      <c r="J98" s="39">
        <v>0</v>
      </c>
      <c r="K98" s="77">
        <v>0</v>
      </c>
      <c r="L98" s="82">
        <v>0</v>
      </c>
      <c r="M98" s="39">
        <v>0</v>
      </c>
      <c r="N98" s="77">
        <v>7798.8</v>
      </c>
      <c r="O98" s="77">
        <v>90539.27</v>
      </c>
      <c r="P98" s="40">
        <v>25446.5</v>
      </c>
      <c r="Q98" s="79">
        <v>0</v>
      </c>
    </row>
    <row r="99" spans="1:17" s="123" customFormat="1" ht="12.75" customHeight="1">
      <c r="A99" s="130" t="s">
        <v>123</v>
      </c>
      <c r="B99" s="100">
        <v>0</v>
      </c>
      <c r="C99" s="125">
        <v>0</v>
      </c>
      <c r="D99" s="82">
        <v>0</v>
      </c>
      <c r="E99" s="39">
        <v>0</v>
      </c>
      <c r="F99" s="120">
        <v>0</v>
      </c>
      <c r="G99" s="120">
        <v>3154.06</v>
      </c>
      <c r="H99" s="120">
        <v>11575</v>
      </c>
      <c r="I99" s="82">
        <v>29027.71</v>
      </c>
      <c r="J99" s="39">
        <v>0</v>
      </c>
      <c r="K99" s="77">
        <v>0</v>
      </c>
      <c r="L99" s="82">
        <v>0</v>
      </c>
      <c r="M99" s="39">
        <v>0</v>
      </c>
      <c r="N99" s="77">
        <v>3154.06</v>
      </c>
      <c r="O99" s="77">
        <v>11575</v>
      </c>
      <c r="P99" s="40">
        <v>29027.71</v>
      </c>
      <c r="Q99" s="79">
        <v>0</v>
      </c>
    </row>
    <row r="100" spans="1:17" s="123" customFormat="1" ht="12.75" customHeight="1">
      <c r="A100" s="130" t="s">
        <v>124</v>
      </c>
      <c r="B100" s="100">
        <v>3051.36</v>
      </c>
      <c r="C100" s="125">
        <v>3051.36</v>
      </c>
      <c r="D100" s="82">
        <v>0</v>
      </c>
      <c r="E100" s="39">
        <v>0</v>
      </c>
      <c r="F100" s="120">
        <v>0</v>
      </c>
      <c r="G100" s="120">
        <v>11181.61</v>
      </c>
      <c r="H100" s="120">
        <v>0</v>
      </c>
      <c r="I100" s="82">
        <v>14223.23</v>
      </c>
      <c r="J100" s="39">
        <v>0</v>
      </c>
      <c r="K100" s="77">
        <v>0</v>
      </c>
      <c r="L100" s="82">
        <v>3051.36</v>
      </c>
      <c r="M100" s="39">
        <v>0</v>
      </c>
      <c r="N100" s="77">
        <v>14232.97</v>
      </c>
      <c r="O100" s="77">
        <v>0</v>
      </c>
      <c r="P100" s="40">
        <v>14223.23</v>
      </c>
      <c r="Q100" s="79">
        <v>0</v>
      </c>
    </row>
    <row r="101" spans="1:17" s="123" customFormat="1" ht="12.75" customHeight="1">
      <c r="A101" s="130" t="s">
        <v>125</v>
      </c>
      <c r="B101" s="100">
        <v>22895.24</v>
      </c>
      <c r="C101" s="125">
        <v>22895.24</v>
      </c>
      <c r="D101" s="82">
        <v>0</v>
      </c>
      <c r="E101" s="39">
        <v>0</v>
      </c>
      <c r="F101" s="120">
        <v>0</v>
      </c>
      <c r="G101" s="120">
        <v>6390.16</v>
      </c>
      <c r="H101" s="120">
        <v>76769.72</v>
      </c>
      <c r="I101" s="82">
        <v>16410.65</v>
      </c>
      <c r="J101" s="39">
        <v>0</v>
      </c>
      <c r="K101" s="77">
        <v>1000</v>
      </c>
      <c r="L101" s="82">
        <v>21895.24</v>
      </c>
      <c r="M101" s="39">
        <v>1000</v>
      </c>
      <c r="N101" s="77">
        <v>28285.4</v>
      </c>
      <c r="O101" s="77">
        <v>76769.72</v>
      </c>
      <c r="P101" s="40">
        <v>16410.65</v>
      </c>
      <c r="Q101" s="79">
        <v>0</v>
      </c>
    </row>
    <row r="102" spans="1:17" s="123" customFormat="1" ht="12.75" customHeight="1">
      <c r="A102" s="130" t="s">
        <v>126</v>
      </c>
      <c r="B102" s="100">
        <v>0.7</v>
      </c>
      <c r="C102" s="125">
        <v>0.7</v>
      </c>
      <c r="D102" s="82">
        <v>0</v>
      </c>
      <c r="E102" s="39">
        <v>0</v>
      </c>
      <c r="F102" s="120">
        <v>0</v>
      </c>
      <c r="G102" s="120">
        <v>1190.35</v>
      </c>
      <c r="H102" s="120">
        <v>71163.1</v>
      </c>
      <c r="I102" s="82">
        <v>15644.72</v>
      </c>
      <c r="J102" s="39">
        <v>0</v>
      </c>
      <c r="K102" s="77">
        <v>0</v>
      </c>
      <c r="L102" s="82">
        <v>0.7</v>
      </c>
      <c r="M102" s="39">
        <v>0</v>
      </c>
      <c r="N102" s="77">
        <v>1191.05</v>
      </c>
      <c r="O102" s="77">
        <v>71163.1</v>
      </c>
      <c r="P102" s="40">
        <v>15644.72</v>
      </c>
      <c r="Q102" s="79">
        <v>0</v>
      </c>
    </row>
    <row r="103" spans="1:17" s="123" customFormat="1" ht="12.75" customHeight="1" thickBot="1">
      <c r="A103" s="131" t="s">
        <v>36</v>
      </c>
      <c r="B103" s="87">
        <f aca="true" t="shared" si="15" ref="B103:Q103">SUM(B98:B102)</f>
        <v>25947.300000000003</v>
      </c>
      <c r="C103" s="88">
        <f t="shared" si="15"/>
        <v>25947.300000000003</v>
      </c>
      <c r="D103" s="89">
        <f t="shared" si="15"/>
        <v>0</v>
      </c>
      <c r="E103" s="58">
        <f t="shared" si="15"/>
        <v>0</v>
      </c>
      <c r="F103" s="90">
        <f t="shared" si="15"/>
        <v>0</v>
      </c>
      <c r="G103" s="90">
        <f t="shared" si="15"/>
        <v>29714.98</v>
      </c>
      <c r="H103" s="90">
        <f t="shared" si="15"/>
        <v>250047.09</v>
      </c>
      <c r="I103" s="89">
        <f t="shared" si="15"/>
        <v>100752.81</v>
      </c>
      <c r="J103" s="58">
        <f t="shared" si="15"/>
        <v>0</v>
      </c>
      <c r="K103" s="115">
        <f t="shared" si="15"/>
        <v>1000</v>
      </c>
      <c r="L103" s="89">
        <f t="shared" si="15"/>
        <v>24947.300000000003</v>
      </c>
      <c r="M103" s="58">
        <f t="shared" si="15"/>
        <v>1000</v>
      </c>
      <c r="N103" s="115">
        <f t="shared" si="15"/>
        <v>54662.280000000006</v>
      </c>
      <c r="O103" s="115">
        <f t="shared" si="15"/>
        <v>250047.09</v>
      </c>
      <c r="P103" s="59">
        <f t="shared" si="15"/>
        <v>100752.81</v>
      </c>
      <c r="Q103" s="105">
        <f t="shared" si="15"/>
        <v>0</v>
      </c>
    </row>
    <row r="104" spans="1:17" s="123" customFormat="1" ht="12.75" customHeight="1">
      <c r="A104" s="132" t="s">
        <v>37</v>
      </c>
      <c r="B104" s="92"/>
      <c r="C104" s="128"/>
      <c r="D104" s="96"/>
      <c r="E104" s="30"/>
      <c r="F104" s="129"/>
      <c r="G104" s="129"/>
      <c r="H104" s="129"/>
      <c r="I104" s="96"/>
      <c r="J104" s="30"/>
      <c r="K104" s="97"/>
      <c r="L104" s="96"/>
      <c r="M104" s="30"/>
      <c r="N104" s="97"/>
      <c r="O104" s="97"/>
      <c r="P104" s="31"/>
      <c r="Q104" s="98"/>
    </row>
    <row r="105" spans="1:17" s="123" customFormat="1" ht="12.75" customHeight="1">
      <c r="A105" s="133" t="s">
        <v>127</v>
      </c>
      <c r="B105" s="100">
        <v>70984.6</v>
      </c>
      <c r="C105" s="125">
        <v>0</v>
      </c>
      <c r="D105" s="82">
        <v>70984.6</v>
      </c>
      <c r="E105" s="39">
        <v>0</v>
      </c>
      <c r="F105" s="120">
        <v>242522.83</v>
      </c>
      <c r="G105" s="120">
        <v>8500214.11</v>
      </c>
      <c r="H105" s="120">
        <v>4086337.84</v>
      </c>
      <c r="I105" s="82">
        <v>291599.66</v>
      </c>
      <c r="J105" s="39">
        <v>0</v>
      </c>
      <c r="K105" s="77">
        <v>30000</v>
      </c>
      <c r="L105" s="82">
        <v>40984.6</v>
      </c>
      <c r="M105" s="39">
        <v>272522.83</v>
      </c>
      <c r="N105" s="77">
        <v>8541198.71</v>
      </c>
      <c r="O105" s="77">
        <v>4086337.84</v>
      </c>
      <c r="P105" s="40">
        <v>291599.66</v>
      </c>
      <c r="Q105" s="79">
        <v>0</v>
      </c>
    </row>
    <row r="106" spans="1:17" s="123" customFormat="1" ht="12.75" customHeight="1" thickBot="1">
      <c r="A106" s="126" t="s">
        <v>38</v>
      </c>
      <c r="B106" s="87">
        <f aca="true" t="shared" si="16" ref="B106:I106">SUM(B105)</f>
        <v>70984.6</v>
      </c>
      <c r="C106" s="88">
        <f t="shared" si="16"/>
        <v>0</v>
      </c>
      <c r="D106" s="89">
        <f t="shared" si="16"/>
        <v>70984.6</v>
      </c>
      <c r="E106" s="58">
        <f t="shared" si="16"/>
        <v>0</v>
      </c>
      <c r="F106" s="90">
        <f t="shared" si="16"/>
        <v>242522.83</v>
      </c>
      <c r="G106" s="90">
        <f t="shared" si="16"/>
        <v>8500214.11</v>
      </c>
      <c r="H106" s="90">
        <f t="shared" si="16"/>
        <v>4086337.84</v>
      </c>
      <c r="I106" s="89">
        <f t="shared" si="16"/>
        <v>291599.66</v>
      </c>
      <c r="J106" s="58">
        <f aca="true" t="shared" si="17" ref="J106:Q106">SUM(J105)</f>
        <v>0</v>
      </c>
      <c r="K106" s="115">
        <f t="shared" si="17"/>
        <v>30000</v>
      </c>
      <c r="L106" s="89">
        <f t="shared" si="17"/>
        <v>40984.6</v>
      </c>
      <c r="M106" s="58">
        <f t="shared" si="17"/>
        <v>272522.83</v>
      </c>
      <c r="N106" s="115">
        <f t="shared" si="17"/>
        <v>8541198.71</v>
      </c>
      <c r="O106" s="115">
        <f t="shared" si="17"/>
        <v>4086337.84</v>
      </c>
      <c r="P106" s="59">
        <f t="shared" si="17"/>
        <v>291599.66</v>
      </c>
      <c r="Q106" s="105">
        <f t="shared" si="17"/>
        <v>0</v>
      </c>
    </row>
    <row r="107" spans="1:17" s="123" customFormat="1" ht="12.75" customHeight="1">
      <c r="A107" s="132" t="s">
        <v>39</v>
      </c>
      <c r="B107" s="92"/>
      <c r="C107" s="128"/>
      <c r="D107" s="96"/>
      <c r="E107" s="30"/>
      <c r="F107" s="129"/>
      <c r="G107" s="129"/>
      <c r="H107" s="129"/>
      <c r="I107" s="96"/>
      <c r="J107" s="30"/>
      <c r="K107" s="97"/>
      <c r="L107" s="96"/>
      <c r="M107" s="30"/>
      <c r="N107" s="97"/>
      <c r="O107" s="97"/>
      <c r="P107" s="31"/>
      <c r="Q107" s="98"/>
    </row>
    <row r="108" spans="1:17" s="123" customFormat="1" ht="12.75" customHeight="1">
      <c r="A108" s="133" t="s">
        <v>128</v>
      </c>
      <c r="B108" s="100">
        <v>24207.04</v>
      </c>
      <c r="C108" s="125">
        <v>24207.04</v>
      </c>
      <c r="D108" s="82">
        <v>0</v>
      </c>
      <c r="E108" s="39">
        <v>0</v>
      </c>
      <c r="F108" s="120">
        <v>0</v>
      </c>
      <c r="G108" s="120">
        <v>179652.65</v>
      </c>
      <c r="H108" s="120">
        <v>0</v>
      </c>
      <c r="I108" s="82">
        <v>79990.42</v>
      </c>
      <c r="J108" s="39">
        <v>0</v>
      </c>
      <c r="K108" s="77">
        <v>1000</v>
      </c>
      <c r="L108" s="82">
        <v>23207.04</v>
      </c>
      <c r="M108" s="39">
        <v>1000</v>
      </c>
      <c r="N108" s="77">
        <v>202859.69</v>
      </c>
      <c r="O108" s="77">
        <v>0</v>
      </c>
      <c r="P108" s="40">
        <v>79990.42</v>
      </c>
      <c r="Q108" s="79">
        <v>0</v>
      </c>
    </row>
    <row r="109" spans="1:17" s="123" customFormat="1" ht="12.75" customHeight="1">
      <c r="A109" s="133" t="s">
        <v>129</v>
      </c>
      <c r="B109" s="100">
        <v>0</v>
      </c>
      <c r="C109" s="125">
        <v>0</v>
      </c>
      <c r="D109" s="82">
        <v>0</v>
      </c>
      <c r="E109" s="39">
        <v>0</v>
      </c>
      <c r="F109" s="120">
        <v>0</v>
      </c>
      <c r="G109" s="120">
        <v>164432.75</v>
      </c>
      <c r="H109" s="120">
        <v>93273.67</v>
      </c>
      <c r="I109" s="82">
        <v>17744.94</v>
      </c>
      <c r="J109" s="39">
        <v>0</v>
      </c>
      <c r="K109" s="77">
        <v>0</v>
      </c>
      <c r="L109" s="82">
        <v>0</v>
      </c>
      <c r="M109" s="39">
        <v>0</v>
      </c>
      <c r="N109" s="77">
        <v>164432.75</v>
      </c>
      <c r="O109" s="77">
        <v>93273.67</v>
      </c>
      <c r="P109" s="40">
        <v>17744.94</v>
      </c>
      <c r="Q109" s="79">
        <v>0</v>
      </c>
    </row>
    <row r="110" spans="1:17" s="85" customFormat="1" ht="12.75" thickBot="1">
      <c r="A110" s="134" t="s">
        <v>40</v>
      </c>
      <c r="B110" s="135">
        <f aca="true" t="shared" si="18" ref="B110:Q110">SUM(B108:B109)</f>
        <v>24207.04</v>
      </c>
      <c r="C110" s="136">
        <f t="shared" si="18"/>
        <v>24207.04</v>
      </c>
      <c r="D110" s="137">
        <f t="shared" si="18"/>
        <v>0</v>
      </c>
      <c r="E110" s="58">
        <f t="shared" si="18"/>
        <v>0</v>
      </c>
      <c r="F110" s="138">
        <f t="shared" si="18"/>
        <v>0</v>
      </c>
      <c r="G110" s="138">
        <f t="shared" si="18"/>
        <v>344085.4</v>
      </c>
      <c r="H110" s="138">
        <f t="shared" si="18"/>
        <v>93273.67</v>
      </c>
      <c r="I110" s="137">
        <f t="shared" si="18"/>
        <v>97735.36</v>
      </c>
      <c r="J110" s="58">
        <f t="shared" si="18"/>
        <v>0</v>
      </c>
      <c r="K110" s="115">
        <f t="shared" si="18"/>
        <v>1000</v>
      </c>
      <c r="L110" s="137">
        <f t="shared" si="18"/>
        <v>23207.04</v>
      </c>
      <c r="M110" s="58">
        <f t="shared" si="18"/>
        <v>1000</v>
      </c>
      <c r="N110" s="115">
        <f t="shared" si="18"/>
        <v>367292.44</v>
      </c>
      <c r="O110" s="115">
        <f t="shared" si="18"/>
        <v>93273.67</v>
      </c>
      <c r="P110" s="59">
        <f t="shared" si="18"/>
        <v>97735.36</v>
      </c>
      <c r="Q110" s="105">
        <f t="shared" si="18"/>
        <v>0</v>
      </c>
    </row>
    <row r="111" spans="1:17" ht="12">
      <c r="A111" s="132" t="s">
        <v>41</v>
      </c>
      <c r="B111" s="71"/>
      <c r="C111" s="72"/>
      <c r="D111" s="73"/>
      <c r="E111" s="72"/>
      <c r="F111" s="74"/>
      <c r="G111" s="74"/>
      <c r="H111" s="74"/>
      <c r="I111" s="73"/>
      <c r="J111" s="72"/>
      <c r="K111" s="74"/>
      <c r="L111" s="73"/>
      <c r="M111" s="30"/>
      <c r="N111" s="97"/>
      <c r="O111" s="97"/>
      <c r="P111" s="31"/>
      <c r="Q111" s="75"/>
    </row>
    <row r="112" spans="1:17" ht="12">
      <c r="A112" s="124" t="s">
        <v>130</v>
      </c>
      <c r="B112" s="139">
        <v>302048.19</v>
      </c>
      <c r="C112" s="140">
        <v>289125.49</v>
      </c>
      <c r="D112" s="141">
        <v>12922.7</v>
      </c>
      <c r="E112" s="140">
        <v>0</v>
      </c>
      <c r="F112" s="142">
        <v>220000</v>
      </c>
      <c r="G112" s="142">
        <v>91939.2</v>
      </c>
      <c r="H112" s="142">
        <v>46601.01</v>
      </c>
      <c r="I112" s="141">
        <v>307015.27</v>
      </c>
      <c r="J112" s="140">
        <v>0</v>
      </c>
      <c r="K112" s="142">
        <v>30000</v>
      </c>
      <c r="L112" s="141">
        <v>272048.19</v>
      </c>
      <c r="M112" s="39">
        <v>250000</v>
      </c>
      <c r="N112" s="77">
        <v>363987.39</v>
      </c>
      <c r="O112" s="77">
        <v>46601.01</v>
      </c>
      <c r="P112" s="40">
        <v>307015.27</v>
      </c>
      <c r="Q112" s="139">
        <v>0</v>
      </c>
    </row>
    <row r="113" spans="1:17" s="9" customFormat="1" ht="12.75" thickBot="1">
      <c r="A113" s="126" t="s">
        <v>42</v>
      </c>
      <c r="B113" s="143">
        <v>302048.19</v>
      </c>
      <c r="C113" s="47">
        <v>289125.49</v>
      </c>
      <c r="D113" s="48">
        <v>12922.7</v>
      </c>
      <c r="E113" s="47">
        <v>0</v>
      </c>
      <c r="F113" s="49">
        <v>220000</v>
      </c>
      <c r="G113" s="49">
        <v>91939.2</v>
      </c>
      <c r="H113" s="49">
        <v>46601.01</v>
      </c>
      <c r="I113" s="48">
        <v>307015.27</v>
      </c>
      <c r="J113" s="47">
        <v>0</v>
      </c>
      <c r="K113" s="49">
        <v>30000</v>
      </c>
      <c r="L113" s="144">
        <v>272048.19</v>
      </c>
      <c r="M113" s="58">
        <v>250000</v>
      </c>
      <c r="N113" s="115">
        <v>363987.39</v>
      </c>
      <c r="O113" s="115">
        <v>46601.01</v>
      </c>
      <c r="P113" s="59">
        <v>307015.27</v>
      </c>
      <c r="Q113" s="143">
        <v>0</v>
      </c>
    </row>
    <row r="114" spans="1:17" s="9" customFormat="1" ht="12">
      <c r="A114" s="145" t="s">
        <v>43</v>
      </c>
      <c r="B114" s="146"/>
      <c r="C114" s="41"/>
      <c r="D114" s="43"/>
      <c r="E114" s="41"/>
      <c r="F114" s="42"/>
      <c r="G114" s="42"/>
      <c r="H114" s="42"/>
      <c r="I114" s="43"/>
      <c r="J114" s="41"/>
      <c r="K114" s="42"/>
      <c r="L114" s="147"/>
      <c r="M114" s="41"/>
      <c r="N114" s="42"/>
      <c r="O114" s="42"/>
      <c r="P114" s="43"/>
      <c r="Q114" s="146"/>
    </row>
    <row r="115" spans="1:17" s="9" customFormat="1" ht="12">
      <c r="A115" s="133" t="s">
        <v>131</v>
      </c>
      <c r="B115" s="146">
        <v>10211.17</v>
      </c>
      <c r="C115" s="41">
        <v>10211.17</v>
      </c>
      <c r="D115" s="43">
        <v>0</v>
      </c>
      <c r="E115" s="41">
        <v>0</v>
      </c>
      <c r="F115" s="42">
        <v>7775</v>
      </c>
      <c r="G115" s="42">
        <v>56247.08</v>
      </c>
      <c r="H115" s="42">
        <v>37640.4</v>
      </c>
      <c r="I115" s="43">
        <v>127604.31</v>
      </c>
      <c r="J115" s="41">
        <v>0</v>
      </c>
      <c r="K115" s="42">
        <v>8000</v>
      </c>
      <c r="L115" s="147">
        <v>2211.17</v>
      </c>
      <c r="M115" s="41">
        <v>15775</v>
      </c>
      <c r="N115" s="42">
        <v>58458.25</v>
      </c>
      <c r="O115" s="42">
        <v>37640.4</v>
      </c>
      <c r="P115" s="43">
        <v>127604.31</v>
      </c>
      <c r="Q115" s="146">
        <v>0</v>
      </c>
    </row>
    <row r="116" spans="1:17" s="9" customFormat="1" ht="12">
      <c r="A116" s="133" t="s">
        <v>132</v>
      </c>
      <c r="B116" s="146">
        <v>57908.32</v>
      </c>
      <c r="C116" s="41">
        <v>57908.32</v>
      </c>
      <c r="D116" s="43">
        <v>0</v>
      </c>
      <c r="E116" s="41">
        <v>0</v>
      </c>
      <c r="F116" s="42">
        <v>44927</v>
      </c>
      <c r="G116" s="42">
        <v>78825.3</v>
      </c>
      <c r="H116" s="42">
        <v>155740</v>
      </c>
      <c r="I116" s="43">
        <v>169684</v>
      </c>
      <c r="J116" s="41">
        <v>0</v>
      </c>
      <c r="K116" s="42">
        <v>12000</v>
      </c>
      <c r="L116" s="147">
        <v>45908.32</v>
      </c>
      <c r="M116" s="41">
        <v>56927</v>
      </c>
      <c r="N116" s="42">
        <v>124733.62</v>
      </c>
      <c r="O116" s="42">
        <v>155740</v>
      </c>
      <c r="P116" s="43">
        <v>169684</v>
      </c>
      <c r="Q116" s="146">
        <v>0</v>
      </c>
    </row>
    <row r="117" spans="1:17" s="9" customFormat="1" ht="12">
      <c r="A117" s="133" t="s">
        <v>133</v>
      </c>
      <c r="B117" s="146">
        <v>217253.92</v>
      </c>
      <c r="C117" s="41">
        <v>217253.92</v>
      </c>
      <c r="D117" s="43">
        <v>0</v>
      </c>
      <c r="E117" s="41">
        <v>0</v>
      </c>
      <c r="F117" s="42">
        <v>10000</v>
      </c>
      <c r="G117" s="42">
        <v>120414.55</v>
      </c>
      <c r="H117" s="42">
        <v>137302.37</v>
      </c>
      <c r="I117" s="43">
        <v>246307.56</v>
      </c>
      <c r="J117" s="41">
        <v>0</v>
      </c>
      <c r="K117" s="42">
        <v>2000</v>
      </c>
      <c r="L117" s="147">
        <v>215253.92</v>
      </c>
      <c r="M117" s="41">
        <v>12000</v>
      </c>
      <c r="N117" s="42">
        <v>335668.47</v>
      </c>
      <c r="O117" s="42">
        <v>137302.37</v>
      </c>
      <c r="P117" s="43">
        <v>246307.56</v>
      </c>
      <c r="Q117" s="146">
        <v>0</v>
      </c>
    </row>
    <row r="118" spans="1:17" s="9" customFormat="1" ht="12">
      <c r="A118" s="133" t="s">
        <v>134</v>
      </c>
      <c r="B118" s="146">
        <v>0</v>
      </c>
      <c r="C118" s="41">
        <v>0</v>
      </c>
      <c r="D118" s="43">
        <v>0</v>
      </c>
      <c r="E118" s="41">
        <v>0</v>
      </c>
      <c r="F118" s="42">
        <v>30</v>
      </c>
      <c r="G118" s="42">
        <v>3046.42</v>
      </c>
      <c r="H118" s="42">
        <v>23664</v>
      </c>
      <c r="I118" s="43">
        <v>45990.47</v>
      </c>
      <c r="J118" s="41">
        <v>0</v>
      </c>
      <c r="K118" s="42">
        <v>0</v>
      </c>
      <c r="L118" s="147">
        <v>0</v>
      </c>
      <c r="M118" s="41">
        <v>30</v>
      </c>
      <c r="N118" s="42">
        <v>3046.42</v>
      </c>
      <c r="O118" s="42">
        <v>23664</v>
      </c>
      <c r="P118" s="43">
        <v>45990.47</v>
      </c>
      <c r="Q118" s="146">
        <v>0</v>
      </c>
    </row>
    <row r="119" spans="1:17" s="9" customFormat="1" ht="12">
      <c r="A119" s="133" t="s">
        <v>135</v>
      </c>
      <c r="B119" s="146">
        <v>0</v>
      </c>
      <c r="C119" s="41">
        <v>0</v>
      </c>
      <c r="D119" s="43">
        <v>0</v>
      </c>
      <c r="E119" s="41">
        <v>0</v>
      </c>
      <c r="F119" s="42">
        <v>12300</v>
      </c>
      <c r="G119" s="42">
        <v>61511.65</v>
      </c>
      <c r="H119" s="42">
        <v>0</v>
      </c>
      <c r="I119" s="43">
        <v>48662.77</v>
      </c>
      <c r="J119" s="41">
        <v>0</v>
      </c>
      <c r="K119" s="42">
        <v>0</v>
      </c>
      <c r="L119" s="147">
        <v>0</v>
      </c>
      <c r="M119" s="41">
        <v>12300</v>
      </c>
      <c r="N119" s="42">
        <v>61511.65</v>
      </c>
      <c r="O119" s="42">
        <v>0</v>
      </c>
      <c r="P119" s="43">
        <v>48662.77</v>
      </c>
      <c r="Q119" s="146">
        <v>0</v>
      </c>
    </row>
    <row r="120" spans="1:17" s="9" customFormat="1" ht="12">
      <c r="A120" s="133" t="s">
        <v>136</v>
      </c>
      <c r="B120" s="146">
        <v>71000</v>
      </c>
      <c r="C120" s="41">
        <v>71000</v>
      </c>
      <c r="D120" s="43">
        <v>0</v>
      </c>
      <c r="E120" s="41">
        <v>0</v>
      </c>
      <c r="F120" s="42">
        <v>7000</v>
      </c>
      <c r="G120" s="42">
        <v>51000</v>
      </c>
      <c r="H120" s="42">
        <v>14677.91</v>
      </c>
      <c r="I120" s="43">
        <v>89289.29</v>
      </c>
      <c r="J120" s="41">
        <v>0</v>
      </c>
      <c r="K120" s="42">
        <v>35000</v>
      </c>
      <c r="L120" s="147">
        <v>36000</v>
      </c>
      <c r="M120" s="41">
        <v>42000</v>
      </c>
      <c r="N120" s="42">
        <v>87000</v>
      </c>
      <c r="O120" s="42">
        <v>14677.91</v>
      </c>
      <c r="P120" s="43">
        <v>89289.29</v>
      </c>
      <c r="Q120" s="146">
        <v>0</v>
      </c>
    </row>
    <row r="121" spans="1:17" s="9" customFormat="1" ht="12">
      <c r="A121" s="133" t="s">
        <v>137</v>
      </c>
      <c r="B121" s="146">
        <v>0</v>
      </c>
      <c r="C121" s="41">
        <v>0</v>
      </c>
      <c r="D121" s="43">
        <v>0</v>
      </c>
      <c r="E121" s="41">
        <v>0</v>
      </c>
      <c r="F121" s="42">
        <v>0</v>
      </c>
      <c r="G121" s="42">
        <v>500</v>
      </c>
      <c r="H121" s="42">
        <v>9252.79</v>
      </c>
      <c r="I121" s="43">
        <v>123537.8</v>
      </c>
      <c r="J121" s="41">
        <v>0</v>
      </c>
      <c r="K121" s="42">
        <v>0</v>
      </c>
      <c r="L121" s="147">
        <v>0</v>
      </c>
      <c r="M121" s="41">
        <v>0</v>
      </c>
      <c r="N121" s="42">
        <v>500</v>
      </c>
      <c r="O121" s="42">
        <v>9252.79</v>
      </c>
      <c r="P121" s="43">
        <v>123537.8</v>
      </c>
      <c r="Q121" s="146">
        <v>0</v>
      </c>
    </row>
    <row r="122" spans="1:17" s="9" customFormat="1" ht="12.75" thickBot="1">
      <c r="A122" s="148" t="s">
        <v>44</v>
      </c>
      <c r="B122" s="149">
        <f>SUM(B115:B121)</f>
        <v>356373.41000000003</v>
      </c>
      <c r="C122" s="149">
        <f aca="true" t="shared" si="19" ref="C122:Q122">SUM(C115:C121)</f>
        <v>356373.41000000003</v>
      </c>
      <c r="D122" s="149">
        <f t="shared" si="19"/>
        <v>0</v>
      </c>
      <c r="E122" s="149">
        <f t="shared" si="19"/>
        <v>0</v>
      </c>
      <c r="F122" s="149">
        <f t="shared" si="19"/>
        <v>82032</v>
      </c>
      <c r="G122" s="149">
        <f t="shared" si="19"/>
        <v>371545</v>
      </c>
      <c r="H122" s="149">
        <f t="shared" si="19"/>
        <v>378277.47</v>
      </c>
      <c r="I122" s="149">
        <f t="shared" si="19"/>
        <v>851076.2000000001</v>
      </c>
      <c r="J122" s="149">
        <f t="shared" si="19"/>
        <v>0</v>
      </c>
      <c r="K122" s="149">
        <f t="shared" si="19"/>
        <v>57000</v>
      </c>
      <c r="L122" s="149">
        <f t="shared" si="19"/>
        <v>299373.41000000003</v>
      </c>
      <c r="M122" s="149">
        <f t="shared" si="19"/>
        <v>139032</v>
      </c>
      <c r="N122" s="149">
        <f t="shared" si="19"/>
        <v>670918.4099999999</v>
      </c>
      <c r="O122" s="149">
        <f t="shared" si="19"/>
        <v>378277.47</v>
      </c>
      <c r="P122" s="149">
        <f t="shared" si="19"/>
        <v>851076.2000000001</v>
      </c>
      <c r="Q122" s="149">
        <f t="shared" si="19"/>
        <v>0</v>
      </c>
    </row>
    <row r="123" spans="1:17" s="9" customFormat="1" ht="12">
      <c r="A123" s="132" t="s">
        <v>45</v>
      </c>
      <c r="B123" s="150"/>
      <c r="C123" s="53"/>
      <c r="D123" s="151"/>
      <c r="E123" s="53"/>
      <c r="F123" s="152"/>
      <c r="G123" s="152"/>
      <c r="H123" s="152"/>
      <c r="I123" s="151"/>
      <c r="J123" s="53"/>
      <c r="K123" s="152"/>
      <c r="L123" s="153"/>
      <c r="M123" s="53"/>
      <c r="N123" s="152"/>
      <c r="O123" s="152"/>
      <c r="P123" s="151"/>
      <c r="Q123" s="150"/>
    </row>
    <row r="124" spans="1:17" ht="11.25" customHeight="1">
      <c r="A124" s="154" t="s">
        <v>138</v>
      </c>
      <c r="B124" s="139">
        <f>C124+D124</f>
        <v>60192.83</v>
      </c>
      <c r="C124" s="140">
        <v>13239.43</v>
      </c>
      <c r="D124" s="141">
        <v>46953.4</v>
      </c>
      <c r="E124" s="41">
        <v>0</v>
      </c>
      <c r="F124" s="42">
        <v>7900</v>
      </c>
      <c r="G124" s="142">
        <v>26098.22</v>
      </c>
      <c r="H124" s="142">
        <v>21498.36</v>
      </c>
      <c r="I124" s="141">
        <v>64102.75</v>
      </c>
      <c r="J124" s="41">
        <v>0</v>
      </c>
      <c r="K124" s="142">
        <v>30000</v>
      </c>
      <c r="L124" s="141">
        <v>30192.83</v>
      </c>
      <c r="M124" s="140">
        <v>37900</v>
      </c>
      <c r="N124" s="142">
        <v>56291.05</v>
      </c>
      <c r="O124" s="142">
        <v>21498.36</v>
      </c>
      <c r="P124" s="141">
        <v>64102.75</v>
      </c>
      <c r="Q124" s="146">
        <v>0</v>
      </c>
    </row>
    <row r="125" spans="1:18" s="9" customFormat="1" ht="12.75" customHeight="1">
      <c r="A125" s="155" t="s">
        <v>139</v>
      </c>
      <c r="B125" s="139">
        <f aca="true" t="shared" si="20" ref="B125:B131">C125+D125</f>
        <v>6332.4000000000015</v>
      </c>
      <c r="C125" s="41">
        <v>-50129.11</v>
      </c>
      <c r="D125" s="43">
        <v>56461.51</v>
      </c>
      <c r="E125" s="41">
        <v>0</v>
      </c>
      <c r="F125" s="42">
        <v>26216.17</v>
      </c>
      <c r="G125" s="42">
        <v>217471.23</v>
      </c>
      <c r="H125" s="42">
        <v>198301.3</v>
      </c>
      <c r="I125" s="43">
        <v>141235</v>
      </c>
      <c r="J125" s="41">
        <v>0</v>
      </c>
      <c r="K125" s="42">
        <v>4432</v>
      </c>
      <c r="L125" s="147">
        <v>1900.4</v>
      </c>
      <c r="M125" s="41">
        <v>30648.17</v>
      </c>
      <c r="N125" s="42">
        <v>219371.63</v>
      </c>
      <c r="O125" s="42">
        <v>198301.3</v>
      </c>
      <c r="P125" s="43">
        <v>141235</v>
      </c>
      <c r="Q125" s="146">
        <v>0</v>
      </c>
      <c r="R125" s="156"/>
    </row>
    <row r="126" spans="1:18" s="9" customFormat="1" ht="12.75" customHeight="1">
      <c r="A126" s="155" t="s">
        <v>140</v>
      </c>
      <c r="B126" s="139">
        <f t="shared" si="20"/>
        <v>30925.54</v>
      </c>
      <c r="C126" s="41">
        <v>-6576.46</v>
      </c>
      <c r="D126" s="43">
        <v>37502</v>
      </c>
      <c r="E126" s="41">
        <v>0</v>
      </c>
      <c r="F126" s="42">
        <v>66000</v>
      </c>
      <c r="G126" s="42">
        <v>322137.33</v>
      </c>
      <c r="H126" s="42">
        <v>94268</v>
      </c>
      <c r="I126" s="43">
        <v>42881.86</v>
      </c>
      <c r="J126" s="41">
        <v>0</v>
      </c>
      <c r="K126" s="42">
        <v>24500</v>
      </c>
      <c r="L126" s="147">
        <v>6425.54</v>
      </c>
      <c r="M126" s="41">
        <v>90500</v>
      </c>
      <c r="N126" s="42">
        <v>328562.87</v>
      </c>
      <c r="O126" s="42">
        <v>94268</v>
      </c>
      <c r="P126" s="43">
        <v>42881.86</v>
      </c>
      <c r="Q126" s="146">
        <v>0</v>
      </c>
      <c r="R126" s="156"/>
    </row>
    <row r="127" spans="1:18" s="9" customFormat="1" ht="12.75" customHeight="1">
      <c r="A127" s="155" t="s">
        <v>141</v>
      </c>
      <c r="B127" s="139">
        <f t="shared" si="20"/>
        <v>5322.71</v>
      </c>
      <c r="C127" s="41">
        <v>5322.71</v>
      </c>
      <c r="D127" s="43">
        <v>0</v>
      </c>
      <c r="E127" s="41">
        <v>0</v>
      </c>
      <c r="F127" s="42">
        <v>17544</v>
      </c>
      <c r="G127" s="42">
        <v>175842.69</v>
      </c>
      <c r="H127" s="42">
        <v>0</v>
      </c>
      <c r="I127" s="43">
        <v>21323.5</v>
      </c>
      <c r="J127" s="41">
        <v>0</v>
      </c>
      <c r="K127" s="42">
        <v>1000</v>
      </c>
      <c r="L127" s="147">
        <v>4322.71</v>
      </c>
      <c r="M127" s="41">
        <v>18544</v>
      </c>
      <c r="N127" s="42">
        <v>180165.4</v>
      </c>
      <c r="O127" s="42">
        <v>0</v>
      </c>
      <c r="P127" s="43">
        <v>21323.5</v>
      </c>
      <c r="Q127" s="146">
        <v>0</v>
      </c>
      <c r="R127" s="156"/>
    </row>
    <row r="128" spans="1:18" s="9" customFormat="1" ht="12.75" customHeight="1">
      <c r="A128" s="155" t="s">
        <v>142</v>
      </c>
      <c r="B128" s="139">
        <f t="shared" si="20"/>
        <v>8646.67</v>
      </c>
      <c r="C128" s="41">
        <v>8646.67</v>
      </c>
      <c r="D128" s="43">
        <v>0</v>
      </c>
      <c r="E128" s="41">
        <v>0</v>
      </c>
      <c r="F128" s="42">
        <v>0</v>
      </c>
      <c r="G128" s="42">
        <v>23208.62</v>
      </c>
      <c r="H128" s="42">
        <v>226664.62</v>
      </c>
      <c r="I128" s="43">
        <v>99166.86</v>
      </c>
      <c r="J128" s="41">
        <v>0</v>
      </c>
      <c r="K128" s="42">
        <v>1000</v>
      </c>
      <c r="L128" s="147">
        <v>7646.67</v>
      </c>
      <c r="M128" s="41">
        <v>1000</v>
      </c>
      <c r="N128" s="42">
        <v>30855.29</v>
      </c>
      <c r="O128" s="42">
        <v>226664.62</v>
      </c>
      <c r="P128" s="43">
        <v>99166.86</v>
      </c>
      <c r="Q128" s="146">
        <v>0</v>
      </c>
      <c r="R128" s="156"/>
    </row>
    <row r="129" spans="1:18" s="9" customFormat="1" ht="12.75" customHeight="1">
      <c r="A129" s="155" t="s">
        <v>143</v>
      </c>
      <c r="B129" s="139">
        <f t="shared" si="20"/>
        <v>0</v>
      </c>
      <c r="C129" s="41">
        <v>0</v>
      </c>
      <c r="D129" s="43">
        <v>0</v>
      </c>
      <c r="E129" s="41">
        <v>0</v>
      </c>
      <c r="F129" s="42">
        <v>0</v>
      </c>
      <c r="G129" s="42">
        <v>0</v>
      </c>
      <c r="H129" s="42">
        <v>38827.34</v>
      </c>
      <c r="I129" s="43">
        <v>84696.79</v>
      </c>
      <c r="J129" s="41">
        <v>0</v>
      </c>
      <c r="K129" s="42">
        <v>0</v>
      </c>
      <c r="L129" s="147">
        <v>0</v>
      </c>
      <c r="M129" s="41">
        <v>0</v>
      </c>
      <c r="N129" s="42">
        <v>0</v>
      </c>
      <c r="O129" s="42">
        <v>38827.34</v>
      </c>
      <c r="P129" s="43">
        <v>84696.79</v>
      </c>
      <c r="Q129" s="146">
        <v>0</v>
      </c>
      <c r="R129" s="156"/>
    </row>
    <row r="130" spans="1:18" s="9" customFormat="1" ht="12.75" customHeight="1">
      <c r="A130" s="155" t="s">
        <v>144</v>
      </c>
      <c r="B130" s="139">
        <f t="shared" si="20"/>
        <v>10</v>
      </c>
      <c r="C130" s="41">
        <v>10</v>
      </c>
      <c r="D130" s="43">
        <v>0</v>
      </c>
      <c r="E130" s="41">
        <v>0</v>
      </c>
      <c r="F130" s="42">
        <v>12300</v>
      </c>
      <c r="G130" s="42">
        <v>13911.63</v>
      </c>
      <c r="H130" s="42">
        <v>167883.77</v>
      </c>
      <c r="I130" s="43">
        <v>25955.2</v>
      </c>
      <c r="J130" s="41">
        <v>0</v>
      </c>
      <c r="K130" s="42">
        <v>0</v>
      </c>
      <c r="L130" s="147">
        <v>10</v>
      </c>
      <c r="M130" s="41">
        <v>12300</v>
      </c>
      <c r="N130" s="42">
        <v>13921.63</v>
      </c>
      <c r="O130" s="42">
        <v>167883.77</v>
      </c>
      <c r="P130" s="43">
        <v>25955.2</v>
      </c>
      <c r="Q130" s="146">
        <v>0</v>
      </c>
      <c r="R130" s="156"/>
    </row>
    <row r="131" spans="1:18" s="9" customFormat="1" ht="12.75" customHeight="1">
      <c r="A131" s="155" t="s">
        <v>145</v>
      </c>
      <c r="B131" s="139">
        <f t="shared" si="20"/>
        <v>25247.18</v>
      </c>
      <c r="C131" s="41">
        <v>24210.12</v>
      </c>
      <c r="D131" s="43">
        <v>1037.06</v>
      </c>
      <c r="E131" s="41">
        <v>0</v>
      </c>
      <c r="F131" s="42">
        <v>233829</v>
      </c>
      <c r="G131" s="42">
        <v>72937.04</v>
      </c>
      <c r="H131" s="42">
        <v>236250.44</v>
      </c>
      <c r="I131" s="43">
        <v>108207.3</v>
      </c>
      <c r="J131" s="41">
        <v>0</v>
      </c>
      <c r="K131" s="42">
        <v>1000</v>
      </c>
      <c r="L131" s="147">
        <v>24247.18</v>
      </c>
      <c r="M131" s="41">
        <v>234829</v>
      </c>
      <c r="N131" s="42">
        <v>97184.22</v>
      </c>
      <c r="O131" s="42">
        <v>236250.44</v>
      </c>
      <c r="P131" s="43">
        <v>108207.3</v>
      </c>
      <c r="Q131" s="146">
        <v>0</v>
      </c>
      <c r="R131" s="156"/>
    </row>
    <row r="132" spans="1:18" s="9" customFormat="1" ht="12.75" customHeight="1" thickBot="1">
      <c r="A132" s="157" t="s">
        <v>46</v>
      </c>
      <c r="B132" s="149">
        <f>SUM(B124:B131)</f>
        <v>136677.33000000002</v>
      </c>
      <c r="C132" s="149">
        <f aca="true" t="shared" si="21" ref="C132:Q132">SUM(C124:C131)</f>
        <v>-5276.640000000003</v>
      </c>
      <c r="D132" s="149">
        <f t="shared" si="21"/>
        <v>141953.97</v>
      </c>
      <c r="E132" s="149">
        <f t="shared" si="21"/>
        <v>0</v>
      </c>
      <c r="F132" s="149">
        <f t="shared" si="21"/>
        <v>363789.17</v>
      </c>
      <c r="G132" s="149">
        <f t="shared" si="21"/>
        <v>851606.76</v>
      </c>
      <c r="H132" s="149">
        <f t="shared" si="21"/>
        <v>983693.8300000001</v>
      </c>
      <c r="I132" s="149">
        <f t="shared" si="21"/>
        <v>587569.26</v>
      </c>
      <c r="J132" s="149">
        <f t="shared" si="21"/>
        <v>0</v>
      </c>
      <c r="K132" s="149">
        <f>SUM(K124:K131)</f>
        <v>61932</v>
      </c>
      <c r="L132" s="149">
        <f>SUM(L124:L131)</f>
        <v>74745.33</v>
      </c>
      <c r="M132" s="149">
        <f>SUM(M124:M131)</f>
        <v>425721.17</v>
      </c>
      <c r="N132" s="149">
        <f>SUM(N124:N131)</f>
        <v>926352.0900000001</v>
      </c>
      <c r="O132" s="149">
        <f t="shared" si="21"/>
        <v>983693.8300000001</v>
      </c>
      <c r="P132" s="149">
        <f t="shared" si="21"/>
        <v>587569.26</v>
      </c>
      <c r="Q132" s="149">
        <f t="shared" si="21"/>
        <v>0</v>
      </c>
      <c r="R132" s="156"/>
    </row>
    <row r="133" spans="1:18" s="9" customFormat="1" ht="12.75" customHeight="1">
      <c r="A133" s="158" t="s">
        <v>47</v>
      </c>
      <c r="B133" s="62"/>
      <c r="C133" s="53"/>
      <c r="D133" s="151"/>
      <c r="E133" s="53"/>
      <c r="F133" s="152"/>
      <c r="G133" s="152"/>
      <c r="H133" s="152"/>
      <c r="I133" s="151"/>
      <c r="J133" s="159"/>
      <c r="K133" s="152"/>
      <c r="L133" s="153"/>
      <c r="M133" s="159"/>
      <c r="N133" s="152"/>
      <c r="O133" s="152"/>
      <c r="P133" s="160"/>
      <c r="Q133" s="150"/>
      <c r="R133" s="156"/>
    </row>
    <row r="134" spans="1:18" s="9" customFormat="1" ht="12.75" customHeight="1">
      <c r="A134" s="161" t="s">
        <v>146</v>
      </c>
      <c r="B134" s="38">
        <v>49388.23</v>
      </c>
      <c r="C134" s="41">
        <v>49388.23</v>
      </c>
      <c r="D134" s="43">
        <v>0</v>
      </c>
      <c r="E134" s="41">
        <v>0</v>
      </c>
      <c r="F134" s="42">
        <v>45500</v>
      </c>
      <c r="G134" s="42">
        <v>203915.24</v>
      </c>
      <c r="H134" s="42">
        <v>537419.6</v>
      </c>
      <c r="I134" s="43">
        <v>118735.4</v>
      </c>
      <c r="J134" s="162">
        <v>0</v>
      </c>
      <c r="K134" s="42">
        <v>1000</v>
      </c>
      <c r="L134" s="147">
        <v>48388.23</v>
      </c>
      <c r="M134" s="162">
        <v>46500</v>
      </c>
      <c r="N134" s="42">
        <v>252303.47</v>
      </c>
      <c r="O134" s="42">
        <v>537419.6</v>
      </c>
      <c r="P134" s="163">
        <v>118735.4</v>
      </c>
      <c r="Q134" s="146">
        <v>0</v>
      </c>
      <c r="R134" s="156"/>
    </row>
    <row r="135" spans="1:18" s="9" customFormat="1" ht="12.75" customHeight="1">
      <c r="A135" s="161" t="s">
        <v>147</v>
      </c>
      <c r="B135" s="38">
        <v>434.05</v>
      </c>
      <c r="C135" s="41">
        <v>434.05</v>
      </c>
      <c r="D135" s="43">
        <v>0</v>
      </c>
      <c r="E135" s="41">
        <v>0</v>
      </c>
      <c r="F135" s="42">
        <v>0</v>
      </c>
      <c r="G135" s="42">
        <v>18085.11</v>
      </c>
      <c r="H135" s="42">
        <v>180309.69</v>
      </c>
      <c r="I135" s="43">
        <v>187937.74</v>
      </c>
      <c r="J135" s="162">
        <v>0</v>
      </c>
      <c r="K135" s="42">
        <v>0</v>
      </c>
      <c r="L135" s="147">
        <v>434.05</v>
      </c>
      <c r="M135" s="162">
        <v>0</v>
      </c>
      <c r="N135" s="42">
        <v>18519.16</v>
      </c>
      <c r="O135" s="42">
        <v>180309.69</v>
      </c>
      <c r="P135" s="163">
        <v>187937.74</v>
      </c>
      <c r="Q135" s="146">
        <v>0</v>
      </c>
      <c r="R135" s="156"/>
    </row>
    <row r="136" spans="1:18" s="9" customFormat="1" ht="12.75" customHeight="1">
      <c r="A136" s="161" t="s">
        <v>148</v>
      </c>
      <c r="B136" s="38">
        <v>94398.4</v>
      </c>
      <c r="C136" s="41">
        <v>94398.4</v>
      </c>
      <c r="D136" s="43">
        <v>0</v>
      </c>
      <c r="E136" s="41">
        <v>0</v>
      </c>
      <c r="F136" s="42">
        <v>42000</v>
      </c>
      <c r="G136" s="42">
        <v>488372.38</v>
      </c>
      <c r="H136" s="42">
        <v>47500.55</v>
      </c>
      <c r="I136" s="43">
        <v>190429.85</v>
      </c>
      <c r="J136" s="162">
        <v>0</v>
      </c>
      <c r="K136" s="42">
        <v>18000</v>
      </c>
      <c r="L136" s="147">
        <v>76398.4</v>
      </c>
      <c r="M136" s="162">
        <v>60000</v>
      </c>
      <c r="N136" s="42">
        <v>564770.78</v>
      </c>
      <c r="O136" s="42">
        <v>47500.55</v>
      </c>
      <c r="P136" s="163">
        <v>190429.85</v>
      </c>
      <c r="Q136" s="146">
        <v>0</v>
      </c>
      <c r="R136" s="156"/>
    </row>
    <row r="137" spans="1:18" s="9" customFormat="1" ht="12.75" customHeight="1">
      <c r="A137" s="161" t="s">
        <v>149</v>
      </c>
      <c r="B137" s="38">
        <v>108377.34</v>
      </c>
      <c r="C137" s="41">
        <v>108377.34</v>
      </c>
      <c r="D137" s="43">
        <v>0</v>
      </c>
      <c r="E137" s="41">
        <v>0</v>
      </c>
      <c r="F137" s="42">
        <v>0</v>
      </c>
      <c r="G137" s="42">
        <v>22368.38</v>
      </c>
      <c r="H137" s="42">
        <v>64263.5</v>
      </c>
      <c r="I137" s="43">
        <v>71604.99</v>
      </c>
      <c r="J137" s="162">
        <v>0</v>
      </c>
      <c r="K137" s="42">
        <v>5000</v>
      </c>
      <c r="L137" s="147">
        <v>103377.34</v>
      </c>
      <c r="M137" s="162">
        <v>5000</v>
      </c>
      <c r="N137" s="42">
        <v>125745.72</v>
      </c>
      <c r="O137" s="42">
        <v>64263.5</v>
      </c>
      <c r="P137" s="163">
        <v>71604.99</v>
      </c>
      <c r="Q137" s="146">
        <v>0</v>
      </c>
      <c r="R137" s="156"/>
    </row>
    <row r="138" spans="1:18" s="9" customFormat="1" ht="12.75" customHeight="1">
      <c r="A138" s="161" t="s">
        <v>150</v>
      </c>
      <c r="B138" s="38">
        <v>0</v>
      </c>
      <c r="C138" s="41">
        <v>0</v>
      </c>
      <c r="D138" s="43">
        <v>0</v>
      </c>
      <c r="E138" s="41">
        <v>0</v>
      </c>
      <c r="F138" s="42">
        <v>0</v>
      </c>
      <c r="G138" s="42">
        <v>99500</v>
      </c>
      <c r="H138" s="42">
        <v>77072.18</v>
      </c>
      <c r="I138" s="43">
        <v>141582.55</v>
      </c>
      <c r="J138" s="162">
        <v>0</v>
      </c>
      <c r="K138" s="42">
        <v>0</v>
      </c>
      <c r="L138" s="147">
        <v>0</v>
      </c>
      <c r="M138" s="162">
        <v>0</v>
      </c>
      <c r="N138" s="42">
        <v>99500</v>
      </c>
      <c r="O138" s="42">
        <v>77072.18</v>
      </c>
      <c r="P138" s="163">
        <v>141582.55</v>
      </c>
      <c r="Q138" s="146">
        <v>0</v>
      </c>
      <c r="R138" s="156"/>
    </row>
    <row r="139" spans="1:18" s="9" customFormat="1" ht="12.75" customHeight="1">
      <c r="A139" s="164" t="s">
        <v>151</v>
      </c>
      <c r="B139" s="38">
        <v>0</v>
      </c>
      <c r="C139" s="41">
        <v>0</v>
      </c>
      <c r="D139" s="43">
        <v>0</v>
      </c>
      <c r="E139" s="41">
        <v>0</v>
      </c>
      <c r="F139" s="42">
        <v>0</v>
      </c>
      <c r="G139" s="42">
        <v>192049.2</v>
      </c>
      <c r="H139" s="42">
        <v>357170.37</v>
      </c>
      <c r="I139" s="43">
        <v>81886.04</v>
      </c>
      <c r="J139" s="162">
        <v>0</v>
      </c>
      <c r="K139" s="42">
        <v>0</v>
      </c>
      <c r="L139" s="147">
        <v>0</v>
      </c>
      <c r="M139" s="162">
        <v>0</v>
      </c>
      <c r="N139" s="42">
        <v>192049.2</v>
      </c>
      <c r="O139" s="42">
        <v>357170.37</v>
      </c>
      <c r="P139" s="163">
        <v>81886.04</v>
      </c>
      <c r="Q139" s="146">
        <v>0</v>
      </c>
      <c r="R139" s="156"/>
    </row>
    <row r="140" spans="1:18" s="9" customFormat="1" ht="12.75" customHeight="1">
      <c r="A140" s="164" t="s">
        <v>152</v>
      </c>
      <c r="B140" s="38">
        <v>1661.19</v>
      </c>
      <c r="C140" s="41">
        <v>1661.19</v>
      </c>
      <c r="D140" s="43">
        <v>0</v>
      </c>
      <c r="E140" s="41">
        <v>0</v>
      </c>
      <c r="F140" s="42">
        <v>0</v>
      </c>
      <c r="G140" s="42">
        <v>174982.18</v>
      </c>
      <c r="H140" s="42">
        <v>43188.68</v>
      </c>
      <c r="I140" s="43">
        <v>98182.06</v>
      </c>
      <c r="J140" s="162">
        <v>0</v>
      </c>
      <c r="K140" s="42">
        <v>0</v>
      </c>
      <c r="L140" s="147">
        <v>1661.19</v>
      </c>
      <c r="M140" s="162">
        <v>0</v>
      </c>
      <c r="N140" s="42">
        <v>176643.37</v>
      </c>
      <c r="O140" s="42">
        <v>43188.68</v>
      </c>
      <c r="P140" s="163">
        <v>98182.06</v>
      </c>
      <c r="Q140" s="146">
        <v>0</v>
      </c>
      <c r="R140" s="156"/>
    </row>
    <row r="141" spans="1:18" s="9" customFormat="1" ht="12.75" customHeight="1">
      <c r="A141" s="164" t="s">
        <v>153</v>
      </c>
      <c r="B141" s="38">
        <v>0</v>
      </c>
      <c r="C141" s="41">
        <v>0</v>
      </c>
      <c r="D141" s="43">
        <v>0</v>
      </c>
      <c r="E141" s="41">
        <v>0</v>
      </c>
      <c r="F141" s="42">
        <v>0</v>
      </c>
      <c r="G141" s="42">
        <v>109892.4</v>
      </c>
      <c r="H141" s="42">
        <v>233404.61</v>
      </c>
      <c r="I141" s="43">
        <v>63869.06</v>
      </c>
      <c r="J141" s="162">
        <v>0</v>
      </c>
      <c r="K141" s="42">
        <v>0</v>
      </c>
      <c r="L141" s="147">
        <v>0</v>
      </c>
      <c r="M141" s="162">
        <v>0</v>
      </c>
      <c r="N141" s="42">
        <v>109892.4</v>
      </c>
      <c r="O141" s="42">
        <v>233404.61</v>
      </c>
      <c r="P141" s="163">
        <v>63869.06</v>
      </c>
      <c r="Q141" s="146">
        <v>0</v>
      </c>
      <c r="R141" s="156"/>
    </row>
    <row r="142" spans="1:18" s="9" customFormat="1" ht="12.75" customHeight="1">
      <c r="A142" s="164" t="s">
        <v>154</v>
      </c>
      <c r="B142" s="38">
        <v>0</v>
      </c>
      <c r="C142" s="41">
        <v>0</v>
      </c>
      <c r="D142" s="43">
        <v>0</v>
      </c>
      <c r="E142" s="41">
        <v>0</v>
      </c>
      <c r="F142" s="42">
        <v>0</v>
      </c>
      <c r="G142" s="42">
        <v>190562.01</v>
      </c>
      <c r="H142" s="42">
        <v>43051.7</v>
      </c>
      <c r="I142" s="43">
        <v>37483.44</v>
      </c>
      <c r="J142" s="162">
        <v>0</v>
      </c>
      <c r="K142" s="42">
        <v>0</v>
      </c>
      <c r="L142" s="147">
        <v>0</v>
      </c>
      <c r="M142" s="162">
        <v>0</v>
      </c>
      <c r="N142" s="42">
        <v>190562.01</v>
      </c>
      <c r="O142" s="42">
        <v>43051.7</v>
      </c>
      <c r="P142" s="163">
        <v>37483.44</v>
      </c>
      <c r="Q142" s="165">
        <v>0</v>
      </c>
      <c r="R142" s="156"/>
    </row>
    <row r="143" spans="1:18" s="9" customFormat="1" ht="12.75" customHeight="1" thickBot="1">
      <c r="A143" s="166" t="s">
        <v>48</v>
      </c>
      <c r="B143" s="167">
        <f aca="true" t="shared" si="22" ref="B143:Q143">SUM(B134:B142)</f>
        <v>254259.21</v>
      </c>
      <c r="C143" s="168">
        <f t="shared" si="22"/>
        <v>254259.21</v>
      </c>
      <c r="D143" s="169">
        <f t="shared" si="22"/>
        <v>0</v>
      </c>
      <c r="E143" s="170">
        <f t="shared" si="22"/>
        <v>0</v>
      </c>
      <c r="F143" s="171">
        <f t="shared" si="22"/>
        <v>87500</v>
      </c>
      <c r="G143" s="172">
        <f t="shared" si="22"/>
        <v>1499726.9</v>
      </c>
      <c r="H143" s="49">
        <f t="shared" si="22"/>
        <v>1583380.8800000001</v>
      </c>
      <c r="I143" s="48">
        <f t="shared" si="22"/>
        <v>991711.1300000001</v>
      </c>
      <c r="J143" s="173">
        <f t="shared" si="22"/>
        <v>0</v>
      </c>
      <c r="K143" s="49">
        <f t="shared" si="22"/>
        <v>24000</v>
      </c>
      <c r="L143" s="144">
        <f t="shared" si="22"/>
        <v>230259.21</v>
      </c>
      <c r="M143" s="174">
        <f t="shared" si="22"/>
        <v>111500</v>
      </c>
      <c r="N143" s="172">
        <f t="shared" si="22"/>
        <v>1729986.1099999996</v>
      </c>
      <c r="O143" s="172">
        <f t="shared" si="22"/>
        <v>1583380.8800000001</v>
      </c>
      <c r="P143" s="175">
        <f t="shared" si="22"/>
        <v>991711.1300000001</v>
      </c>
      <c r="Q143" s="176">
        <f t="shared" si="22"/>
        <v>0</v>
      </c>
      <c r="R143" s="156"/>
    </row>
    <row r="144" spans="1:18" s="9" customFormat="1" ht="12.75" customHeight="1" thickBot="1">
      <c r="A144" s="177" t="s">
        <v>52</v>
      </c>
      <c r="B144" s="178">
        <v>9138044.24</v>
      </c>
      <c r="C144" s="179">
        <v>3234999.17</v>
      </c>
      <c r="D144" s="180">
        <v>5903045.069999999</v>
      </c>
      <c r="E144" s="181">
        <v>0</v>
      </c>
      <c r="F144" s="182">
        <v>5709064.069999999</v>
      </c>
      <c r="G144" s="182">
        <v>26883035.619999997</v>
      </c>
      <c r="H144" s="182">
        <v>27198428.240000002</v>
      </c>
      <c r="I144" s="183">
        <v>17930311.58</v>
      </c>
      <c r="J144" s="178">
        <v>0</v>
      </c>
      <c r="K144" s="178">
        <v>2604295</v>
      </c>
      <c r="L144" s="178">
        <v>6533749.239999999</v>
      </c>
      <c r="M144" s="178">
        <v>8313359.069999999</v>
      </c>
      <c r="N144" s="178">
        <v>33416784.860000003</v>
      </c>
      <c r="O144" s="178">
        <v>27198428.240000002</v>
      </c>
      <c r="P144" s="178">
        <v>17930311.58</v>
      </c>
      <c r="Q144" s="178">
        <v>0</v>
      </c>
      <c r="R144" s="156"/>
    </row>
    <row r="145" spans="1:18" s="9" customFormat="1" ht="12.75" customHeight="1">
      <c r="A145" s="191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56"/>
    </row>
    <row r="146" spans="1:18" s="9" customFormat="1" ht="12" customHeight="1">
      <c r="A146" s="184" t="s">
        <v>155</v>
      </c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4"/>
    </row>
    <row r="147" spans="1:17" ht="12.75">
      <c r="A147" s="204" t="s">
        <v>156</v>
      </c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</row>
    <row r="148" s="207" customFormat="1" ht="12.75" customHeight="1">
      <c r="A148" s="206" t="s">
        <v>157</v>
      </c>
    </row>
  </sheetData>
  <mergeCells count="16">
    <mergeCell ref="A147:Q147"/>
    <mergeCell ref="A148:IV148"/>
    <mergeCell ref="P1:Q1"/>
    <mergeCell ref="M6:P6"/>
    <mergeCell ref="Q6:Q8"/>
    <mergeCell ref="M87:P87"/>
    <mergeCell ref="Q87:Q89"/>
    <mergeCell ref="A4:Q4"/>
    <mergeCell ref="B87:B89"/>
    <mergeCell ref="C87:D87"/>
    <mergeCell ref="E87:I87"/>
    <mergeCell ref="J87:L87"/>
    <mergeCell ref="B6:B8"/>
    <mergeCell ref="C6:D6"/>
    <mergeCell ref="E6:I6"/>
    <mergeCell ref="J6:L6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landscape" paperSize="9" scale="53" r:id="rId1"/>
  <headerFooter alignWithMargins="0">
    <oddFooter>&amp;CStránka &amp;P</oddFooter>
  </headerFooter>
  <rowBreaks count="1" manualBreakCount="1">
    <brk id="84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2006-05-03T12:14:47Z</cp:lastPrinted>
  <dcterms:created xsi:type="dcterms:W3CDTF">2006-03-15T08:18:43Z</dcterms:created>
  <dcterms:modified xsi:type="dcterms:W3CDTF">2006-05-04T16:56:56Z</dcterms:modified>
  <cp:category/>
  <cp:version/>
  <cp:contentType/>
  <cp:contentStatus/>
</cp:coreProperties>
</file>