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04-2006-33, př. 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<sst xmlns="http://schemas.openxmlformats.org/spreadsheetml/2006/main" count="477" uniqueCount="106">
  <si>
    <t>Název organizace</t>
  </si>
  <si>
    <t>Název projektu</t>
  </si>
  <si>
    <t>Typ služby</t>
  </si>
  <si>
    <t>SDRUŽENÍ ČESKÁ KATOLICKÁ CHARITA</t>
  </si>
  <si>
    <t>CHOPS Počátky</t>
  </si>
  <si>
    <t>PS</t>
  </si>
  <si>
    <t>HOME CARE - CHOPS Jihlava</t>
  </si>
  <si>
    <t>Domov pokojného stáří a komplex.péče Nížkov</t>
  </si>
  <si>
    <t>Charitní pečovatelská služba v rodinách Třebíč</t>
  </si>
  <si>
    <t>CHOPS Havlíčkův Brod</t>
  </si>
  <si>
    <t>Rozšíření a zkval.dom.hosp.péče - CHPS v rodinách (Bystřice nad Pernštejnem)</t>
  </si>
  <si>
    <t>Charitní domov pokojného stáří v Lukách n. Jihlavou</t>
  </si>
  <si>
    <t>Charitní domov pokojného stáří v Kamenici u Jihlavy</t>
  </si>
  <si>
    <t>Charitní domov pokojného stáří v Kostelci u Jihlavy</t>
  </si>
  <si>
    <t>Domov pokojného stáří v Telči</t>
  </si>
  <si>
    <t>Domov pokojného stáří - soc.služby v Kněžicích</t>
  </si>
  <si>
    <t>Domov pro seniory a zdravotně postižené Hrotovice</t>
  </si>
  <si>
    <t>Charitní PS s CDS Kamenice n. Lipou</t>
  </si>
  <si>
    <t>Charitní PS Pelhřimov</t>
  </si>
  <si>
    <t>Charitní PS Humpolec</t>
  </si>
  <si>
    <t>Charitní domov pokojného stáří Nová Říše</t>
  </si>
  <si>
    <t>DAGMAR PROKEŠOVÁ  Třebíč</t>
  </si>
  <si>
    <t>Diana Třebíč, o.p.s. -domácí péče a pomoc</t>
  </si>
  <si>
    <t>JUDr. Božena Dolejská</t>
  </si>
  <si>
    <t>Pečovatelská služba v Jaroměřicích nad Rokytnou</t>
  </si>
  <si>
    <t>Pečovatelská služba v obcích v okrese Třebíč</t>
  </si>
  <si>
    <t>Pečovatelská služba v Třebíči</t>
  </si>
  <si>
    <t>Farní charita Pacov</t>
  </si>
  <si>
    <t>Pečovatelská služba a centrum denní služeb (dříve zařazen ve stacionářích)</t>
  </si>
  <si>
    <t>Denní stacionář pro osoby s mentálním a kombinovaným postižením ve Velkém Meziříčí</t>
  </si>
  <si>
    <t>CD</t>
  </si>
  <si>
    <t>Klub v 9(Klub pro duševně nemocné) ve Žďáře nad Sázavou</t>
  </si>
  <si>
    <t>SDRUŽENÍ PRO POMOC MENTÁL.POSTIŽENÝM ČR</t>
  </si>
  <si>
    <t>Úsvit - zařízení SPMP Havlíčkův Brod</t>
  </si>
  <si>
    <t>Sdružení pro péči o duševně nemocné FOKUS VYSOČINA</t>
  </si>
  <si>
    <t>Mimonemocniční psychiatr. rehabilitace a sociální služby dlouhodobě duševně nemocným</t>
  </si>
  <si>
    <t>OBČANSKÉ SDRUŽENÍ PRO POMOC MENTÁLNĚ POSTIŽENÝM - LADA</t>
  </si>
  <si>
    <t>Centrum denních služeb v Pacově pro osoby s mentálním a kombinovaným postižením</t>
  </si>
  <si>
    <t>Denní centrum Barevný svět Třebíč</t>
  </si>
  <si>
    <t>Petrklíč-denní stacionář pro děti a mládež s mentál.a kombin.postiž. Ledeč n. Sáz.</t>
  </si>
  <si>
    <t>Stacionář pro mentálně, tělesně postižené a duševně nemocné - Chotěboř</t>
  </si>
  <si>
    <t>OBČANSKÉ SDRUŽENÍ PRO PODPORU A PÉČI O DUŠEVNĚ NEMOCNÉ VOR JIHLAVA</t>
  </si>
  <si>
    <t>Rozvoj komunitní péče o duševní zdraví</t>
  </si>
  <si>
    <t>Celkem</t>
  </si>
  <si>
    <t>Ostatní</t>
  </si>
  <si>
    <t>JN</t>
  </si>
  <si>
    <t>TyfloCentrum Jihlava o.p.s.</t>
  </si>
  <si>
    <t>Denní centrum sociálních služeb pro nevidomé a slabozraké v kraji Vysočina</t>
  </si>
  <si>
    <t>TyfloVysočina Jihlava, o.p.s.</t>
  </si>
  <si>
    <t xml:space="preserve">Středisko zajišťující integraci zdravotně postižených </t>
  </si>
  <si>
    <t>SVAZ NESLYŠÍCÍCH A NEDOSLÝCHAVÝCH V ČR</t>
  </si>
  <si>
    <t>Poradenství a specifické služby pro sluchově postižené</t>
  </si>
  <si>
    <t>PO</t>
  </si>
  <si>
    <t>Centrum pro zdravotně postižené kraje Vysočina</t>
  </si>
  <si>
    <t>Centra služeb pro zdravotně postižené v kraji Vysočina</t>
  </si>
  <si>
    <t>Centrum osobní asistence Havlíčkův Brod</t>
  </si>
  <si>
    <t>OA</t>
  </si>
  <si>
    <t>Středisko osobní asistence a chráněné bydlení Třebíč</t>
  </si>
  <si>
    <t>SDRUŽENÍ NOVÉ MĚSTO NA MORAVĚ</t>
  </si>
  <si>
    <t>Osobní asistence</t>
  </si>
  <si>
    <t>Občanské sdružení Benediktus</t>
  </si>
  <si>
    <t>Dospíváme k zodpovědnosti aneb budujeme integrační centrum na Vysočině</t>
  </si>
  <si>
    <t>ŽIVOT 90</t>
  </si>
  <si>
    <t>Středisko osobní asistence Pelhřimov</t>
  </si>
  <si>
    <t>Středisko rané péče Havlíčkův Brod</t>
  </si>
  <si>
    <t>RP</t>
  </si>
  <si>
    <t>Raná péče Třebíč</t>
  </si>
  <si>
    <t>Hospicové hnutí-Vysočina</t>
  </si>
  <si>
    <t>Pečovatelská a hospicová péče v domovech důchodců a LDN</t>
  </si>
  <si>
    <t>HP</t>
  </si>
  <si>
    <t>AREÍON - TÍSŇOVÁ PÉČE pro seniory a zdravotně postižené občany</t>
  </si>
  <si>
    <t>TP</t>
  </si>
  <si>
    <t>Domovy důchodců</t>
  </si>
  <si>
    <t>Diakonie ČCE</t>
  </si>
  <si>
    <t>Domov odpočinku ve stáří Myslibořice</t>
  </si>
  <si>
    <t>DD</t>
  </si>
  <si>
    <t>Dům sv. Antonína</t>
  </si>
  <si>
    <t>ČPK sester premonstrátek</t>
  </si>
  <si>
    <t>Domov blahoslavené Bronislavy v Humpolci</t>
  </si>
  <si>
    <t>podíl požadavku na dotaci/celková suma</t>
  </si>
  <si>
    <t>výsledná dotace (násobek zjištěného podílu a rozdělované částky</t>
  </si>
  <si>
    <t>Splnění formálních požadavků</t>
  </si>
  <si>
    <t>Rozpočet projektu</t>
  </si>
  <si>
    <t>Požadavek na dotaci</t>
  </si>
  <si>
    <t>upravený požadavek</t>
  </si>
  <si>
    <t>Denní centrum duševního zdraví Paprsek naděje Třebíč</t>
  </si>
  <si>
    <t>Denní stac.pro osoby ment.a komb.post.-Úsměv, Třebíč</t>
  </si>
  <si>
    <t>Denní stacionář pro seniory a zdrav.postižené Třebíč</t>
  </si>
  <si>
    <t>Astra - denní centrum pro seniory v Humpolci</t>
  </si>
  <si>
    <t>5 832 00</t>
  </si>
  <si>
    <t>A</t>
  </si>
  <si>
    <t>N</t>
  </si>
  <si>
    <t>Neufinacovatelné navýšení požadavku</t>
  </si>
  <si>
    <t>Dotace MPSV 2005</t>
  </si>
  <si>
    <t>Částka k rozdělení:</t>
  </si>
  <si>
    <t>Kontrolní součet navržených dotací:</t>
  </si>
  <si>
    <t>Upr. požadavky celkem:</t>
  </si>
  <si>
    <r>
      <t>kriterium 1</t>
    </r>
    <r>
      <rPr>
        <sz val="10"/>
        <rFont val="Arial CE"/>
        <family val="0"/>
      </rPr>
      <t xml:space="preserve"> - zda nepřesahují rámec podporované sítě A/N</t>
    </r>
  </si>
  <si>
    <r>
      <t>kriterium 2</t>
    </r>
    <r>
      <rPr>
        <sz val="10"/>
        <rFont val="Arial CE"/>
        <family val="0"/>
      </rPr>
      <t xml:space="preserve"> - zda personální zabezpečení odpovídá rozsahu a kvalitě poskytovaných služeb v návaznosti na rozpočet projektu v porovnání s ostatními poskytovateli A/N</t>
    </r>
  </si>
  <si>
    <r>
      <t>kriterium 3</t>
    </r>
    <r>
      <rPr>
        <sz val="10"/>
        <rFont val="Arial CE"/>
        <family val="0"/>
      </rPr>
      <t xml:space="preserve"> - zda deklarované výdaje odpovídají rozsahu a kvalitě poskytovaných služeb A/N</t>
    </r>
  </si>
  <si>
    <r>
      <t>kriterium 4</t>
    </r>
    <r>
      <rPr>
        <sz val="10"/>
        <rFont val="Arial CE"/>
        <family val="0"/>
      </rPr>
      <t xml:space="preserve"> - zda případný nárůst rozpočtu projektu oproti odhadu skutečnosti roku 2005 a případné rozšíření projektu jsou potřebné a adekvátní</t>
    </r>
  </si>
  <si>
    <r>
      <t>kriterium 5</t>
    </r>
    <r>
      <rPr>
        <sz val="10"/>
        <rFont val="Arial CE"/>
        <family val="0"/>
      </rPr>
      <t xml:space="preserve"> - u jednotlivých typů služeb bude sledováno využití služby (počty klientů, výkony,návštěvnost)</t>
    </r>
  </si>
  <si>
    <t>Dobrovolnické centrum v regionu Pelhřimov</t>
  </si>
  <si>
    <t>Dobrovolnické centrum v regionu Havlíčkův Brod</t>
  </si>
  <si>
    <t>RK-04-2006-33, př. 1</t>
  </si>
  <si>
    <t>Počet stran: 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</si>
</sst>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3" borderId="4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3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center" vertical="top" wrapText="1"/>
    </xf>
    <xf numFmtId="0" fontId="0" fillId="3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2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0" fillId="0" borderId="2" xfId="0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3" borderId="18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3" borderId="14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right" vertical="center"/>
    </xf>
    <xf numFmtId="0" fontId="8" fillId="3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" fillId="0" borderId="10" xfId="0" applyFont="1" applyFill="1" applyBorder="1" applyAlignment="1">
      <alignment vertical="top" wrapText="1"/>
    </xf>
    <xf numFmtId="3" fontId="8" fillId="0" borderId="5" xfId="0" applyNumberFormat="1" applyFont="1" applyFill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3" fontId="8" fillId="0" borderId="20" xfId="0" applyNumberFormat="1" applyFont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8" fillId="0" borderId="21" xfId="0" applyNumberFormat="1" applyFont="1" applyFill="1" applyBorder="1" applyAlignment="1">
      <alignment horizontal="right"/>
    </xf>
    <xf numFmtId="0" fontId="8" fillId="0" borderId="21" xfId="0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3" fontId="8" fillId="0" borderId="12" xfId="0" applyNumberFormat="1" applyFont="1" applyFill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8" fillId="0" borderId="6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0" fillId="0" borderId="20" xfId="0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3" fontId="0" fillId="0" borderId="24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5" xfId="0" applyBorder="1" applyAlignment="1">
      <alignment horizontal="right"/>
    </xf>
    <xf numFmtId="3" fontId="0" fillId="0" borderId="26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2" xfId="0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24" xfId="0" applyNumberFormat="1" applyFill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3" fontId="0" fillId="0" borderId="28" xfId="0" applyNumberFormat="1" applyBorder="1" applyAlignment="1">
      <alignment horizontal="right"/>
    </xf>
    <xf numFmtId="0" fontId="0" fillId="0" borderId="23" xfId="0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3" fontId="0" fillId="0" borderId="29" xfId="0" applyNumberFormat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2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0" fillId="0" borderId="30" xfId="0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workbookViewId="0" topLeftCell="C1">
      <selection activeCell="K2" sqref="K2"/>
    </sheetView>
  </sheetViews>
  <sheetFormatPr defaultColWidth="9.00390625" defaultRowHeight="12.75"/>
  <cols>
    <col min="1" max="1" width="21.25390625" style="0" customWidth="1"/>
    <col min="2" max="2" width="24.25390625" style="0" customWidth="1"/>
    <col min="3" max="3" width="6.25390625" style="0" customWidth="1"/>
    <col min="4" max="4" width="10.375" style="0" customWidth="1"/>
    <col min="5" max="6" width="10.00390625" style="0" customWidth="1"/>
    <col min="7" max="7" width="9.625" style="0" customWidth="1"/>
    <col min="8" max="8" width="5.75390625" style="0" customWidth="1"/>
    <col min="10" max="10" width="9.375" style="0" customWidth="1"/>
    <col min="13" max="13" width="10.625" style="0" customWidth="1"/>
    <col min="14" max="14" width="9.625" style="0" customWidth="1"/>
    <col min="15" max="15" width="11.125" style="0" customWidth="1"/>
  </cols>
  <sheetData>
    <row r="1" ht="12.75">
      <c r="N1" s="102" t="s">
        <v>104</v>
      </c>
    </row>
    <row r="2" ht="12.75">
      <c r="N2" s="102" t="s">
        <v>105</v>
      </c>
    </row>
    <row r="3" ht="13.5" thickBot="1"/>
    <row r="4" spans="1:15" ht="90" thickBot="1">
      <c r="A4" s="43" t="s">
        <v>0</v>
      </c>
      <c r="B4" s="44" t="s">
        <v>1</v>
      </c>
      <c r="C4" s="50" t="s">
        <v>2</v>
      </c>
      <c r="D4" s="50" t="s">
        <v>93</v>
      </c>
      <c r="E4" s="50" t="s">
        <v>82</v>
      </c>
      <c r="F4" s="50" t="s">
        <v>83</v>
      </c>
      <c r="G4" s="50" t="s">
        <v>81</v>
      </c>
      <c r="H4" s="34">
        <v>1</v>
      </c>
      <c r="I4" s="34">
        <v>2</v>
      </c>
      <c r="J4" s="35">
        <v>3</v>
      </c>
      <c r="K4" s="35">
        <v>4</v>
      </c>
      <c r="L4" s="36" t="s">
        <v>92</v>
      </c>
      <c r="M4" s="24" t="s">
        <v>84</v>
      </c>
      <c r="N4" s="47" t="s">
        <v>79</v>
      </c>
      <c r="O4" s="48" t="s">
        <v>80</v>
      </c>
    </row>
    <row r="5" spans="1:15" ht="34.5" customHeight="1">
      <c r="A5" s="31" t="s">
        <v>3</v>
      </c>
      <c r="B5" s="32" t="s">
        <v>4</v>
      </c>
      <c r="C5" s="33" t="s">
        <v>5</v>
      </c>
      <c r="D5" s="66">
        <v>195800</v>
      </c>
      <c r="E5" s="57">
        <v>606923</v>
      </c>
      <c r="F5" s="57">
        <v>420000</v>
      </c>
      <c r="G5" s="103" t="s">
        <v>90</v>
      </c>
      <c r="H5" s="85" t="s">
        <v>91</v>
      </c>
      <c r="I5" s="85" t="s">
        <v>90</v>
      </c>
      <c r="J5" s="85" t="s">
        <v>90</v>
      </c>
      <c r="K5" s="85" t="s">
        <v>91</v>
      </c>
      <c r="L5" s="71">
        <v>0</v>
      </c>
      <c r="M5" s="72">
        <v>215380</v>
      </c>
      <c r="N5" s="73">
        <f>+M5/$M$69</f>
        <v>0.003890734841272181</v>
      </c>
      <c r="O5" s="74">
        <f>+N5*$M$70</f>
        <v>195221.51139567295</v>
      </c>
    </row>
    <row r="6" spans="1:15" ht="29.25" customHeight="1">
      <c r="A6" s="31" t="s">
        <v>3</v>
      </c>
      <c r="B6" s="32" t="s">
        <v>6</v>
      </c>
      <c r="C6" s="33" t="s">
        <v>5</v>
      </c>
      <c r="D6" s="66">
        <v>106000</v>
      </c>
      <c r="E6" s="57">
        <v>650000</v>
      </c>
      <c r="F6" s="57">
        <v>450000</v>
      </c>
      <c r="G6" s="104" t="s">
        <v>90</v>
      </c>
      <c r="H6" s="79" t="s">
        <v>91</v>
      </c>
      <c r="I6" s="79" t="s">
        <v>90</v>
      </c>
      <c r="J6" s="79" t="s">
        <v>90</v>
      </c>
      <c r="K6" s="79" t="s">
        <v>90</v>
      </c>
      <c r="L6" s="75">
        <v>250000</v>
      </c>
      <c r="M6" s="72">
        <f>+F6-L6</f>
        <v>200000</v>
      </c>
      <c r="N6" s="76">
        <f>+M6/$M$69</f>
        <v>0.0036129026290947918</v>
      </c>
      <c r="O6" s="77">
        <f aca="true" t="shared" si="0" ref="O6:O26">+N6*$M$70</f>
        <v>181281.00231746028</v>
      </c>
    </row>
    <row r="7" spans="1:16" ht="39" customHeight="1">
      <c r="A7" s="1" t="s">
        <v>3</v>
      </c>
      <c r="B7" s="2" t="s">
        <v>7</v>
      </c>
      <c r="C7" s="16" t="s">
        <v>5</v>
      </c>
      <c r="D7" s="58">
        <v>228000</v>
      </c>
      <c r="E7" s="57">
        <v>480700</v>
      </c>
      <c r="F7" s="57">
        <v>290000</v>
      </c>
      <c r="G7" s="105" t="s">
        <v>90</v>
      </c>
      <c r="H7" s="92" t="s">
        <v>91</v>
      </c>
      <c r="I7" s="73" t="s">
        <v>90</v>
      </c>
      <c r="J7" s="73" t="s">
        <v>90</v>
      </c>
      <c r="K7" s="73" t="s">
        <v>91</v>
      </c>
      <c r="L7" s="78">
        <v>51467</v>
      </c>
      <c r="M7" s="72">
        <f>+F7-L7</f>
        <v>238533</v>
      </c>
      <c r="N7" s="73">
        <f aca="true" t="shared" si="1" ref="N7:N26">+M7/$M$69</f>
        <v>0.004308982514129339</v>
      </c>
      <c r="O7" s="74">
        <f t="shared" si="0"/>
        <v>216207.50662895374</v>
      </c>
      <c r="P7" s="39"/>
    </row>
    <row r="8" spans="1:15" ht="39" customHeight="1">
      <c r="A8" s="1" t="s">
        <v>3</v>
      </c>
      <c r="B8" s="2" t="s">
        <v>8</v>
      </c>
      <c r="C8" s="16" t="s">
        <v>5</v>
      </c>
      <c r="D8" s="58">
        <v>260000</v>
      </c>
      <c r="E8" s="57">
        <v>548300</v>
      </c>
      <c r="F8" s="57">
        <v>383000</v>
      </c>
      <c r="G8" s="105" t="s">
        <v>90</v>
      </c>
      <c r="H8" s="73" t="s">
        <v>91</v>
      </c>
      <c r="I8" s="73" t="s">
        <v>90</v>
      </c>
      <c r="J8" s="73" t="s">
        <v>90</v>
      </c>
      <c r="K8" s="73" t="s">
        <v>91</v>
      </c>
      <c r="L8" s="78">
        <v>51908</v>
      </c>
      <c r="M8" s="72">
        <v>286000</v>
      </c>
      <c r="N8" s="76">
        <f t="shared" si="1"/>
        <v>0.005166450759605552</v>
      </c>
      <c r="O8" s="77">
        <f t="shared" si="0"/>
        <v>259231.83331396815</v>
      </c>
    </row>
    <row r="9" spans="1:15" ht="30" customHeight="1">
      <c r="A9" s="1" t="s">
        <v>3</v>
      </c>
      <c r="B9" s="2" t="s">
        <v>9</v>
      </c>
      <c r="C9" s="16" t="s">
        <v>5</v>
      </c>
      <c r="D9" s="58">
        <v>322800</v>
      </c>
      <c r="E9" s="57">
        <v>796697</v>
      </c>
      <c r="F9" s="57">
        <v>555350</v>
      </c>
      <c r="G9" s="105" t="s">
        <v>90</v>
      </c>
      <c r="H9" s="73" t="s">
        <v>91</v>
      </c>
      <c r="I9" s="73" t="s">
        <v>91</v>
      </c>
      <c r="J9" s="73" t="s">
        <v>90</v>
      </c>
      <c r="K9" s="73" t="s">
        <v>91</v>
      </c>
      <c r="L9" s="78">
        <v>129399</v>
      </c>
      <c r="M9" s="72">
        <f aca="true" t="shared" si="2" ref="M9:M26">+F9-L9</f>
        <v>425951</v>
      </c>
      <c r="N9" s="73">
        <f t="shared" si="1"/>
        <v>0.007694597438827778</v>
      </c>
      <c r="O9" s="74">
        <f t="shared" si="0"/>
        <v>386084.12109062256</v>
      </c>
    </row>
    <row r="10" spans="1:15" ht="51.75" customHeight="1">
      <c r="A10" s="1" t="s">
        <v>3</v>
      </c>
      <c r="B10" s="2" t="s">
        <v>10</v>
      </c>
      <c r="C10" s="16" t="s">
        <v>5</v>
      </c>
      <c r="D10" s="58">
        <v>831700</v>
      </c>
      <c r="E10" s="57">
        <v>3335600</v>
      </c>
      <c r="F10" s="57">
        <v>1090000</v>
      </c>
      <c r="G10" s="105" t="s">
        <v>90</v>
      </c>
      <c r="H10" s="73" t="s">
        <v>91</v>
      </c>
      <c r="I10" s="73" t="s">
        <v>90</v>
      </c>
      <c r="J10" s="73" t="s">
        <v>90</v>
      </c>
      <c r="K10" s="73" t="s">
        <v>91</v>
      </c>
      <c r="L10" s="78">
        <v>0</v>
      </c>
      <c r="M10" s="72">
        <f t="shared" si="2"/>
        <v>1090000</v>
      </c>
      <c r="N10" s="76">
        <f t="shared" si="1"/>
        <v>0.019690319328566613</v>
      </c>
      <c r="O10" s="77">
        <f t="shared" si="0"/>
        <v>987981.4626301584</v>
      </c>
    </row>
    <row r="11" spans="1:15" ht="37.5" customHeight="1">
      <c r="A11" s="1" t="s">
        <v>3</v>
      </c>
      <c r="B11" s="2" t="s">
        <v>11</v>
      </c>
      <c r="C11" s="16" t="s">
        <v>5</v>
      </c>
      <c r="D11" s="58">
        <v>843300</v>
      </c>
      <c r="E11" s="57">
        <v>1694400</v>
      </c>
      <c r="F11" s="57">
        <v>960000</v>
      </c>
      <c r="G11" s="105" t="s">
        <v>90</v>
      </c>
      <c r="H11" s="73" t="s">
        <v>91</v>
      </c>
      <c r="I11" s="73" t="s">
        <v>90</v>
      </c>
      <c r="J11" s="73" t="s">
        <v>90</v>
      </c>
      <c r="K11" s="73" t="s">
        <v>91</v>
      </c>
      <c r="L11" s="78">
        <v>123587</v>
      </c>
      <c r="M11" s="72">
        <f t="shared" si="2"/>
        <v>836413</v>
      </c>
      <c r="N11" s="73">
        <f t="shared" si="1"/>
        <v>0.015109393633545309</v>
      </c>
      <c r="O11" s="74">
        <f t="shared" si="0"/>
        <v>758128.9349567695</v>
      </c>
    </row>
    <row r="12" spans="1:16" ht="33.75" customHeight="1">
      <c r="A12" s="1" t="s">
        <v>3</v>
      </c>
      <c r="B12" s="2" t="s">
        <v>12</v>
      </c>
      <c r="C12" s="16" t="s">
        <v>5</v>
      </c>
      <c r="D12" s="58">
        <v>592500</v>
      </c>
      <c r="E12" s="57">
        <v>1265500</v>
      </c>
      <c r="F12" s="57">
        <v>680000</v>
      </c>
      <c r="G12" s="105" t="s">
        <v>90</v>
      </c>
      <c r="H12" s="73" t="s">
        <v>91</v>
      </c>
      <c r="I12" s="73" t="s">
        <v>90</v>
      </c>
      <c r="J12" s="73" t="s">
        <v>90</v>
      </c>
      <c r="K12" s="73" t="s">
        <v>90</v>
      </c>
      <c r="L12" s="78">
        <v>60435</v>
      </c>
      <c r="M12" s="72">
        <v>651750</v>
      </c>
      <c r="N12" s="76">
        <f t="shared" si="1"/>
        <v>0.011773546442562653</v>
      </c>
      <c r="O12" s="77">
        <f t="shared" si="0"/>
        <v>590749.4663020236</v>
      </c>
      <c r="P12" s="40"/>
    </row>
    <row r="13" spans="1:15" ht="37.5" customHeight="1">
      <c r="A13" s="1" t="s">
        <v>3</v>
      </c>
      <c r="B13" s="2" t="s">
        <v>13</v>
      </c>
      <c r="C13" s="16" t="s">
        <v>5</v>
      </c>
      <c r="D13" s="58">
        <v>494000</v>
      </c>
      <c r="E13" s="57">
        <v>1015900</v>
      </c>
      <c r="F13" s="57">
        <v>600000</v>
      </c>
      <c r="G13" s="105" t="s">
        <v>90</v>
      </c>
      <c r="H13" s="73" t="s">
        <v>91</v>
      </c>
      <c r="I13" s="73" t="s">
        <v>90</v>
      </c>
      <c r="J13" s="73" t="s">
        <v>90</v>
      </c>
      <c r="K13" s="73" t="s">
        <v>91</v>
      </c>
      <c r="L13" s="78">
        <v>309667</v>
      </c>
      <c r="M13" s="72">
        <f t="shared" si="2"/>
        <v>290333</v>
      </c>
      <c r="N13" s="73">
        <f t="shared" si="1"/>
        <v>0.005244724295064891</v>
      </c>
      <c r="O13" s="74">
        <f t="shared" si="0"/>
        <v>263159.286229176</v>
      </c>
    </row>
    <row r="14" spans="1:17" ht="27.75" customHeight="1">
      <c r="A14" s="1" t="s">
        <v>3</v>
      </c>
      <c r="B14" s="2" t="s">
        <v>14</v>
      </c>
      <c r="C14" s="16" t="s">
        <v>5</v>
      </c>
      <c r="D14" s="58">
        <v>979000</v>
      </c>
      <c r="E14" s="57">
        <v>2196100</v>
      </c>
      <c r="F14" s="57">
        <v>1050000</v>
      </c>
      <c r="G14" s="105" t="s">
        <v>90</v>
      </c>
      <c r="H14" s="73" t="s">
        <v>91</v>
      </c>
      <c r="I14" s="73" t="s">
        <v>90</v>
      </c>
      <c r="J14" s="73" t="s">
        <v>90</v>
      </c>
      <c r="K14" s="73" t="s">
        <v>90</v>
      </c>
      <c r="L14" s="78">
        <v>28182</v>
      </c>
      <c r="M14" s="72">
        <f t="shared" si="2"/>
        <v>1021818</v>
      </c>
      <c r="N14" s="73">
        <f t="shared" si="1"/>
        <v>0.018458644693281907</v>
      </c>
      <c r="O14" s="74">
        <f t="shared" si="0"/>
        <v>926180.956130113</v>
      </c>
      <c r="Q14" s="40"/>
    </row>
    <row r="15" spans="1:16" ht="33.75" customHeight="1">
      <c r="A15" s="1" t="s">
        <v>3</v>
      </c>
      <c r="B15" s="2" t="s">
        <v>15</v>
      </c>
      <c r="C15" s="16" t="s">
        <v>5</v>
      </c>
      <c r="D15" s="58">
        <v>143400</v>
      </c>
      <c r="E15" s="57">
        <v>394800</v>
      </c>
      <c r="F15" s="57">
        <v>227300</v>
      </c>
      <c r="G15" s="105" t="s">
        <v>90</v>
      </c>
      <c r="H15" s="73" t="s">
        <v>91</v>
      </c>
      <c r="I15" s="73" t="s">
        <v>91</v>
      </c>
      <c r="J15" s="73" t="s">
        <v>90</v>
      </c>
      <c r="K15" s="73" t="s">
        <v>91</v>
      </c>
      <c r="L15" s="78">
        <v>61724</v>
      </c>
      <c r="M15" s="72">
        <f t="shared" si="2"/>
        <v>165576</v>
      </c>
      <c r="N15" s="76">
        <f t="shared" si="1"/>
        <v>0.002991049828574996</v>
      </c>
      <c r="O15" s="77">
        <f t="shared" si="0"/>
        <v>150078.91619857898</v>
      </c>
      <c r="P15" s="40"/>
    </row>
    <row r="16" spans="1:15" ht="33.75" customHeight="1">
      <c r="A16" s="1" t="s">
        <v>3</v>
      </c>
      <c r="B16" s="2" t="s">
        <v>16</v>
      </c>
      <c r="C16" s="16" t="s">
        <v>5</v>
      </c>
      <c r="D16" s="58">
        <v>240800</v>
      </c>
      <c r="E16" s="57">
        <v>605000</v>
      </c>
      <c r="F16" s="57">
        <v>460700</v>
      </c>
      <c r="G16" s="105" t="s">
        <v>90</v>
      </c>
      <c r="H16" s="73" t="s">
        <v>91</v>
      </c>
      <c r="I16" s="73" t="s">
        <v>90</v>
      </c>
      <c r="J16" s="73" t="s">
        <v>90</v>
      </c>
      <c r="K16" s="73" t="s">
        <v>91</v>
      </c>
      <c r="L16" s="78">
        <v>206678</v>
      </c>
      <c r="M16" s="72">
        <f t="shared" si="2"/>
        <v>254022</v>
      </c>
      <c r="N16" s="73">
        <f t="shared" si="1"/>
        <v>0.004588783758239586</v>
      </c>
      <c r="O16" s="74">
        <f t="shared" si="0"/>
        <v>230246.81385342946</v>
      </c>
    </row>
    <row r="17" spans="1:15" ht="34.5" customHeight="1">
      <c r="A17" s="1" t="s">
        <v>3</v>
      </c>
      <c r="B17" s="2" t="s">
        <v>17</v>
      </c>
      <c r="C17" s="16" t="s">
        <v>5</v>
      </c>
      <c r="D17" s="58">
        <v>422200</v>
      </c>
      <c r="E17" s="57">
        <v>705940</v>
      </c>
      <c r="F17" s="57">
        <v>425440</v>
      </c>
      <c r="G17" s="105" t="s">
        <v>90</v>
      </c>
      <c r="H17" s="73" t="s">
        <v>91</v>
      </c>
      <c r="I17" s="73" t="s">
        <v>90</v>
      </c>
      <c r="J17" s="73" t="s">
        <v>90</v>
      </c>
      <c r="K17" s="73" t="s">
        <v>90</v>
      </c>
      <c r="L17" s="78">
        <v>0</v>
      </c>
      <c r="M17" s="72">
        <v>424400</v>
      </c>
      <c r="N17" s="76">
        <f t="shared" si="1"/>
        <v>0.007666579378939148</v>
      </c>
      <c r="O17" s="77">
        <f t="shared" si="0"/>
        <v>384678.28691765066</v>
      </c>
    </row>
    <row r="18" spans="1:15" ht="24" customHeight="1">
      <c r="A18" s="1" t="s">
        <v>3</v>
      </c>
      <c r="B18" s="2" t="s">
        <v>18</v>
      </c>
      <c r="C18" s="16" t="s">
        <v>5</v>
      </c>
      <c r="D18" s="58">
        <v>464100</v>
      </c>
      <c r="E18" s="57">
        <v>969704</v>
      </c>
      <c r="F18" s="57">
        <v>678790</v>
      </c>
      <c r="G18" s="105" t="s">
        <v>90</v>
      </c>
      <c r="H18" s="73" t="s">
        <v>91</v>
      </c>
      <c r="I18" s="73" t="s">
        <v>90</v>
      </c>
      <c r="J18" s="73" t="s">
        <v>90</v>
      </c>
      <c r="K18" s="73" t="s">
        <v>90</v>
      </c>
      <c r="L18" s="78">
        <v>179265</v>
      </c>
      <c r="M18" s="72">
        <f t="shared" si="2"/>
        <v>499525</v>
      </c>
      <c r="N18" s="73">
        <f t="shared" si="1"/>
        <v>0.00902367592899288</v>
      </c>
      <c r="O18" s="74">
        <f t="shared" si="0"/>
        <v>452771.96341314673</v>
      </c>
    </row>
    <row r="19" spans="1:15" ht="28.5" customHeight="1">
      <c r="A19" s="1" t="s">
        <v>3</v>
      </c>
      <c r="B19" s="2" t="s">
        <v>19</v>
      </c>
      <c r="C19" s="16" t="s">
        <v>5</v>
      </c>
      <c r="D19" s="58">
        <v>868500</v>
      </c>
      <c r="E19" s="57">
        <v>2250960</v>
      </c>
      <c r="F19" s="57">
        <v>1041230</v>
      </c>
      <c r="G19" s="105" t="s">
        <v>90</v>
      </c>
      <c r="H19" s="73" t="s">
        <v>91</v>
      </c>
      <c r="I19" s="73" t="s">
        <v>90</v>
      </c>
      <c r="J19" s="73" t="s">
        <v>90</v>
      </c>
      <c r="K19" s="73" t="s">
        <v>90</v>
      </c>
      <c r="L19" s="78">
        <v>0</v>
      </c>
      <c r="M19" s="72">
        <f t="shared" si="2"/>
        <v>1041230</v>
      </c>
      <c r="N19" s="76">
        <f t="shared" si="1"/>
        <v>0.01880931302246185</v>
      </c>
      <c r="O19" s="77">
        <f t="shared" si="0"/>
        <v>943776.0902150457</v>
      </c>
    </row>
    <row r="20" spans="1:15" ht="31.5" customHeight="1">
      <c r="A20" s="1" t="s">
        <v>3</v>
      </c>
      <c r="B20" s="2" t="s">
        <v>20</v>
      </c>
      <c r="C20" s="16" t="s">
        <v>5</v>
      </c>
      <c r="D20" s="58">
        <v>433100</v>
      </c>
      <c r="E20" s="57">
        <v>1100600</v>
      </c>
      <c r="F20" s="57">
        <v>700000</v>
      </c>
      <c r="G20" s="105" t="s">
        <v>90</v>
      </c>
      <c r="H20" s="73" t="s">
        <v>91</v>
      </c>
      <c r="I20" s="73" t="s">
        <v>90</v>
      </c>
      <c r="J20" s="73" t="s">
        <v>90</v>
      </c>
      <c r="K20" s="73" t="s">
        <v>90</v>
      </c>
      <c r="L20" s="78">
        <v>303261</v>
      </c>
      <c r="M20" s="72">
        <f t="shared" si="2"/>
        <v>396739</v>
      </c>
      <c r="N20" s="73">
        <f t="shared" si="1"/>
        <v>0.007166896880822193</v>
      </c>
      <c r="O20" s="74">
        <f t="shared" si="0"/>
        <v>359606.21789213433</v>
      </c>
    </row>
    <row r="21" spans="1:15" ht="34.5" customHeight="1" thickBot="1">
      <c r="A21" s="1" t="s">
        <v>21</v>
      </c>
      <c r="B21" s="2" t="s">
        <v>22</v>
      </c>
      <c r="C21" s="16" t="s">
        <v>5</v>
      </c>
      <c r="D21" s="69">
        <v>0</v>
      </c>
      <c r="E21" s="57">
        <v>714100</v>
      </c>
      <c r="F21" s="57">
        <v>571280</v>
      </c>
      <c r="G21" s="105" t="s">
        <v>90</v>
      </c>
      <c r="H21" s="73" t="s">
        <v>91</v>
      </c>
      <c r="I21" s="73" t="s">
        <v>90</v>
      </c>
      <c r="J21" s="73" t="s">
        <v>90</v>
      </c>
      <c r="K21" s="73" t="s">
        <v>90</v>
      </c>
      <c r="L21" s="78">
        <v>417151</v>
      </c>
      <c r="M21" s="72">
        <f t="shared" si="2"/>
        <v>154129</v>
      </c>
      <c r="N21" s="76">
        <f t="shared" si="1"/>
        <v>0.0027842653465987555</v>
      </c>
      <c r="O21" s="77">
        <f t="shared" si="0"/>
        <v>139703.29803093916</v>
      </c>
    </row>
    <row r="22" spans="1:15" ht="88.5" customHeight="1" thickBot="1">
      <c r="A22" s="11" t="s">
        <v>0</v>
      </c>
      <c r="B22" s="26" t="s">
        <v>1</v>
      </c>
      <c r="C22" s="27" t="s">
        <v>2</v>
      </c>
      <c r="D22" s="50" t="s">
        <v>93</v>
      </c>
      <c r="E22" s="50" t="s">
        <v>82</v>
      </c>
      <c r="F22" s="50" t="s">
        <v>83</v>
      </c>
      <c r="G22" s="50" t="s">
        <v>81</v>
      </c>
      <c r="H22" s="28">
        <v>1</v>
      </c>
      <c r="I22" s="28">
        <v>2</v>
      </c>
      <c r="J22" s="24">
        <v>3</v>
      </c>
      <c r="K22" s="24">
        <v>4</v>
      </c>
      <c r="L22" s="36" t="s">
        <v>92</v>
      </c>
      <c r="M22" s="24" t="s">
        <v>84</v>
      </c>
      <c r="N22" s="24" t="s">
        <v>79</v>
      </c>
      <c r="O22" s="25" t="s">
        <v>80</v>
      </c>
    </row>
    <row r="23" spans="1:15" ht="36" customHeight="1">
      <c r="A23" s="1" t="s">
        <v>23</v>
      </c>
      <c r="B23" s="2" t="s">
        <v>24</v>
      </c>
      <c r="C23" s="16" t="s">
        <v>5</v>
      </c>
      <c r="D23" s="58">
        <v>111200</v>
      </c>
      <c r="E23" s="57">
        <v>298500</v>
      </c>
      <c r="F23" s="57">
        <v>138500</v>
      </c>
      <c r="G23" s="105" t="s">
        <v>90</v>
      </c>
      <c r="H23" s="73" t="s">
        <v>91</v>
      </c>
      <c r="I23" s="73" t="s">
        <v>90</v>
      </c>
      <c r="J23" s="73" t="s">
        <v>90</v>
      </c>
      <c r="K23" s="73" t="s">
        <v>90</v>
      </c>
      <c r="L23" s="78">
        <v>0</v>
      </c>
      <c r="M23" s="72">
        <f t="shared" si="2"/>
        <v>138500</v>
      </c>
      <c r="N23" s="73">
        <f t="shared" si="1"/>
        <v>0.002501935070648143</v>
      </c>
      <c r="O23" s="74">
        <f t="shared" si="0"/>
        <v>125537.09410484122</v>
      </c>
    </row>
    <row r="24" spans="1:15" ht="30.75" customHeight="1">
      <c r="A24" s="1" t="s">
        <v>23</v>
      </c>
      <c r="B24" s="2" t="s">
        <v>25</v>
      </c>
      <c r="C24" s="16" t="s">
        <v>5</v>
      </c>
      <c r="D24" s="58">
        <v>72000</v>
      </c>
      <c r="E24" s="57">
        <v>223000</v>
      </c>
      <c r="F24" s="57">
        <v>123000</v>
      </c>
      <c r="G24" s="105" t="s">
        <v>90</v>
      </c>
      <c r="H24" s="73" t="s">
        <v>91</v>
      </c>
      <c r="I24" s="73" t="s">
        <v>90</v>
      </c>
      <c r="J24" s="73" t="s">
        <v>90</v>
      </c>
      <c r="K24" s="73" t="s">
        <v>90</v>
      </c>
      <c r="L24" s="78">
        <v>0</v>
      </c>
      <c r="M24" s="72">
        <f t="shared" si="2"/>
        <v>123000</v>
      </c>
      <c r="N24" s="76">
        <f t="shared" si="1"/>
        <v>0.0022219351168932967</v>
      </c>
      <c r="O24" s="77">
        <f t="shared" si="0"/>
        <v>111487.81642523805</v>
      </c>
    </row>
    <row r="25" spans="1:15" ht="26.25" customHeight="1">
      <c r="A25" s="1" t="s">
        <v>23</v>
      </c>
      <c r="B25" s="2" t="s">
        <v>26</v>
      </c>
      <c r="C25" s="16" t="s">
        <v>5</v>
      </c>
      <c r="D25" s="58">
        <v>1719900</v>
      </c>
      <c r="E25" s="57">
        <v>3803400</v>
      </c>
      <c r="F25" s="57">
        <v>2116400</v>
      </c>
      <c r="G25" s="105" t="s">
        <v>90</v>
      </c>
      <c r="H25" s="73" t="s">
        <v>91</v>
      </c>
      <c r="I25" s="73" t="s">
        <v>90</v>
      </c>
      <c r="J25" s="73" t="s">
        <v>90</v>
      </c>
      <c r="K25" s="73" t="s">
        <v>90</v>
      </c>
      <c r="L25" s="78">
        <v>25367</v>
      </c>
      <c r="M25" s="72">
        <f t="shared" si="2"/>
        <v>2091033</v>
      </c>
      <c r="N25" s="73">
        <f t="shared" si="1"/>
        <v>0.03777349311611985</v>
      </c>
      <c r="O25" s="74">
        <f t="shared" si="0"/>
        <v>1895322.7905944295</v>
      </c>
    </row>
    <row r="26" spans="1:15" ht="36.75" customHeight="1">
      <c r="A26" s="3" t="s">
        <v>27</v>
      </c>
      <c r="B26" s="2" t="s">
        <v>28</v>
      </c>
      <c r="C26" s="16" t="s">
        <v>5</v>
      </c>
      <c r="D26" s="58"/>
      <c r="E26" s="57">
        <v>1535350</v>
      </c>
      <c r="F26" s="57">
        <v>1015000</v>
      </c>
      <c r="G26" s="105" t="s">
        <v>90</v>
      </c>
      <c r="H26" s="73" t="s">
        <v>91</v>
      </c>
      <c r="I26" s="73" t="s">
        <v>90</v>
      </c>
      <c r="J26" s="73" t="s">
        <v>90</v>
      </c>
      <c r="K26" s="73" t="s">
        <v>90</v>
      </c>
      <c r="L26" s="78">
        <v>375650</v>
      </c>
      <c r="M26" s="72">
        <f t="shared" si="2"/>
        <v>639350</v>
      </c>
      <c r="N26" s="79">
        <f t="shared" si="1"/>
        <v>0.011549546479558775</v>
      </c>
      <c r="O26" s="80">
        <f t="shared" si="0"/>
        <v>579510.0441583411</v>
      </c>
    </row>
    <row r="27" spans="1:15" ht="17.25" customHeight="1">
      <c r="A27" s="45" t="s">
        <v>43</v>
      </c>
      <c r="B27" s="37"/>
      <c r="C27" s="16" t="s">
        <v>5</v>
      </c>
      <c r="D27" s="57">
        <v>9328300</v>
      </c>
      <c r="E27" s="70"/>
      <c r="F27" s="70"/>
      <c r="G27" s="49"/>
      <c r="H27" s="41"/>
      <c r="I27" s="41"/>
      <c r="J27" s="41"/>
      <c r="K27" s="41"/>
      <c r="L27" s="73"/>
      <c r="M27" s="72">
        <f>SUM(M5:M26)</f>
        <v>11183682</v>
      </c>
      <c r="N27" s="73"/>
      <c r="O27" s="81">
        <f>SUM(O5:O26)</f>
        <v>10136945.412798693</v>
      </c>
    </row>
    <row r="28" spans="1:15" ht="17.25" customHeight="1">
      <c r="A28" s="38"/>
      <c r="C28" s="33"/>
      <c r="D28" s="42"/>
      <c r="H28" s="46"/>
      <c r="I28" s="46"/>
      <c r="J28" s="46"/>
      <c r="K28" s="46"/>
      <c r="L28" s="46"/>
      <c r="M28" s="46"/>
      <c r="O28" s="40"/>
    </row>
    <row r="29" spans="1:15" ht="27.75" customHeight="1">
      <c r="A29" s="4" t="s">
        <v>3</v>
      </c>
      <c r="B29" s="5" t="s">
        <v>85</v>
      </c>
      <c r="C29" s="16" t="s">
        <v>30</v>
      </c>
      <c r="D29" s="58">
        <v>532100</v>
      </c>
      <c r="E29" s="57">
        <v>953000</v>
      </c>
      <c r="F29" s="58">
        <v>740000</v>
      </c>
      <c r="G29" s="73" t="s">
        <v>90</v>
      </c>
      <c r="H29" s="73" t="s">
        <v>91</v>
      </c>
      <c r="I29" s="73" t="s">
        <v>90</v>
      </c>
      <c r="J29" s="73" t="s">
        <v>90</v>
      </c>
      <c r="K29" s="73" t="s">
        <v>91</v>
      </c>
      <c r="L29" s="73">
        <v>154690</v>
      </c>
      <c r="M29" s="72">
        <f aca="true" t="shared" si="3" ref="M29:M41">+F29-L29</f>
        <v>585310</v>
      </c>
      <c r="N29" s="78">
        <f aca="true" t="shared" si="4" ref="N29:N41">+M29/$M$69</f>
        <v>0.010573340189177362</v>
      </c>
      <c r="O29" s="74">
        <f aca="true" t="shared" si="5" ref="O29:O41">+N29*$M$70</f>
        <v>530527.9173321633</v>
      </c>
    </row>
    <row r="30" spans="1:15" ht="25.5">
      <c r="A30" s="4" t="s">
        <v>3</v>
      </c>
      <c r="B30" s="5" t="s">
        <v>86</v>
      </c>
      <c r="C30" s="16" t="s">
        <v>30</v>
      </c>
      <c r="D30" s="58">
        <v>1407700</v>
      </c>
      <c r="E30" s="57">
        <v>3244000</v>
      </c>
      <c r="F30" s="58">
        <v>2500000</v>
      </c>
      <c r="G30" s="82" t="s">
        <v>90</v>
      </c>
      <c r="H30" s="79" t="s">
        <v>91</v>
      </c>
      <c r="I30" s="79" t="s">
        <v>90</v>
      </c>
      <c r="J30" s="79" t="s">
        <v>91</v>
      </c>
      <c r="K30" s="79" t="s">
        <v>91</v>
      </c>
      <c r="L30" s="79">
        <v>951530</v>
      </c>
      <c r="M30" s="84">
        <f t="shared" si="3"/>
        <v>1548470</v>
      </c>
      <c r="N30" s="73">
        <f t="shared" si="4"/>
        <v>0.02797235667037206</v>
      </c>
      <c r="O30" s="74">
        <f t="shared" si="5"/>
        <v>1403540.9682925886</v>
      </c>
    </row>
    <row r="31" spans="1:15" ht="25.5">
      <c r="A31" s="4" t="s">
        <v>3</v>
      </c>
      <c r="B31" s="5" t="s">
        <v>87</v>
      </c>
      <c r="C31" s="16" t="s">
        <v>30</v>
      </c>
      <c r="D31" s="58">
        <v>907200</v>
      </c>
      <c r="E31" s="57">
        <v>2077800</v>
      </c>
      <c r="F31" s="58">
        <v>1640000</v>
      </c>
      <c r="G31" s="82" t="s">
        <v>90</v>
      </c>
      <c r="H31" s="73" t="s">
        <v>91</v>
      </c>
      <c r="I31" s="73" t="s">
        <v>90</v>
      </c>
      <c r="J31" s="73" t="s">
        <v>90</v>
      </c>
      <c r="K31" s="73" t="s">
        <v>91</v>
      </c>
      <c r="L31" s="78">
        <v>642080</v>
      </c>
      <c r="M31" s="72">
        <f t="shared" si="3"/>
        <v>997920</v>
      </c>
      <c r="N31" s="73">
        <f t="shared" si="4"/>
        <v>0.018026938958131372</v>
      </c>
      <c r="O31" s="74">
        <f t="shared" si="5"/>
        <v>904519.6891631997</v>
      </c>
    </row>
    <row r="32" spans="1:15" ht="25.5">
      <c r="A32" s="4" t="s">
        <v>3</v>
      </c>
      <c r="B32" s="6" t="s">
        <v>88</v>
      </c>
      <c r="C32" s="16" t="s">
        <v>30</v>
      </c>
      <c r="D32" s="58">
        <v>565500</v>
      </c>
      <c r="E32" s="57">
        <v>1364020</v>
      </c>
      <c r="F32" s="58">
        <v>936200</v>
      </c>
      <c r="G32" s="82" t="s">
        <v>90</v>
      </c>
      <c r="H32" s="73" t="s">
        <v>91</v>
      </c>
      <c r="I32" s="73" t="s">
        <v>90</v>
      </c>
      <c r="J32" s="73" t="s">
        <v>90</v>
      </c>
      <c r="K32" s="73" t="s">
        <v>91</v>
      </c>
      <c r="L32" s="78">
        <v>314150</v>
      </c>
      <c r="M32" s="72">
        <f t="shared" si="3"/>
        <v>622050</v>
      </c>
      <c r="N32" s="73">
        <f t="shared" si="4"/>
        <v>0.011237030402142075</v>
      </c>
      <c r="O32" s="74">
        <f t="shared" si="5"/>
        <v>563829.2374578808</v>
      </c>
    </row>
    <row r="33" spans="1:15" ht="51">
      <c r="A33" s="4" t="s">
        <v>3</v>
      </c>
      <c r="B33" s="5" t="s">
        <v>29</v>
      </c>
      <c r="C33" s="16" t="s">
        <v>30</v>
      </c>
      <c r="D33" s="58">
        <v>753700</v>
      </c>
      <c r="E33" s="57">
        <v>1954000</v>
      </c>
      <c r="F33" s="58">
        <v>1130000</v>
      </c>
      <c r="G33" s="82" t="s">
        <v>90</v>
      </c>
      <c r="H33" s="73" t="s">
        <v>91</v>
      </c>
      <c r="I33" s="73" t="s">
        <v>91</v>
      </c>
      <c r="J33" s="73" t="s">
        <v>91</v>
      </c>
      <c r="K33" s="73" t="s">
        <v>91</v>
      </c>
      <c r="L33" s="78">
        <v>300930</v>
      </c>
      <c r="M33" s="72">
        <f t="shared" si="3"/>
        <v>829070</v>
      </c>
      <c r="N33" s="73">
        <f t="shared" si="4"/>
        <v>0.014976745913518094</v>
      </c>
      <c r="O33" s="74">
        <f t="shared" si="5"/>
        <v>751473.2029566839</v>
      </c>
    </row>
    <row r="34" spans="1:15" ht="38.25">
      <c r="A34" s="4" t="s">
        <v>3</v>
      </c>
      <c r="B34" s="5" t="s">
        <v>31</v>
      </c>
      <c r="C34" s="16" t="s">
        <v>30</v>
      </c>
      <c r="D34" s="58">
        <v>607500</v>
      </c>
      <c r="E34" s="57">
        <v>1418100</v>
      </c>
      <c r="F34" s="58">
        <v>1050000</v>
      </c>
      <c r="G34" s="82" t="s">
        <v>90</v>
      </c>
      <c r="H34" s="73" t="s">
        <v>91</v>
      </c>
      <c r="I34" s="73" t="s">
        <v>91</v>
      </c>
      <c r="J34" s="73" t="s">
        <v>91</v>
      </c>
      <c r="K34" s="73" t="s">
        <v>91</v>
      </c>
      <c r="L34" s="78">
        <v>381750</v>
      </c>
      <c r="M34" s="72">
        <f t="shared" si="3"/>
        <v>668250</v>
      </c>
      <c r="N34" s="73">
        <f t="shared" si="4"/>
        <v>0.012071610909462972</v>
      </c>
      <c r="O34" s="74">
        <f t="shared" si="5"/>
        <v>605705.1489932141</v>
      </c>
    </row>
    <row r="35" spans="1:15" ht="51">
      <c r="A35" s="4" t="s">
        <v>32</v>
      </c>
      <c r="B35" s="6" t="s">
        <v>33</v>
      </c>
      <c r="C35" s="16" t="s">
        <v>30</v>
      </c>
      <c r="D35" s="58">
        <v>1361400</v>
      </c>
      <c r="E35" s="57">
        <v>2884524</v>
      </c>
      <c r="F35" s="58">
        <v>2227524</v>
      </c>
      <c r="G35" s="82" t="s">
        <v>90</v>
      </c>
      <c r="H35" s="73" t="s">
        <v>91</v>
      </c>
      <c r="I35" s="73" t="s">
        <v>90</v>
      </c>
      <c r="J35" s="73" t="s">
        <v>90</v>
      </c>
      <c r="K35" s="73" t="s">
        <v>91</v>
      </c>
      <c r="L35" s="78">
        <v>729984</v>
      </c>
      <c r="M35" s="72">
        <f t="shared" si="3"/>
        <v>1497540</v>
      </c>
      <c r="N35" s="73">
        <f t="shared" si="4"/>
        <v>0.027052331015873073</v>
      </c>
      <c r="O35" s="74">
        <f t="shared" si="5"/>
        <v>1357377.7610524474</v>
      </c>
    </row>
    <row r="36" spans="1:15" ht="51">
      <c r="A36" s="4" t="s">
        <v>34</v>
      </c>
      <c r="B36" s="6" t="s">
        <v>35</v>
      </c>
      <c r="C36" s="16" t="s">
        <v>30</v>
      </c>
      <c r="D36" s="58">
        <v>3542500</v>
      </c>
      <c r="E36" s="57">
        <v>8694429</v>
      </c>
      <c r="F36" s="58">
        <v>5200000</v>
      </c>
      <c r="G36" s="82" t="s">
        <v>90</v>
      </c>
      <c r="H36" s="73" t="s">
        <v>91</v>
      </c>
      <c r="I36" s="73" t="s">
        <v>90</v>
      </c>
      <c r="J36" s="73" t="s">
        <v>90</v>
      </c>
      <c r="K36" s="73" t="s">
        <v>91</v>
      </c>
      <c r="L36" s="78">
        <v>829429</v>
      </c>
      <c r="M36" s="72">
        <f t="shared" si="3"/>
        <v>4370571</v>
      </c>
      <c r="N36" s="73">
        <f t="shared" si="4"/>
        <v>0.07895223728272727</v>
      </c>
      <c r="O36" s="74">
        <f t="shared" si="5"/>
        <v>3961507.457898123</v>
      </c>
    </row>
    <row r="37" spans="1:15" ht="51.75" customHeight="1">
      <c r="A37" s="4" t="s">
        <v>36</v>
      </c>
      <c r="B37" s="6" t="s">
        <v>37</v>
      </c>
      <c r="C37" s="100" t="s">
        <v>30</v>
      </c>
      <c r="D37" s="67">
        <v>1062300</v>
      </c>
      <c r="E37" s="57">
        <v>2365305</v>
      </c>
      <c r="F37" s="58">
        <v>1690000</v>
      </c>
      <c r="G37" s="83" t="s">
        <v>90</v>
      </c>
      <c r="H37" s="73" t="s">
        <v>91</v>
      </c>
      <c r="I37" s="73" t="s">
        <v>90</v>
      </c>
      <c r="J37" s="73" t="s">
        <v>90</v>
      </c>
      <c r="K37" s="73" t="s">
        <v>90</v>
      </c>
      <c r="L37" s="78">
        <v>521470</v>
      </c>
      <c r="M37" s="72">
        <f t="shared" si="3"/>
        <v>1168530</v>
      </c>
      <c r="N37" s="73">
        <f t="shared" si="4"/>
        <v>0.021108925545880685</v>
      </c>
      <c r="O37" s="74">
        <f t="shared" si="5"/>
        <v>1059161.4481901093</v>
      </c>
    </row>
    <row r="38" spans="1:15" ht="51">
      <c r="A38" s="4" t="s">
        <v>32</v>
      </c>
      <c r="B38" s="6" t="s">
        <v>38</v>
      </c>
      <c r="C38" s="100" t="s">
        <v>30</v>
      </c>
      <c r="D38" s="67">
        <v>496000</v>
      </c>
      <c r="E38" s="57">
        <v>2072118</v>
      </c>
      <c r="F38" s="58">
        <v>1417118</v>
      </c>
      <c r="G38" s="83" t="s">
        <v>90</v>
      </c>
      <c r="H38" s="73" t="s">
        <v>91</v>
      </c>
      <c r="I38" s="73" t="s">
        <v>90</v>
      </c>
      <c r="J38" s="73" t="s">
        <v>90</v>
      </c>
      <c r="K38" s="73" t="s">
        <v>91</v>
      </c>
      <c r="L38" s="78">
        <v>280000</v>
      </c>
      <c r="M38" s="72">
        <f t="shared" si="3"/>
        <v>1137118</v>
      </c>
      <c r="N38" s="73">
        <f t="shared" si="4"/>
        <v>0.020541483058955055</v>
      </c>
      <c r="O38" s="74">
        <f t="shared" si="5"/>
        <v>1030689.4539661289</v>
      </c>
    </row>
    <row r="39" spans="1:15" ht="38.25">
      <c r="A39" s="4" t="s">
        <v>3</v>
      </c>
      <c r="B39" s="6" t="s">
        <v>39</v>
      </c>
      <c r="C39" s="100" t="s">
        <v>30</v>
      </c>
      <c r="D39" s="67">
        <v>1048600</v>
      </c>
      <c r="E39" s="57">
        <v>2620250</v>
      </c>
      <c r="F39" s="58">
        <v>2620250</v>
      </c>
      <c r="G39" s="83" t="s">
        <v>90</v>
      </c>
      <c r="H39" s="73" t="s">
        <v>90</v>
      </c>
      <c r="I39" s="73" t="s">
        <v>90</v>
      </c>
      <c r="J39" s="73" t="s">
        <v>90</v>
      </c>
      <c r="K39" s="73" t="s">
        <v>90</v>
      </c>
      <c r="L39" s="78">
        <v>1466790</v>
      </c>
      <c r="M39" s="72">
        <f t="shared" si="3"/>
        <v>1153460</v>
      </c>
      <c r="N39" s="79">
        <f t="shared" si="4"/>
        <v>0.02083669333277839</v>
      </c>
      <c r="O39" s="80">
        <f t="shared" si="5"/>
        <v>1045501.9246654885</v>
      </c>
    </row>
    <row r="40" spans="1:15" ht="38.25">
      <c r="A40" s="4" t="s">
        <v>34</v>
      </c>
      <c r="B40" s="6" t="s">
        <v>40</v>
      </c>
      <c r="C40" s="16" t="s">
        <v>30</v>
      </c>
      <c r="D40" s="58">
        <v>324300</v>
      </c>
      <c r="E40" s="57">
        <v>1793273</v>
      </c>
      <c r="F40" s="58">
        <v>1013273</v>
      </c>
      <c r="G40" s="82" t="s">
        <v>90</v>
      </c>
      <c r="H40" s="73" t="s">
        <v>90</v>
      </c>
      <c r="I40" s="73" t="s">
        <v>90</v>
      </c>
      <c r="J40" s="73" t="s">
        <v>90</v>
      </c>
      <c r="K40" s="73" t="s">
        <v>91</v>
      </c>
      <c r="L40" s="78">
        <v>656543</v>
      </c>
      <c r="M40" s="72">
        <f t="shared" si="3"/>
        <v>356730</v>
      </c>
      <c r="N40" s="73">
        <f t="shared" si="4"/>
        <v>0.006444153774384925</v>
      </c>
      <c r="O40" s="74">
        <f t="shared" si="5"/>
        <v>323341.85978353804</v>
      </c>
    </row>
    <row r="41" spans="1:15" ht="51">
      <c r="A41" s="7" t="s">
        <v>41</v>
      </c>
      <c r="B41" s="5" t="s">
        <v>42</v>
      </c>
      <c r="C41" s="16" t="s">
        <v>30</v>
      </c>
      <c r="D41" s="58">
        <v>173700</v>
      </c>
      <c r="E41" s="57">
        <v>591583</v>
      </c>
      <c r="F41" s="58">
        <v>400123</v>
      </c>
      <c r="G41" s="82" t="s">
        <v>90</v>
      </c>
      <c r="H41" s="73" t="s">
        <v>91</v>
      </c>
      <c r="I41" s="73" t="s">
        <v>90</v>
      </c>
      <c r="J41" s="73" t="s">
        <v>90</v>
      </c>
      <c r="K41" s="73" t="s">
        <v>91</v>
      </c>
      <c r="L41" s="78">
        <v>209053</v>
      </c>
      <c r="M41" s="72">
        <f t="shared" si="3"/>
        <v>191070</v>
      </c>
      <c r="N41" s="79">
        <f t="shared" si="4"/>
        <v>0.003451586526705709</v>
      </c>
      <c r="O41" s="80">
        <f t="shared" si="5"/>
        <v>173186.80556398566</v>
      </c>
    </row>
    <row r="42" spans="1:15" ht="13.5" thickBot="1">
      <c r="A42" s="30" t="s">
        <v>43</v>
      </c>
      <c r="B42" s="8"/>
      <c r="C42" s="101"/>
      <c r="D42" s="63">
        <f>SUM(D29:D41)</f>
        <v>12782500</v>
      </c>
      <c r="E42" s="62">
        <f>SUM(E29:E41)</f>
        <v>32032402</v>
      </c>
      <c r="F42" s="62">
        <f>SUM(F29:F41)</f>
        <v>22564488</v>
      </c>
      <c r="G42" s="68"/>
      <c r="H42" s="17"/>
      <c r="I42" s="17"/>
      <c r="J42" s="17"/>
      <c r="K42" s="17"/>
      <c r="L42" s="87"/>
      <c r="M42" s="88">
        <f>SUM(M29:M41)</f>
        <v>15126089</v>
      </c>
      <c r="N42" s="89"/>
      <c r="O42" s="90">
        <f>SUM(O29:O41)</f>
        <v>13710362.875315553</v>
      </c>
    </row>
    <row r="43" spans="1:7" ht="13.5" thickBot="1">
      <c r="A43" s="9" t="s">
        <v>44</v>
      </c>
      <c r="B43" s="10"/>
      <c r="C43" s="10"/>
      <c r="D43" s="10"/>
      <c r="E43" s="10"/>
      <c r="F43" s="10"/>
      <c r="G43" s="10"/>
    </row>
    <row r="44" spans="1:15" ht="90" thickBot="1">
      <c r="A44" s="11" t="s">
        <v>0</v>
      </c>
      <c r="B44" s="26" t="s">
        <v>1</v>
      </c>
      <c r="C44" s="27" t="s">
        <v>2</v>
      </c>
      <c r="D44" s="50" t="s">
        <v>93</v>
      </c>
      <c r="E44" s="50" t="s">
        <v>82</v>
      </c>
      <c r="F44" s="50" t="s">
        <v>83</v>
      </c>
      <c r="G44" s="50" t="s">
        <v>81</v>
      </c>
      <c r="H44" s="28">
        <v>1</v>
      </c>
      <c r="I44" s="28">
        <v>2</v>
      </c>
      <c r="J44" s="24">
        <v>3</v>
      </c>
      <c r="K44" s="24">
        <v>4</v>
      </c>
      <c r="L44" s="36" t="s">
        <v>92</v>
      </c>
      <c r="M44" s="24" t="s">
        <v>84</v>
      </c>
      <c r="N44" s="24" t="s">
        <v>79</v>
      </c>
      <c r="O44" s="25" t="s">
        <v>80</v>
      </c>
    </row>
    <row r="45" spans="1:15" ht="38.25">
      <c r="A45" s="4" t="s">
        <v>46</v>
      </c>
      <c r="B45" s="6" t="s">
        <v>47</v>
      </c>
      <c r="C45" s="97" t="s">
        <v>45</v>
      </c>
      <c r="D45" s="64">
        <v>453800</v>
      </c>
      <c r="E45" s="65">
        <v>1052720</v>
      </c>
      <c r="F45" s="66">
        <v>994000</v>
      </c>
      <c r="G45" s="91" t="s">
        <v>90</v>
      </c>
      <c r="H45" s="92" t="s">
        <v>90</v>
      </c>
      <c r="I45" s="73" t="s">
        <v>90</v>
      </c>
      <c r="J45" s="73" t="s">
        <v>90</v>
      </c>
      <c r="K45" s="73" t="s">
        <v>91</v>
      </c>
      <c r="L45" s="85">
        <v>610320</v>
      </c>
      <c r="M45" s="72">
        <f aca="true" t="shared" si="6" ref="M45:M60">+F45-L45</f>
        <v>383680</v>
      </c>
      <c r="N45" s="85">
        <f aca="true" t="shared" si="7" ref="N45:N60">+M45/$M$69</f>
        <v>0.006930992403655448</v>
      </c>
      <c r="O45" s="86">
        <f aca="true" t="shared" si="8" ref="O45:O60">+N45*$M$70</f>
        <v>347769.47484581574</v>
      </c>
    </row>
    <row r="46" spans="1:15" ht="38.25">
      <c r="A46" s="4" t="s">
        <v>48</v>
      </c>
      <c r="B46" s="6" t="s">
        <v>49</v>
      </c>
      <c r="C46" s="97" t="s">
        <v>45</v>
      </c>
      <c r="D46" s="56">
        <v>1295300</v>
      </c>
      <c r="E46" s="57">
        <v>3246768</v>
      </c>
      <c r="F46" s="58">
        <v>2906768</v>
      </c>
      <c r="G46" s="83" t="s">
        <v>90</v>
      </c>
      <c r="H46" s="73" t="s">
        <v>90</v>
      </c>
      <c r="I46" s="73" t="s">
        <v>91</v>
      </c>
      <c r="J46" s="73" t="s">
        <v>91</v>
      </c>
      <c r="K46" s="73" t="s">
        <v>91</v>
      </c>
      <c r="L46" s="73">
        <v>2311468</v>
      </c>
      <c r="M46" s="72">
        <f t="shared" si="6"/>
        <v>595300</v>
      </c>
      <c r="N46" s="73">
        <f t="shared" si="7"/>
        <v>0.010753804675500647</v>
      </c>
      <c r="O46" s="74">
        <f t="shared" si="8"/>
        <v>539582.9033979204</v>
      </c>
    </row>
    <row r="47" spans="1:15" ht="39.75" customHeight="1">
      <c r="A47" s="4" t="s">
        <v>34</v>
      </c>
      <c r="B47" s="6" t="s">
        <v>102</v>
      </c>
      <c r="C47" s="97" t="s">
        <v>45</v>
      </c>
      <c r="D47" s="56">
        <v>80900</v>
      </c>
      <c r="E47" s="57">
        <v>285540</v>
      </c>
      <c r="F47" s="58">
        <v>240540</v>
      </c>
      <c r="G47" s="83" t="s">
        <v>90</v>
      </c>
      <c r="H47" s="73" t="s">
        <v>90</v>
      </c>
      <c r="I47" s="73"/>
      <c r="J47" s="73"/>
      <c r="K47" s="73"/>
      <c r="L47" s="73"/>
      <c r="M47" s="72"/>
      <c r="N47" s="73"/>
      <c r="O47" s="74">
        <v>0</v>
      </c>
    </row>
    <row r="48" spans="1:15" ht="39.75" customHeight="1">
      <c r="A48" s="4" t="s">
        <v>34</v>
      </c>
      <c r="B48" s="6" t="s">
        <v>103</v>
      </c>
      <c r="C48" s="97" t="s">
        <v>45</v>
      </c>
      <c r="D48" s="56">
        <v>82000</v>
      </c>
      <c r="E48" s="57">
        <v>318504</v>
      </c>
      <c r="F48" s="58">
        <v>258000</v>
      </c>
      <c r="G48" s="83" t="s">
        <v>90</v>
      </c>
      <c r="H48" s="73" t="s">
        <v>90</v>
      </c>
      <c r="I48" s="73"/>
      <c r="J48" s="73"/>
      <c r="K48" s="73"/>
      <c r="L48" s="73"/>
      <c r="M48" s="72"/>
      <c r="N48" s="73"/>
      <c r="O48" s="74">
        <v>0</v>
      </c>
    </row>
    <row r="49" spans="1:15" ht="38.25">
      <c r="A49" s="4" t="s">
        <v>50</v>
      </c>
      <c r="B49" s="6" t="s">
        <v>51</v>
      </c>
      <c r="C49" s="97" t="s">
        <v>52</v>
      </c>
      <c r="D49" s="56">
        <v>79800</v>
      </c>
      <c r="E49" s="57">
        <v>401371</v>
      </c>
      <c r="F49" s="58">
        <v>361371</v>
      </c>
      <c r="G49" s="83" t="s">
        <v>90</v>
      </c>
      <c r="H49" s="73" t="s">
        <v>91</v>
      </c>
      <c r="I49" s="73" t="s">
        <v>90</v>
      </c>
      <c r="J49" s="73" t="s">
        <v>90</v>
      </c>
      <c r="K49" s="73" t="s">
        <v>91</v>
      </c>
      <c r="L49" s="73">
        <v>273591</v>
      </c>
      <c r="M49" s="72">
        <f t="shared" si="6"/>
        <v>87780</v>
      </c>
      <c r="N49" s="73">
        <f t="shared" si="7"/>
        <v>0.001585702963909704</v>
      </c>
      <c r="O49" s="74">
        <f t="shared" si="8"/>
        <v>79564.23191713331</v>
      </c>
    </row>
    <row r="50" spans="1:15" ht="25.5">
      <c r="A50" s="4" t="s">
        <v>53</v>
      </c>
      <c r="B50" s="6" t="s">
        <v>54</v>
      </c>
      <c r="C50" s="97" t="s">
        <v>52</v>
      </c>
      <c r="D50" s="56">
        <v>1379500</v>
      </c>
      <c r="E50" s="57">
        <v>3058080</v>
      </c>
      <c r="F50" s="58">
        <v>2000000</v>
      </c>
      <c r="G50" s="83" t="s">
        <v>90</v>
      </c>
      <c r="H50" s="73" t="s">
        <v>91</v>
      </c>
      <c r="I50" s="73" t="s">
        <v>90</v>
      </c>
      <c r="J50" s="73" t="s">
        <v>90</v>
      </c>
      <c r="K50" s="73" t="s">
        <v>91</v>
      </c>
      <c r="L50" s="73">
        <v>482550</v>
      </c>
      <c r="M50" s="72">
        <f t="shared" si="6"/>
        <v>1517450</v>
      </c>
      <c r="N50" s="73">
        <f t="shared" si="7"/>
        <v>0.027411995472599458</v>
      </c>
      <c r="O50" s="74">
        <f t="shared" si="8"/>
        <v>1375424.2848331505</v>
      </c>
    </row>
    <row r="51" spans="1:15" ht="25.5">
      <c r="A51" s="4" t="s">
        <v>3</v>
      </c>
      <c r="B51" s="6" t="s">
        <v>55</v>
      </c>
      <c r="C51" s="97" t="s">
        <v>56</v>
      </c>
      <c r="D51" s="56">
        <v>544300</v>
      </c>
      <c r="E51" s="57">
        <v>1764592</v>
      </c>
      <c r="F51" s="58">
        <v>1317592</v>
      </c>
      <c r="G51" s="83" t="s">
        <v>90</v>
      </c>
      <c r="H51" s="73" t="s">
        <v>91</v>
      </c>
      <c r="I51" s="73" t="s">
        <v>90</v>
      </c>
      <c r="J51" s="73" t="s">
        <v>91</v>
      </c>
      <c r="K51" s="73" t="s">
        <v>91</v>
      </c>
      <c r="L51" s="93">
        <v>718862</v>
      </c>
      <c r="M51" s="72">
        <f t="shared" si="6"/>
        <v>598730</v>
      </c>
      <c r="N51" s="73">
        <f t="shared" si="7"/>
        <v>0.010815765955589623</v>
      </c>
      <c r="O51" s="74">
        <f t="shared" si="8"/>
        <v>542691.8725876649</v>
      </c>
    </row>
    <row r="52" spans="1:15" ht="25.5">
      <c r="A52" s="4" t="s">
        <v>3</v>
      </c>
      <c r="B52" s="5" t="s">
        <v>57</v>
      </c>
      <c r="C52" s="98" t="s">
        <v>56</v>
      </c>
      <c r="D52" s="57">
        <v>793700</v>
      </c>
      <c r="E52" s="57">
        <v>1624300</v>
      </c>
      <c r="F52" s="58">
        <v>1181500</v>
      </c>
      <c r="G52" s="82" t="s">
        <v>90</v>
      </c>
      <c r="H52" s="73" t="s">
        <v>91</v>
      </c>
      <c r="I52" s="73" t="s">
        <v>90</v>
      </c>
      <c r="J52" s="73" t="s">
        <v>91</v>
      </c>
      <c r="K52" s="73" t="s">
        <v>91</v>
      </c>
      <c r="L52" s="73">
        <v>308430</v>
      </c>
      <c r="M52" s="72">
        <f t="shared" si="6"/>
        <v>873070</v>
      </c>
      <c r="N52" s="73">
        <f t="shared" si="7"/>
        <v>0.015771584491918948</v>
      </c>
      <c r="O52" s="74">
        <f t="shared" si="8"/>
        <v>791355.0234665251</v>
      </c>
    </row>
    <row r="53" spans="1:15" ht="25.5">
      <c r="A53" s="4" t="s">
        <v>58</v>
      </c>
      <c r="B53" s="6" t="s">
        <v>59</v>
      </c>
      <c r="C53" s="98" t="s">
        <v>56</v>
      </c>
      <c r="D53" s="57">
        <v>485500</v>
      </c>
      <c r="E53" s="57">
        <v>1146751</v>
      </c>
      <c r="F53" s="58">
        <v>827951</v>
      </c>
      <c r="G53" s="82" t="s">
        <v>90</v>
      </c>
      <c r="H53" s="73" t="s">
        <v>91</v>
      </c>
      <c r="I53" s="73" t="s">
        <v>91</v>
      </c>
      <c r="J53" s="73" t="s">
        <v>91</v>
      </c>
      <c r="K53" s="73" t="s">
        <v>91</v>
      </c>
      <c r="L53" s="73">
        <v>200000</v>
      </c>
      <c r="M53" s="72">
        <f t="shared" si="6"/>
        <v>627951</v>
      </c>
      <c r="N53" s="76">
        <f t="shared" si="7"/>
        <v>0.011343629094213518</v>
      </c>
      <c r="O53" s="94">
        <f t="shared" si="8"/>
        <v>569177.9334312575</v>
      </c>
    </row>
    <row r="54" spans="1:15" ht="38.25">
      <c r="A54" s="4" t="s">
        <v>60</v>
      </c>
      <c r="B54" s="6" t="s">
        <v>61</v>
      </c>
      <c r="C54" s="97" t="s">
        <v>56</v>
      </c>
      <c r="D54" s="56">
        <v>545800</v>
      </c>
      <c r="E54" s="57">
        <v>1164950</v>
      </c>
      <c r="F54" s="58">
        <v>998950</v>
      </c>
      <c r="G54" s="83" t="s">
        <v>90</v>
      </c>
      <c r="H54" s="73" t="s">
        <v>91</v>
      </c>
      <c r="I54" s="73" t="s">
        <v>91</v>
      </c>
      <c r="J54" s="73" t="s">
        <v>91</v>
      </c>
      <c r="K54" s="73" t="s">
        <v>91</v>
      </c>
      <c r="L54" s="73">
        <v>395270</v>
      </c>
      <c r="M54" s="72">
        <f t="shared" si="6"/>
        <v>603680</v>
      </c>
      <c r="N54" s="73">
        <f t="shared" si="7"/>
        <v>0.010905185295659718</v>
      </c>
      <c r="O54" s="74">
        <f t="shared" si="8"/>
        <v>547178.577395022</v>
      </c>
    </row>
    <row r="55" spans="1:15" ht="12.75">
      <c r="A55" s="4" t="s">
        <v>62</v>
      </c>
      <c r="B55" s="6" t="s">
        <v>59</v>
      </c>
      <c r="C55" s="97" t="s">
        <v>56</v>
      </c>
      <c r="D55" s="56">
        <v>467000</v>
      </c>
      <c r="E55" s="57">
        <v>2154670</v>
      </c>
      <c r="F55" s="58">
        <v>968345</v>
      </c>
      <c r="G55" s="83" t="s">
        <v>90</v>
      </c>
      <c r="H55" s="73" t="s">
        <v>91</v>
      </c>
      <c r="I55" s="73" t="s">
        <v>91</v>
      </c>
      <c r="J55" s="73" t="s">
        <v>91</v>
      </c>
      <c r="K55" s="73" t="s">
        <v>91</v>
      </c>
      <c r="L55" s="73">
        <v>454645</v>
      </c>
      <c r="M55" s="72">
        <f t="shared" si="6"/>
        <v>513700</v>
      </c>
      <c r="N55" s="76">
        <f t="shared" si="7"/>
        <v>0.009279740402829972</v>
      </c>
      <c r="O55" s="77">
        <f t="shared" si="8"/>
        <v>465620.2544523967</v>
      </c>
    </row>
    <row r="56" spans="1:15" ht="25.5">
      <c r="A56" s="4" t="s">
        <v>3</v>
      </c>
      <c r="B56" s="6" t="s">
        <v>63</v>
      </c>
      <c r="C56" s="97" t="s">
        <v>56</v>
      </c>
      <c r="D56" s="56">
        <v>135300</v>
      </c>
      <c r="E56" s="57">
        <v>1367732</v>
      </c>
      <c r="F56" s="58">
        <v>900000</v>
      </c>
      <c r="G56" s="83" t="s">
        <v>90</v>
      </c>
      <c r="H56" s="73" t="s">
        <v>91</v>
      </c>
      <c r="I56" s="73" t="s">
        <v>90</v>
      </c>
      <c r="J56" s="73" t="s">
        <v>90</v>
      </c>
      <c r="K56" s="73" t="s">
        <v>91</v>
      </c>
      <c r="L56" s="73">
        <v>150000</v>
      </c>
      <c r="M56" s="72">
        <f t="shared" si="6"/>
        <v>750000</v>
      </c>
      <c r="N56" s="73">
        <f t="shared" si="7"/>
        <v>0.01354838485910547</v>
      </c>
      <c r="O56" s="74">
        <f t="shared" si="8"/>
        <v>679803.7586904761</v>
      </c>
    </row>
    <row r="57" spans="1:15" ht="25.5">
      <c r="A57" s="4" t="s">
        <v>3</v>
      </c>
      <c r="B57" s="6" t="s">
        <v>64</v>
      </c>
      <c r="C57" s="97" t="s">
        <v>65</v>
      </c>
      <c r="D57" s="56">
        <v>747400</v>
      </c>
      <c r="E57" s="57">
        <v>1516837</v>
      </c>
      <c r="F57" s="58">
        <v>1237021</v>
      </c>
      <c r="G57" s="83" t="s">
        <v>90</v>
      </c>
      <c r="H57" s="73" t="s">
        <v>91</v>
      </c>
      <c r="I57" s="73" t="s">
        <v>91</v>
      </c>
      <c r="J57" s="73" t="s">
        <v>91</v>
      </c>
      <c r="K57" s="73" t="s">
        <v>91</v>
      </c>
      <c r="L57" s="73">
        <v>414881</v>
      </c>
      <c r="M57" s="72">
        <f t="shared" si="6"/>
        <v>822140</v>
      </c>
      <c r="N57" s="76">
        <f t="shared" si="7"/>
        <v>0.01485155883741996</v>
      </c>
      <c r="O57" s="77">
        <f t="shared" si="8"/>
        <v>745191.8162263839</v>
      </c>
    </row>
    <row r="58" spans="1:15" ht="25.5">
      <c r="A58" s="4" t="s">
        <v>3</v>
      </c>
      <c r="B58" s="6" t="s">
        <v>66</v>
      </c>
      <c r="C58" s="97" t="s">
        <v>65</v>
      </c>
      <c r="D58" s="56">
        <v>120900</v>
      </c>
      <c r="E58" s="57">
        <v>781000</v>
      </c>
      <c r="F58" s="58">
        <v>690000</v>
      </c>
      <c r="G58" s="83" t="s">
        <v>90</v>
      </c>
      <c r="H58" s="73" t="s">
        <v>91</v>
      </c>
      <c r="I58" s="73" t="s">
        <v>91</v>
      </c>
      <c r="J58" s="73" t="s">
        <v>91</v>
      </c>
      <c r="K58" s="73" t="s">
        <v>91</v>
      </c>
      <c r="L58" s="73">
        <v>234600</v>
      </c>
      <c r="M58" s="72">
        <f t="shared" si="6"/>
        <v>455400</v>
      </c>
      <c r="N58" s="73">
        <f t="shared" si="7"/>
        <v>0.00822657928644884</v>
      </c>
      <c r="O58" s="74">
        <f t="shared" si="8"/>
        <v>412776.842276857</v>
      </c>
    </row>
    <row r="59" spans="1:15" ht="38.25">
      <c r="A59" s="4" t="s">
        <v>67</v>
      </c>
      <c r="B59" s="6" t="s">
        <v>68</v>
      </c>
      <c r="C59" s="98" t="s">
        <v>69</v>
      </c>
      <c r="D59" s="57">
        <v>381000</v>
      </c>
      <c r="E59" s="57">
        <v>1690000</v>
      </c>
      <c r="F59" s="58">
        <v>860000</v>
      </c>
      <c r="G59" s="82" t="s">
        <v>90</v>
      </c>
      <c r="H59" s="73" t="s">
        <v>91</v>
      </c>
      <c r="I59" s="73" t="s">
        <v>91</v>
      </c>
      <c r="J59" s="73" t="s">
        <v>91</v>
      </c>
      <c r="K59" s="73" t="s">
        <v>91</v>
      </c>
      <c r="L59" s="73">
        <v>440900</v>
      </c>
      <c r="M59" s="72">
        <f t="shared" si="6"/>
        <v>419100</v>
      </c>
      <c r="N59" s="76">
        <f t="shared" si="7"/>
        <v>0.007570837459268136</v>
      </c>
      <c r="O59" s="77">
        <f t="shared" si="8"/>
        <v>379874.340356238</v>
      </c>
    </row>
    <row r="60" spans="1:15" ht="38.25">
      <c r="A60" s="4" t="s">
        <v>62</v>
      </c>
      <c r="B60" s="6" t="s">
        <v>70</v>
      </c>
      <c r="C60" s="97" t="s">
        <v>71</v>
      </c>
      <c r="D60" s="56">
        <v>813500</v>
      </c>
      <c r="E60" s="57">
        <v>1748134</v>
      </c>
      <c r="F60" s="58">
        <v>1431134</v>
      </c>
      <c r="G60" s="83" t="s">
        <v>90</v>
      </c>
      <c r="H60" s="73" t="s">
        <v>91</v>
      </c>
      <c r="I60" s="73" t="s">
        <v>90</v>
      </c>
      <c r="J60" s="73" t="s">
        <v>90</v>
      </c>
      <c r="K60" s="73" t="s">
        <v>91</v>
      </c>
      <c r="L60" s="73">
        <v>516484</v>
      </c>
      <c r="M60" s="72">
        <f t="shared" si="6"/>
        <v>914650</v>
      </c>
      <c r="N60" s="73">
        <f t="shared" si="7"/>
        <v>0.016522706948507757</v>
      </c>
      <c r="O60" s="74">
        <f t="shared" si="8"/>
        <v>829043.3438483252</v>
      </c>
    </row>
    <row r="61" spans="1:15" ht="13.5" thickBot="1">
      <c r="A61" s="52" t="s">
        <v>43</v>
      </c>
      <c r="B61" s="17"/>
      <c r="C61" s="99"/>
      <c r="D61" s="62">
        <f>SUM(D45:D60)</f>
        <v>8405700</v>
      </c>
      <c r="E61" s="62">
        <f>SUM(E45:E60)</f>
        <v>23321949</v>
      </c>
      <c r="F61" s="63">
        <f>SUM(F45:F60)</f>
        <v>17173172</v>
      </c>
      <c r="G61" s="95"/>
      <c r="H61" s="89"/>
      <c r="I61" s="89"/>
      <c r="J61" s="89"/>
      <c r="K61" s="89"/>
      <c r="L61" s="89"/>
      <c r="M61" s="88">
        <f>SUM(M45:M60)</f>
        <v>9162631</v>
      </c>
      <c r="N61" s="89"/>
      <c r="O61" s="88">
        <f>SUM(O45:O60)</f>
        <v>8305054.657725167</v>
      </c>
    </row>
    <row r="62" ht="13.5" thickBot="1">
      <c r="A62" s="29"/>
    </row>
    <row r="63" spans="1:15" ht="90" thickBot="1">
      <c r="A63" s="20" t="s">
        <v>72</v>
      </c>
      <c r="B63" s="21"/>
      <c r="C63" s="21"/>
      <c r="D63" s="50" t="s">
        <v>93</v>
      </c>
      <c r="E63" s="50" t="s">
        <v>82</v>
      </c>
      <c r="F63" s="50" t="s">
        <v>83</v>
      </c>
      <c r="G63" s="50" t="s">
        <v>81</v>
      </c>
      <c r="H63" s="22">
        <v>1</v>
      </c>
      <c r="I63" s="22">
        <v>2</v>
      </c>
      <c r="J63" s="23">
        <v>3</v>
      </c>
      <c r="K63" s="23">
        <v>4</v>
      </c>
      <c r="L63" s="23" t="s">
        <v>92</v>
      </c>
      <c r="M63" s="24" t="s">
        <v>84</v>
      </c>
      <c r="N63" s="24" t="s">
        <v>79</v>
      </c>
      <c r="O63" s="25" t="s">
        <v>80</v>
      </c>
    </row>
    <row r="64" spans="1:15" ht="25.5">
      <c r="A64" s="12" t="s">
        <v>73</v>
      </c>
      <c r="B64" s="13" t="s">
        <v>74</v>
      </c>
      <c r="C64" s="96" t="s">
        <v>75</v>
      </c>
      <c r="D64" s="53">
        <v>10626700</v>
      </c>
      <c r="E64" s="54">
        <v>29627000</v>
      </c>
      <c r="F64" s="55">
        <v>17900000</v>
      </c>
      <c r="G64" s="91" t="s">
        <v>90</v>
      </c>
      <c r="H64" s="79" t="s">
        <v>91</v>
      </c>
      <c r="I64" s="79" t="s">
        <v>90</v>
      </c>
      <c r="J64" s="79" t="s">
        <v>90</v>
      </c>
      <c r="K64" s="79" t="s">
        <v>91</v>
      </c>
      <c r="L64" s="79">
        <v>6210630</v>
      </c>
      <c r="M64" s="72">
        <f>+F64-L64</f>
        <v>11689370</v>
      </c>
      <c r="N64" s="79">
        <f>+M64/$M$69</f>
        <v>0.21116277802730893</v>
      </c>
      <c r="O64" s="80">
        <f>+N64*$M$70</f>
        <v>10595303.550298253</v>
      </c>
    </row>
    <row r="65" spans="1:15" ht="12.75">
      <c r="A65" s="14" t="s">
        <v>76</v>
      </c>
      <c r="B65" s="15" t="s">
        <v>76</v>
      </c>
      <c r="C65" s="97" t="s">
        <v>75</v>
      </c>
      <c r="D65" s="56">
        <v>5145800</v>
      </c>
      <c r="E65" s="57">
        <v>15000000</v>
      </c>
      <c r="F65" s="58">
        <v>8100000</v>
      </c>
      <c r="G65" s="83" t="s">
        <v>90</v>
      </c>
      <c r="H65" s="73" t="s">
        <v>91</v>
      </c>
      <c r="I65" s="73" t="s">
        <v>90</v>
      </c>
      <c r="J65" s="73" t="s">
        <v>90</v>
      </c>
      <c r="K65" s="73" t="s">
        <v>91</v>
      </c>
      <c r="L65" s="73">
        <v>2439620</v>
      </c>
      <c r="M65" s="72">
        <f>+F65-L65</f>
        <v>5660380</v>
      </c>
      <c r="N65" s="76">
        <f>+M65/$M$69</f>
        <v>0.10225200891837788</v>
      </c>
      <c r="O65" s="77">
        <f>+N65*$M$70</f>
        <v>5130596.799488529</v>
      </c>
    </row>
    <row r="66" spans="1:15" ht="25.5">
      <c r="A66" s="18" t="s">
        <v>77</v>
      </c>
      <c r="B66" s="19" t="s">
        <v>78</v>
      </c>
      <c r="C66" s="97" t="s">
        <v>75</v>
      </c>
      <c r="D66" s="59">
        <v>2211400</v>
      </c>
      <c r="E66" s="60" t="s">
        <v>89</v>
      </c>
      <c r="F66" s="61">
        <v>2885000</v>
      </c>
      <c r="G66" s="83" t="s">
        <v>90</v>
      </c>
      <c r="H66" s="73" t="s">
        <v>91</v>
      </c>
      <c r="I66" s="73" t="s">
        <v>90</v>
      </c>
      <c r="J66" s="73" t="s">
        <v>90</v>
      </c>
      <c r="K66" s="73" t="s">
        <v>91</v>
      </c>
      <c r="L66" s="73">
        <v>350000</v>
      </c>
      <c r="M66" s="72">
        <f>+F66-L66</f>
        <v>2535000</v>
      </c>
      <c r="N66" s="73">
        <f>+M66/$M$69</f>
        <v>0.045793540823776485</v>
      </c>
      <c r="O66" s="74">
        <f>+N66*$M$70</f>
        <v>2297736.704373809</v>
      </c>
    </row>
    <row r="67" spans="1:15" ht="13.5" thickBot="1">
      <c r="A67" s="51" t="s">
        <v>43</v>
      </c>
      <c r="B67" s="17"/>
      <c r="C67" s="17"/>
      <c r="D67" s="62">
        <f>SUM(D64:D66)</f>
        <v>17983900</v>
      </c>
      <c r="E67" s="62">
        <f>SUM(E64:E66)</f>
        <v>44627000</v>
      </c>
      <c r="F67" s="63">
        <f>SUM(F64:F66)</f>
        <v>28885000</v>
      </c>
      <c r="G67" s="95"/>
      <c r="H67" s="89"/>
      <c r="I67" s="89"/>
      <c r="J67" s="89"/>
      <c r="K67" s="89"/>
      <c r="L67" s="89"/>
      <c r="M67" s="88">
        <f>SUM(M64:M66)</f>
        <v>19884750</v>
      </c>
      <c r="N67" s="89"/>
      <c r="O67" s="90">
        <f>SUM(O64:O66)</f>
        <v>18023637.05416059</v>
      </c>
    </row>
    <row r="68" spans="11:15" ht="12.75">
      <c r="K68" s="106" t="s">
        <v>95</v>
      </c>
      <c r="L68" s="106"/>
      <c r="M68" s="106"/>
      <c r="N68" s="106"/>
      <c r="O68" s="40">
        <f>+$O$27+$O$42+$O$61+$O$67</f>
        <v>50176000</v>
      </c>
    </row>
    <row r="69" spans="1:15" ht="24.75" customHeight="1">
      <c r="A69" s="102" t="s">
        <v>97</v>
      </c>
      <c r="K69" s="107" t="s">
        <v>96</v>
      </c>
      <c r="L69" s="107"/>
      <c r="M69" s="40">
        <f>+M27+M42+M61+M67</f>
        <v>55357152</v>
      </c>
      <c r="O69" s="40"/>
    </row>
    <row r="70" spans="1:13" ht="26.25" customHeight="1">
      <c r="A70" s="108" t="s">
        <v>98</v>
      </c>
      <c r="B70" s="107"/>
      <c r="C70" s="107"/>
      <c r="D70" s="107"/>
      <c r="E70" s="107"/>
      <c r="F70" s="107"/>
      <c r="G70" s="107"/>
      <c r="H70" s="107"/>
      <c r="I70" s="107"/>
      <c r="J70" s="39"/>
      <c r="K70" s="107" t="s">
        <v>94</v>
      </c>
      <c r="L70" s="107"/>
      <c r="M70" s="40">
        <v>50176000</v>
      </c>
    </row>
    <row r="71" ht="12.75">
      <c r="A71" s="102" t="s">
        <v>99</v>
      </c>
    </row>
    <row r="72" ht="12.75">
      <c r="A72" s="102" t="s">
        <v>100</v>
      </c>
    </row>
    <row r="73" ht="12.75">
      <c r="A73" s="102" t="s">
        <v>101</v>
      </c>
    </row>
    <row r="77" ht="12.75">
      <c r="M77" s="40"/>
    </row>
  </sheetData>
  <mergeCells count="4">
    <mergeCell ref="K68:N68"/>
    <mergeCell ref="K70:L70"/>
    <mergeCell ref="K69:L69"/>
    <mergeCell ref="A70:I70"/>
  </mergeCells>
  <printOptions/>
  <pageMargins left="0.75" right="0.75" top="1" bottom="1" header="0.4921259845" footer="0.4921259845"/>
  <pageSetup horizontalDpi="600" verticalDpi="600" orientation="landscape" paperSize="8" scale="86" r:id="rId1"/>
  <rowBreaks count="2" manualBreakCount="2">
    <brk id="21" max="14" man="1"/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rehorova</dc:creator>
  <cp:keywords/>
  <dc:description/>
  <cp:lastModifiedBy>schallnerova</cp:lastModifiedBy>
  <cp:lastPrinted>2006-01-26T09:44:54Z</cp:lastPrinted>
  <dcterms:created xsi:type="dcterms:W3CDTF">2006-01-03T12:02:40Z</dcterms:created>
  <dcterms:modified xsi:type="dcterms:W3CDTF">2006-01-26T11:32:16Z</dcterms:modified>
  <cp:category/>
  <cp:version/>
  <cp:contentType/>
  <cp:contentStatus/>
</cp:coreProperties>
</file>