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RK-39-2005-54, př. 1" sheetId="1" r:id="rId1"/>
    <sheet name="RK-39-2005-54, př. 1 (2)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<sst xmlns="http://schemas.openxmlformats.org/spreadsheetml/2006/main" count="93" uniqueCount="56">
  <si>
    <t>Snížení</t>
  </si>
  <si>
    <t>Příspěvková organizace</t>
  </si>
  <si>
    <t>Zvýšený příspěvek na provoz</t>
  </si>
  <si>
    <t>Stávající příspěvek na provoz</t>
  </si>
  <si>
    <t>ÚSP Jinošov</t>
  </si>
  <si>
    <t>Zvýšení příspěvku na provoz</t>
  </si>
  <si>
    <t>ÚSP Těchobuz</t>
  </si>
  <si>
    <t>Zvýšení rozpočtu</t>
  </si>
  <si>
    <t>ÚSP Křižanov</t>
  </si>
  <si>
    <t>DD Havlíčkův Brod</t>
  </si>
  <si>
    <t>DD Humpolec</t>
  </si>
  <si>
    <t>DD Proseč Obořiště</t>
  </si>
  <si>
    <t>DD Ždírec</t>
  </si>
  <si>
    <t>DD Třebíč - Kubešova</t>
  </si>
  <si>
    <t>DD Třebíč - Manž. Curieových</t>
  </si>
  <si>
    <t>DD Proseč u Pošné</t>
  </si>
  <si>
    <t>DD Velké Meziříčí</t>
  </si>
  <si>
    <t>Zvýšení v tis. Kč</t>
  </si>
  <si>
    <t>ÚSP Nové Syrovice</t>
  </si>
  <si>
    <t>DD Veký Újezd</t>
  </si>
  <si>
    <t xml:space="preserve">Počet elektricky polohovatel-
ných lůžek </t>
  </si>
  <si>
    <t>Počet mechanicky polohovatel-
ných lůžek</t>
  </si>
  <si>
    <t>Počet pasivních antidekubit. matrací</t>
  </si>
  <si>
    <t>Paragraf
a 
položka</t>
  </si>
  <si>
    <t>Počet el. a mech. poloh. lůžek celkem</t>
  </si>
  <si>
    <t>Cena el. a mech. polohovatel. lůžek a pasivních antidekubit.
matrací
celkem bez 5 % DPH</t>
  </si>
  <si>
    <t>Cena el. a mech. polohovatel. lůžek a pasivních antidekubit.
matrací
celkem s 5 % DPH</t>
  </si>
  <si>
    <t>DPH 5 %</t>
  </si>
  <si>
    <t>Rozpočtová změna a zvýšení příspěvku na provoz na nákup elektricky a mechanicky polohovatelných pečovatelských lůžek a pasivních antidekubitních matrací</t>
  </si>
  <si>
    <t>C e l k e m</t>
  </si>
  <si>
    <t>Cena el. poloh. lůžka bez 5 % DPH</t>
  </si>
  <si>
    <t>Cena mech. poloh. lůžka bez 5 % DPH</t>
  </si>
  <si>
    <t>Cena pasivní antidekub.
matrace bez 5 % DPH</t>
  </si>
  <si>
    <t>Snížení kapitálových výdajů – investiční dotace (Výdaje na pořízení movitých věcí v sociální oblasti na rok 2005) v kapitole Sociální o 3 040 tis. Kč</t>
  </si>
  <si>
    <t>§ 4311 pol. 5331</t>
  </si>
  <si>
    <t>§ 4313 pol. 5331</t>
  </si>
  <si>
    <t>§ 4316 pol. 5331</t>
  </si>
  <si>
    <t>Návrh rozpočtového opatření kapitálových výdajů – investiční dotace (Výdaje na pořízení movitých věcí v sociální oblasti na rok 2005) v kapitole Sociální o 3 040 tis. Kč</t>
  </si>
  <si>
    <t>Položka</t>
  </si>
  <si>
    <t>x</t>
  </si>
  <si>
    <t>Návrh na změnu</t>
  </si>
  <si>
    <t>Rozpočet po úpravě</t>
  </si>
  <si>
    <t>Rozpočet před úpravou</t>
  </si>
  <si>
    <t xml:space="preserve">Paragraf
</t>
  </si>
  <si>
    <t>§ 4311</t>
  </si>
  <si>
    <t>§ 4313</t>
  </si>
  <si>
    <t>§ 4316</t>
  </si>
  <si>
    <t>Převod z jiných zařízení</t>
  </si>
  <si>
    <t xml:space="preserve">Čerpáno na investiční dotace </t>
  </si>
  <si>
    <t>DD Mitrov</t>
  </si>
  <si>
    <t>ÚSP Ledeč nad Sázavou</t>
  </si>
  <si>
    <t>DD Náměšť nad Oslavou</t>
  </si>
  <si>
    <t>DÚSP Černovice</t>
  </si>
  <si>
    <t>PODKLADY ROZPOČTOVÉ ZMĚNY</t>
  </si>
  <si>
    <t>počet stran: 2</t>
  </si>
  <si>
    <t>RK-39-2005-54, př. 1upr1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</si>
</sst>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9">
    <font>
      <sz val="10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10"/>
      <name val="Arial"/>
      <family val="2"/>
    </font>
    <font>
      <b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1" fontId="2" fillId="0" borderId="7" xfId="0" applyNumberFormat="1" applyFont="1" applyBorder="1" applyAlignment="1">
      <alignment horizontal="center" wrapText="1"/>
    </xf>
    <xf numFmtId="0" fontId="2" fillId="0" borderId="4" xfId="0" applyFont="1" applyBorder="1" applyAlignment="1">
      <alignment/>
    </xf>
    <xf numFmtId="1" fontId="2" fillId="0" borderId="9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center"/>
    </xf>
    <xf numFmtId="167" fontId="2" fillId="0" borderId="9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/>
    </xf>
    <xf numFmtId="167" fontId="7" fillId="0" borderId="9" xfId="0" applyNumberFormat="1" applyFont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4" borderId="9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5" borderId="6" xfId="0" applyNumberFormat="1" applyFont="1" applyFill="1" applyBorder="1" applyAlignment="1">
      <alignment/>
    </xf>
    <xf numFmtId="3" fontId="2" fillId="5" borderId="7" xfId="0" applyNumberFormat="1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167" fontId="2" fillId="0" borderId="3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2" fillId="6" borderId="9" xfId="0" applyNumberFormat="1" applyFont="1" applyFill="1" applyBorder="1" applyAlignment="1">
      <alignment/>
    </xf>
    <xf numFmtId="167" fontId="2" fillId="6" borderId="7" xfId="0" applyNumberFormat="1" applyFont="1" applyFill="1" applyBorder="1" applyAlignment="1">
      <alignment/>
    </xf>
    <xf numFmtId="167" fontId="2" fillId="6" borderId="4" xfId="0" applyNumberFormat="1" applyFont="1" applyFill="1" applyBorder="1" applyAlignment="1">
      <alignment/>
    </xf>
    <xf numFmtId="167" fontId="2" fillId="6" borderId="5" xfId="0" applyNumberFormat="1" applyFont="1" applyFill="1" applyBorder="1" applyAlignment="1">
      <alignment/>
    </xf>
    <xf numFmtId="167" fontId="3" fillId="2" borderId="7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8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167" fontId="2" fillId="0" borderId="8" xfId="0" applyNumberFormat="1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7" fontId="2" fillId="0" borderId="7" xfId="0" applyNumberFormat="1" applyFont="1" applyFill="1" applyBorder="1" applyAlignment="1">
      <alignment horizontal="right"/>
    </xf>
    <xf numFmtId="167" fontId="2" fillId="0" borderId="4" xfId="0" applyNumberFormat="1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167" fontId="2" fillId="0" borderId="3" xfId="0" applyNumberFormat="1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G1">
      <selection activeCell="I3" sqref="I3"/>
    </sheetView>
  </sheetViews>
  <sheetFormatPr defaultColWidth="9.00390625" defaultRowHeight="12.75"/>
  <cols>
    <col min="1" max="1" width="17.125" style="0" customWidth="1"/>
    <col min="2" max="2" width="10.25390625" style="0" customWidth="1"/>
    <col min="3" max="3" width="28.75390625" style="0" customWidth="1"/>
    <col min="4" max="4" width="11.75390625" style="0" customWidth="1"/>
    <col min="5" max="5" width="12.00390625" style="0" customWidth="1"/>
    <col min="6" max="6" width="11.25390625" style="0" customWidth="1"/>
    <col min="7" max="7" width="10.875" style="0" customWidth="1"/>
    <col min="8" max="8" width="13.75390625" style="0" customWidth="1"/>
    <col min="9" max="9" width="14.00390625" style="0" customWidth="1"/>
    <col min="10" max="10" width="12.75390625" style="0" customWidth="1"/>
    <col min="11" max="11" width="11.75390625" style="0" customWidth="1"/>
    <col min="12" max="12" width="13.125" style="0" customWidth="1"/>
    <col min="13" max="13" width="11.375" style="0" customWidth="1"/>
    <col min="14" max="14" width="20.625" style="0" customWidth="1"/>
    <col min="15" max="15" width="9.875" style="0" customWidth="1"/>
    <col min="16" max="16" width="19.875" style="0" customWidth="1"/>
  </cols>
  <sheetData>
    <row r="1" spans="1:15" ht="15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 t="s">
        <v>55</v>
      </c>
      <c r="O1" s="2"/>
    </row>
    <row r="2" spans="1:15" ht="15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54</v>
      </c>
      <c r="O2" s="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3" t="s">
        <v>28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</row>
    <row r="6" spans="1:15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 t="s">
        <v>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4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thickBot="1">
      <c r="A12" s="5"/>
      <c r="B12" s="2"/>
      <c r="C12" s="2"/>
      <c r="D12" s="2"/>
      <c r="E12" s="2"/>
      <c r="F12" s="2"/>
      <c r="G12" s="2"/>
      <c r="H12" s="2"/>
      <c r="I12" s="7"/>
      <c r="J12" s="7"/>
      <c r="K12" s="2"/>
      <c r="L12" s="2"/>
      <c r="M12" s="2"/>
      <c r="N12" s="2"/>
      <c r="O12" s="2"/>
    </row>
    <row r="13" spans="1:16" ht="106.5" thickBot="1" thickTop="1">
      <c r="A13" s="8" t="s">
        <v>23</v>
      </c>
      <c r="B13" s="8" t="s">
        <v>7</v>
      </c>
      <c r="C13" s="9" t="s">
        <v>1</v>
      </c>
      <c r="D13" s="8" t="s">
        <v>5</v>
      </c>
      <c r="E13" s="8" t="s">
        <v>3</v>
      </c>
      <c r="F13" s="8" t="s">
        <v>2</v>
      </c>
      <c r="G13" s="8" t="s">
        <v>24</v>
      </c>
      <c r="H13" s="8" t="s">
        <v>20</v>
      </c>
      <c r="I13" s="8" t="s">
        <v>21</v>
      </c>
      <c r="J13" s="8" t="s">
        <v>22</v>
      </c>
      <c r="K13" s="8" t="s">
        <v>30</v>
      </c>
      <c r="L13" s="8" t="s">
        <v>31</v>
      </c>
      <c r="M13" s="8" t="s">
        <v>32</v>
      </c>
      <c r="N13" s="8" t="s">
        <v>25</v>
      </c>
      <c r="O13" s="8" t="s">
        <v>27</v>
      </c>
      <c r="P13" s="13" t="s">
        <v>26</v>
      </c>
    </row>
    <row r="14" spans="1:16" ht="15.75" thickTop="1">
      <c r="A14" s="38" t="s">
        <v>34</v>
      </c>
      <c r="B14" s="19">
        <f>+D14+D15</f>
        <v>347</v>
      </c>
      <c r="C14" s="10" t="s">
        <v>4</v>
      </c>
      <c r="D14" s="27">
        <f>CEILING(P14,1000)/1000</f>
        <v>35</v>
      </c>
      <c r="E14" s="63">
        <v>10288</v>
      </c>
      <c r="F14" s="63">
        <f>+D14+E14</f>
        <v>10323</v>
      </c>
      <c r="G14" s="27">
        <f>+H14+I14</f>
        <v>2</v>
      </c>
      <c r="H14" s="27">
        <v>2</v>
      </c>
      <c r="I14" s="27">
        <v>0</v>
      </c>
      <c r="J14" s="27">
        <v>0</v>
      </c>
      <c r="K14" s="28">
        <v>16500</v>
      </c>
      <c r="L14" s="27">
        <v>0</v>
      </c>
      <c r="M14" s="27">
        <v>0</v>
      </c>
      <c r="N14" s="28">
        <f>+H14*K14+I14*L14+J14*M14</f>
        <v>33000</v>
      </c>
      <c r="O14" s="66">
        <f>(N14/100)*5</f>
        <v>1650</v>
      </c>
      <c r="P14" s="52">
        <f>N14+O14</f>
        <v>34650</v>
      </c>
    </row>
    <row r="15" spans="1:16" ht="15" thickBot="1">
      <c r="A15" s="14"/>
      <c r="B15" s="20"/>
      <c r="C15" s="15" t="s">
        <v>18</v>
      </c>
      <c r="D15" s="29">
        <f>CEILING(P15,1000)/1000</f>
        <v>312</v>
      </c>
      <c r="E15" s="62">
        <v>12580</v>
      </c>
      <c r="F15" s="62">
        <f aca="true" t="shared" si="0" ref="F15:F28">+D15+E15</f>
        <v>12892</v>
      </c>
      <c r="G15" s="30">
        <f>+H15+I15</f>
        <v>18</v>
      </c>
      <c r="H15" s="30">
        <v>18</v>
      </c>
      <c r="I15" s="30">
        <v>0</v>
      </c>
      <c r="J15" s="30">
        <v>0</v>
      </c>
      <c r="K15" s="23">
        <v>16500</v>
      </c>
      <c r="L15" s="30">
        <v>0</v>
      </c>
      <c r="M15" s="30">
        <v>0</v>
      </c>
      <c r="N15" s="49">
        <f>+H15*K15+I15*L15+J15*M15</f>
        <v>297000</v>
      </c>
      <c r="O15" s="67">
        <f>(N15/100)*5</f>
        <v>14850</v>
      </c>
      <c r="P15" s="53">
        <f>N15+O15</f>
        <v>311850</v>
      </c>
    </row>
    <row r="16" spans="1:16" ht="15" thickBot="1">
      <c r="A16" s="17"/>
      <c r="B16" s="21"/>
      <c r="C16" s="18"/>
      <c r="D16" s="31"/>
      <c r="E16" s="31"/>
      <c r="F16" s="2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1:16" ht="15">
      <c r="A17" s="39" t="s">
        <v>35</v>
      </c>
      <c r="B17" s="22">
        <f>+D17+D18</f>
        <v>256</v>
      </c>
      <c r="C17" s="16" t="s">
        <v>6</v>
      </c>
      <c r="D17" s="33">
        <f>CEILING(P17,1000)/1000</f>
        <v>122</v>
      </c>
      <c r="E17" s="61">
        <v>9838</v>
      </c>
      <c r="F17" s="61">
        <f t="shared" si="0"/>
        <v>9960</v>
      </c>
      <c r="G17" s="33">
        <f aca="true" t="shared" si="1" ref="G17:G28">+H17+I17</f>
        <v>7</v>
      </c>
      <c r="H17" s="33">
        <v>7</v>
      </c>
      <c r="I17" s="33">
        <v>0</v>
      </c>
      <c r="J17" s="33">
        <v>0</v>
      </c>
      <c r="K17" s="24">
        <v>16500</v>
      </c>
      <c r="L17" s="33">
        <v>0</v>
      </c>
      <c r="M17" s="33">
        <v>0</v>
      </c>
      <c r="N17" s="24">
        <f>+H17*K17+I17*L17+J17*M17</f>
        <v>115500</v>
      </c>
      <c r="O17" s="61">
        <f>(N17/100)*5</f>
        <v>5775</v>
      </c>
      <c r="P17" s="54">
        <f>N17+O17</f>
        <v>121275</v>
      </c>
    </row>
    <row r="18" spans="1:16" ht="15" thickBot="1">
      <c r="A18" s="15"/>
      <c r="B18" s="23"/>
      <c r="C18" s="15" t="s">
        <v>8</v>
      </c>
      <c r="D18" s="29">
        <f>CEILING(P18,1000)/1000</f>
        <v>134</v>
      </c>
      <c r="E18" s="62">
        <v>19312</v>
      </c>
      <c r="F18" s="62">
        <f t="shared" si="0"/>
        <v>19446</v>
      </c>
      <c r="G18" s="30">
        <f t="shared" si="1"/>
        <v>15</v>
      </c>
      <c r="H18" s="30">
        <v>2</v>
      </c>
      <c r="I18" s="30">
        <v>13</v>
      </c>
      <c r="J18" s="30">
        <v>0</v>
      </c>
      <c r="K18" s="23">
        <v>16500</v>
      </c>
      <c r="L18" s="23">
        <v>7250</v>
      </c>
      <c r="M18" s="30">
        <v>0</v>
      </c>
      <c r="N18" s="49">
        <f>+H18*K18+I18*L18+J18*M18</f>
        <v>127250</v>
      </c>
      <c r="O18" s="68">
        <f>(N18/100)*5</f>
        <v>6362.5</v>
      </c>
      <c r="P18" s="55">
        <f>N18+O18</f>
        <v>133612.5</v>
      </c>
    </row>
    <row r="19" spans="1:16" ht="15" thickBot="1">
      <c r="A19" s="18"/>
      <c r="B19" s="21"/>
      <c r="C19" s="18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6" ht="15">
      <c r="A20" s="39" t="s">
        <v>36</v>
      </c>
      <c r="B20" s="24">
        <f>+D20+D21+D22+D23+D24+D25+D26+D27+D28</f>
        <v>2437</v>
      </c>
      <c r="C20" s="16" t="s">
        <v>9</v>
      </c>
      <c r="D20" s="33">
        <f aca="true" t="shared" si="2" ref="D20:D28">CEILING(P20,1000)/1000</f>
        <v>372</v>
      </c>
      <c r="E20" s="61">
        <v>8789</v>
      </c>
      <c r="F20" s="61">
        <f t="shared" si="0"/>
        <v>9161</v>
      </c>
      <c r="G20" s="33">
        <f t="shared" si="1"/>
        <v>29</v>
      </c>
      <c r="H20" s="33">
        <v>15</v>
      </c>
      <c r="I20" s="33">
        <v>14</v>
      </c>
      <c r="J20" s="33">
        <v>0</v>
      </c>
      <c r="K20" s="24">
        <v>16800</v>
      </c>
      <c r="L20" s="24">
        <v>7250</v>
      </c>
      <c r="M20" s="33">
        <v>0</v>
      </c>
      <c r="N20" s="24">
        <f aca="true" t="shared" si="3" ref="N20:N28">+H20*K20+I20*L20+J20*M20</f>
        <v>353500</v>
      </c>
      <c r="O20" s="61">
        <f aca="true" t="shared" si="4" ref="O20:O28">(N20/100)*5</f>
        <v>17675</v>
      </c>
      <c r="P20" s="54">
        <f aca="true" t="shared" si="5" ref="P20:P28">N20+O20</f>
        <v>371175</v>
      </c>
    </row>
    <row r="21" spans="1:16" ht="14.25">
      <c r="A21" s="11"/>
      <c r="B21" s="25"/>
      <c r="C21" s="11" t="s">
        <v>10</v>
      </c>
      <c r="D21" s="34">
        <f t="shared" si="2"/>
        <v>147</v>
      </c>
      <c r="E21" s="64">
        <v>19069</v>
      </c>
      <c r="F21" s="64">
        <f t="shared" si="0"/>
        <v>19216</v>
      </c>
      <c r="G21" s="35">
        <f t="shared" si="1"/>
        <v>7</v>
      </c>
      <c r="H21" s="35">
        <v>7</v>
      </c>
      <c r="I21" s="35">
        <v>0</v>
      </c>
      <c r="J21" s="35">
        <v>7</v>
      </c>
      <c r="K21" s="25">
        <v>16500</v>
      </c>
      <c r="L21" s="35">
        <v>0</v>
      </c>
      <c r="M21" s="25">
        <v>3500</v>
      </c>
      <c r="N21" s="50">
        <f t="shared" si="3"/>
        <v>140000</v>
      </c>
      <c r="O21" s="69">
        <f t="shared" si="4"/>
        <v>7000</v>
      </c>
      <c r="P21" s="56">
        <f t="shared" si="5"/>
        <v>147000</v>
      </c>
    </row>
    <row r="22" spans="1:16" ht="14.25">
      <c r="A22" s="11"/>
      <c r="B22" s="25"/>
      <c r="C22" s="11" t="s">
        <v>11</v>
      </c>
      <c r="D22" s="34">
        <f t="shared" si="2"/>
        <v>107</v>
      </c>
      <c r="E22" s="64">
        <v>7121</v>
      </c>
      <c r="F22" s="64">
        <f t="shared" si="0"/>
        <v>7228</v>
      </c>
      <c r="G22" s="35">
        <f t="shared" si="1"/>
        <v>14</v>
      </c>
      <c r="H22" s="35">
        <v>0</v>
      </c>
      <c r="I22" s="35">
        <v>14</v>
      </c>
      <c r="J22" s="35">
        <v>0</v>
      </c>
      <c r="K22" s="35">
        <v>0</v>
      </c>
      <c r="L22" s="25">
        <v>7250</v>
      </c>
      <c r="M22" s="35">
        <v>0</v>
      </c>
      <c r="N22" s="50">
        <f t="shared" si="3"/>
        <v>101500</v>
      </c>
      <c r="O22" s="69">
        <f t="shared" si="4"/>
        <v>5075</v>
      </c>
      <c r="P22" s="56">
        <f>N22+O22</f>
        <v>106575</v>
      </c>
    </row>
    <row r="23" spans="1:16" ht="14.25">
      <c r="A23" s="11"/>
      <c r="B23" s="25"/>
      <c r="C23" s="11" t="s">
        <v>15</v>
      </c>
      <c r="D23" s="34">
        <f>CEILING(P23,1000)/1000</f>
        <v>210</v>
      </c>
      <c r="E23" s="64">
        <v>6914</v>
      </c>
      <c r="F23" s="64">
        <f t="shared" si="0"/>
        <v>7124</v>
      </c>
      <c r="G23" s="35">
        <f>+H23+I23</f>
        <v>10</v>
      </c>
      <c r="H23" s="35">
        <v>10</v>
      </c>
      <c r="I23" s="35">
        <v>0</v>
      </c>
      <c r="J23" s="35">
        <v>10</v>
      </c>
      <c r="K23" s="25">
        <v>16500</v>
      </c>
      <c r="L23" s="35">
        <v>0</v>
      </c>
      <c r="M23" s="25">
        <v>3500</v>
      </c>
      <c r="N23" s="50">
        <f t="shared" si="3"/>
        <v>200000</v>
      </c>
      <c r="O23" s="69">
        <f t="shared" si="4"/>
        <v>10000</v>
      </c>
      <c r="P23" s="56">
        <f>N23+O23</f>
        <v>210000</v>
      </c>
    </row>
    <row r="24" spans="1:16" ht="14.25">
      <c r="A24" s="11"/>
      <c r="B24" s="25"/>
      <c r="C24" s="11" t="s">
        <v>12</v>
      </c>
      <c r="D24" s="34">
        <f>CEILING(P24,1000)/1000</f>
        <v>297</v>
      </c>
      <c r="E24" s="64">
        <v>13143</v>
      </c>
      <c r="F24" s="64">
        <f t="shared" si="0"/>
        <v>13440</v>
      </c>
      <c r="G24" s="35">
        <f t="shared" si="1"/>
        <v>39</v>
      </c>
      <c r="H24" s="35">
        <v>0</v>
      </c>
      <c r="I24" s="35">
        <v>39</v>
      </c>
      <c r="J24" s="35">
        <v>0</v>
      </c>
      <c r="K24" s="35">
        <v>0</v>
      </c>
      <c r="L24" s="25">
        <v>7250</v>
      </c>
      <c r="M24" s="35">
        <v>0</v>
      </c>
      <c r="N24" s="50">
        <f t="shared" si="3"/>
        <v>282750</v>
      </c>
      <c r="O24" s="70">
        <f>(N24/100)*5</f>
        <v>14137.5</v>
      </c>
      <c r="P24" s="57">
        <f t="shared" si="5"/>
        <v>296887.5</v>
      </c>
    </row>
    <row r="25" spans="1:16" ht="14.25">
      <c r="A25" s="11"/>
      <c r="B25" s="25"/>
      <c r="C25" s="11" t="s">
        <v>16</v>
      </c>
      <c r="D25" s="34">
        <f t="shared" si="2"/>
        <v>760</v>
      </c>
      <c r="E25" s="64">
        <v>15676</v>
      </c>
      <c r="F25" s="64">
        <f t="shared" si="0"/>
        <v>16436</v>
      </c>
      <c r="G25" s="35">
        <f t="shared" si="1"/>
        <v>65</v>
      </c>
      <c r="H25" s="35">
        <v>3</v>
      </c>
      <c r="I25" s="35">
        <v>62</v>
      </c>
      <c r="J25" s="35">
        <v>64</v>
      </c>
      <c r="K25" s="25">
        <v>16500</v>
      </c>
      <c r="L25" s="25">
        <v>7250</v>
      </c>
      <c r="M25" s="25">
        <v>3500</v>
      </c>
      <c r="N25" s="25">
        <f t="shared" si="3"/>
        <v>723000</v>
      </c>
      <c r="O25" s="64">
        <f t="shared" si="4"/>
        <v>36150</v>
      </c>
      <c r="P25" s="58">
        <f t="shared" si="5"/>
        <v>759150</v>
      </c>
    </row>
    <row r="26" spans="1:16" ht="14.25">
      <c r="A26" s="11"/>
      <c r="B26" s="25"/>
      <c r="C26" s="11" t="s">
        <v>13</v>
      </c>
      <c r="D26" s="34">
        <f t="shared" si="2"/>
        <v>80</v>
      </c>
      <c r="E26" s="64">
        <v>9402</v>
      </c>
      <c r="F26" s="64">
        <f t="shared" si="0"/>
        <v>9482</v>
      </c>
      <c r="G26" s="35">
        <f t="shared" si="1"/>
        <v>7</v>
      </c>
      <c r="H26" s="35">
        <v>0</v>
      </c>
      <c r="I26" s="35">
        <v>7</v>
      </c>
      <c r="J26" s="35">
        <v>7</v>
      </c>
      <c r="K26" s="35">
        <v>0</v>
      </c>
      <c r="L26" s="25">
        <v>7250</v>
      </c>
      <c r="M26" s="25">
        <v>3500</v>
      </c>
      <c r="N26" s="50">
        <f t="shared" si="3"/>
        <v>75250</v>
      </c>
      <c r="O26" s="70">
        <f t="shared" si="4"/>
        <v>3762.5</v>
      </c>
      <c r="P26" s="57">
        <f t="shared" si="5"/>
        <v>79012.5</v>
      </c>
    </row>
    <row r="27" spans="1:16" ht="14.25">
      <c r="A27" s="11"/>
      <c r="B27" s="25"/>
      <c r="C27" s="11" t="s">
        <v>14</v>
      </c>
      <c r="D27" s="34">
        <f t="shared" si="2"/>
        <v>317</v>
      </c>
      <c r="E27" s="64">
        <v>20538</v>
      </c>
      <c r="F27" s="64">
        <f t="shared" si="0"/>
        <v>20855</v>
      </c>
      <c r="G27" s="35">
        <f t="shared" si="1"/>
        <v>39</v>
      </c>
      <c r="H27" s="35">
        <v>2</v>
      </c>
      <c r="I27" s="35">
        <v>37</v>
      </c>
      <c r="J27" s="35">
        <v>0</v>
      </c>
      <c r="K27" s="25">
        <v>16500</v>
      </c>
      <c r="L27" s="25">
        <v>7250</v>
      </c>
      <c r="M27" s="35">
        <v>0</v>
      </c>
      <c r="N27" s="50">
        <f t="shared" si="3"/>
        <v>301250</v>
      </c>
      <c r="O27" s="70">
        <f>(N27/100)*5</f>
        <v>15062.5</v>
      </c>
      <c r="P27" s="57">
        <f t="shared" si="5"/>
        <v>316312.5</v>
      </c>
    </row>
    <row r="28" spans="1:16" ht="15" thickBot="1">
      <c r="A28" s="12"/>
      <c r="B28" s="26"/>
      <c r="C28" s="12" t="s">
        <v>19</v>
      </c>
      <c r="D28" s="36">
        <f t="shared" si="2"/>
        <v>147</v>
      </c>
      <c r="E28" s="65">
        <v>11146</v>
      </c>
      <c r="F28" s="65">
        <f t="shared" si="0"/>
        <v>11293</v>
      </c>
      <c r="G28" s="37">
        <f t="shared" si="1"/>
        <v>7</v>
      </c>
      <c r="H28" s="37">
        <v>7</v>
      </c>
      <c r="I28" s="37">
        <v>0</v>
      </c>
      <c r="J28" s="37">
        <v>7</v>
      </c>
      <c r="K28" s="26">
        <v>16500</v>
      </c>
      <c r="L28" s="37">
        <v>0</v>
      </c>
      <c r="M28" s="26">
        <v>3500</v>
      </c>
      <c r="N28" s="51">
        <f t="shared" si="3"/>
        <v>140000</v>
      </c>
      <c r="O28" s="71">
        <f t="shared" si="4"/>
        <v>7000</v>
      </c>
      <c r="P28" s="59">
        <f t="shared" si="5"/>
        <v>147000</v>
      </c>
    </row>
    <row r="29" spans="1:16" ht="15" thickBot="1">
      <c r="A29" s="40"/>
      <c r="B29" s="41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ht="16.5" thickBot="1" thickTop="1">
      <c r="A30" s="44" t="s">
        <v>29</v>
      </c>
      <c r="B30" s="45">
        <f>SUM(B14:B28)</f>
        <v>3040</v>
      </c>
      <c r="C30" s="46"/>
      <c r="D30" s="45">
        <f>SUM(D14:D28)</f>
        <v>3040</v>
      </c>
      <c r="E30" s="48"/>
      <c r="F30" s="48"/>
      <c r="G30" s="47">
        <f>SUM(G14:G28)</f>
        <v>259</v>
      </c>
      <c r="H30" s="47">
        <f>SUM(H14:H28)</f>
        <v>73</v>
      </c>
      <c r="I30" s="47">
        <f>SUM(I14:I28)</f>
        <v>186</v>
      </c>
      <c r="J30" s="47">
        <f>SUM(J14:J28)</f>
        <v>95</v>
      </c>
      <c r="K30" s="48"/>
      <c r="L30" s="48"/>
      <c r="M30" s="48"/>
      <c r="N30" s="45">
        <f>SUM(N14:N28)</f>
        <v>2890000</v>
      </c>
      <c r="O30" s="47"/>
      <c r="P30" s="60">
        <f>SUM(P14:P28)</f>
        <v>3034500</v>
      </c>
    </row>
    <row r="31" ht="16.5" thickTop="1">
      <c r="D31" s="1"/>
    </row>
  </sheetData>
  <printOptions/>
  <pageMargins left="0.75" right="0.75" top="1" bottom="1" header="0.4921259845" footer="0.492125984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I1">
      <selection activeCell="J6" sqref="J6"/>
    </sheetView>
  </sheetViews>
  <sheetFormatPr defaultColWidth="9.00390625" defaultRowHeight="12.75"/>
  <cols>
    <col min="1" max="1" width="17.125" style="0" customWidth="1"/>
    <col min="2" max="2" width="28.75390625" style="0" customWidth="1"/>
    <col min="3" max="3" width="10.25390625" style="0" customWidth="1"/>
    <col min="4" max="4" width="11.75390625" style="0" customWidth="1"/>
    <col min="5" max="6" width="16.625" style="0" customWidth="1"/>
    <col min="7" max="7" width="12.00390625" style="0" customWidth="1"/>
    <col min="8" max="8" width="11.25390625" style="0" customWidth="1"/>
    <col min="9" max="9" width="10.875" style="0" customWidth="1"/>
    <col min="10" max="10" width="13.75390625" style="0" customWidth="1"/>
    <col min="11" max="11" width="14.00390625" style="0" customWidth="1"/>
    <col min="12" max="12" width="12.75390625" style="0" customWidth="1"/>
    <col min="13" max="13" width="13.25390625" style="0" customWidth="1"/>
    <col min="14" max="14" width="13.125" style="0" customWidth="1"/>
    <col min="15" max="15" width="11.375" style="0" customWidth="1"/>
    <col min="16" max="16" width="20.625" style="0" customWidth="1"/>
    <col min="17" max="17" width="9.875" style="0" customWidth="1"/>
    <col min="18" max="18" width="19.875" style="0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154" t="s">
        <v>55</v>
      </c>
      <c r="M1" s="154"/>
      <c r="N1" s="2"/>
      <c r="O1" s="2"/>
      <c r="P1" s="3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154" t="s">
        <v>54</v>
      </c>
      <c r="M2" s="154"/>
      <c r="N2" s="2"/>
      <c r="O2" s="2"/>
      <c r="P2" s="3"/>
      <c r="Q2" s="2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25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25">
      <c r="A9" s="2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2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4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 thickBot="1">
      <c r="A12" s="5"/>
      <c r="B12" s="2"/>
      <c r="C12" s="2"/>
      <c r="D12" s="2"/>
      <c r="E12" s="2"/>
      <c r="F12" s="2"/>
      <c r="G12" s="2"/>
      <c r="H12" s="2"/>
      <c r="I12" s="2"/>
      <c r="J12" s="2"/>
      <c r="K12" s="7"/>
      <c r="L12" s="7"/>
      <c r="M12" s="2"/>
      <c r="N12" s="2"/>
      <c r="O12" s="2"/>
      <c r="P12" s="2"/>
      <c r="Q12" s="2"/>
    </row>
    <row r="13" spans="1:18" s="85" customFormat="1" ht="39" thickBot="1">
      <c r="A13" s="83" t="s">
        <v>43</v>
      </c>
      <c r="B13" s="84" t="s">
        <v>1</v>
      </c>
      <c r="C13" s="83" t="s">
        <v>38</v>
      </c>
      <c r="D13" s="83" t="s">
        <v>42</v>
      </c>
      <c r="E13" s="83" t="s">
        <v>47</v>
      </c>
      <c r="F13" s="83" t="s">
        <v>48</v>
      </c>
      <c r="G13" s="83" t="s">
        <v>40</v>
      </c>
      <c r="H13" s="83" t="s">
        <v>41</v>
      </c>
      <c r="I13" s="87"/>
      <c r="J13" s="88"/>
      <c r="K13" s="88"/>
      <c r="L13" s="88"/>
      <c r="M13" s="88"/>
      <c r="N13" s="88"/>
      <c r="O13" s="88"/>
      <c r="P13" s="88"/>
      <c r="Q13" s="88"/>
      <c r="R13" s="89"/>
    </row>
    <row r="14" spans="1:18" s="85" customFormat="1" ht="15">
      <c r="A14" s="109" t="s">
        <v>44</v>
      </c>
      <c r="B14" s="103" t="s">
        <v>39</v>
      </c>
      <c r="C14" s="102" t="s">
        <v>39</v>
      </c>
      <c r="D14" s="102" t="s">
        <v>39</v>
      </c>
      <c r="E14" s="102"/>
      <c r="F14" s="102"/>
      <c r="G14" s="102" t="s">
        <v>39</v>
      </c>
      <c r="H14" s="102" t="s">
        <v>39</v>
      </c>
      <c r="I14" s="87"/>
      <c r="J14" s="88"/>
      <c r="K14" s="88"/>
      <c r="L14" s="88"/>
      <c r="M14" s="88"/>
      <c r="N14" s="88"/>
      <c r="O14" s="88"/>
      <c r="P14" s="88"/>
      <c r="Q14" s="88"/>
      <c r="R14" s="89"/>
    </row>
    <row r="15" spans="1:18" ht="15">
      <c r="A15" s="74"/>
      <c r="B15" s="75" t="s">
        <v>4</v>
      </c>
      <c r="C15" s="78">
        <v>5331</v>
      </c>
      <c r="D15" s="111">
        <v>10288</v>
      </c>
      <c r="E15" s="111"/>
      <c r="F15" s="111"/>
      <c r="G15" s="129">
        <v>35</v>
      </c>
      <c r="H15" s="118">
        <f>SUM(D15:G15)</f>
        <v>10323</v>
      </c>
      <c r="I15" s="86"/>
      <c r="J15" s="90"/>
      <c r="K15" s="90"/>
      <c r="L15" s="90"/>
      <c r="M15" s="91"/>
      <c r="N15" s="90"/>
      <c r="O15" s="90"/>
      <c r="P15" s="91"/>
      <c r="Q15" s="6"/>
      <c r="R15" s="92"/>
    </row>
    <row r="16" spans="1:18" ht="15">
      <c r="A16" s="72"/>
      <c r="B16" s="73"/>
      <c r="C16" s="76">
        <v>6351</v>
      </c>
      <c r="D16" s="112">
        <v>32</v>
      </c>
      <c r="E16" s="112">
        <v>3</v>
      </c>
      <c r="F16" s="112"/>
      <c r="G16" s="130">
        <v>-35</v>
      </c>
      <c r="H16" s="118">
        <f aca="true" t="shared" si="0" ref="H16:H47">SUM(D16:G16)</f>
        <v>0</v>
      </c>
      <c r="I16" s="86"/>
      <c r="J16" s="90"/>
      <c r="K16" s="90"/>
      <c r="L16" s="90"/>
      <c r="M16" s="91"/>
      <c r="N16" s="90"/>
      <c r="O16" s="90"/>
      <c r="P16" s="91"/>
      <c r="Q16" s="6"/>
      <c r="R16" s="92"/>
    </row>
    <row r="17" spans="1:18" ht="14.25">
      <c r="A17" s="77"/>
      <c r="B17" s="12" t="s">
        <v>18</v>
      </c>
      <c r="C17" s="79">
        <v>5331</v>
      </c>
      <c r="D17" s="113">
        <v>12580</v>
      </c>
      <c r="E17" s="113"/>
      <c r="F17" s="113"/>
      <c r="G17" s="131">
        <v>312</v>
      </c>
      <c r="H17" s="118">
        <f t="shared" si="0"/>
        <v>12892</v>
      </c>
      <c r="I17" s="86"/>
      <c r="J17" s="90"/>
      <c r="K17" s="90"/>
      <c r="L17" s="90"/>
      <c r="M17" s="91"/>
      <c r="N17" s="90"/>
      <c r="O17" s="90"/>
      <c r="P17" s="91"/>
      <c r="Q17" s="93"/>
      <c r="R17" s="92"/>
    </row>
    <row r="18" spans="1:18" ht="15.75" thickBot="1">
      <c r="A18" s="14"/>
      <c r="B18" s="106"/>
      <c r="C18" s="82">
        <v>6351</v>
      </c>
      <c r="D18" s="114">
        <v>181</v>
      </c>
      <c r="E18" s="114">
        <v>138</v>
      </c>
      <c r="F18" s="114">
        <v>-7</v>
      </c>
      <c r="G18" s="132">
        <v>-312</v>
      </c>
      <c r="H18" s="128">
        <f t="shared" si="0"/>
        <v>0</v>
      </c>
      <c r="I18" s="86"/>
      <c r="J18" s="90"/>
      <c r="K18" s="90"/>
      <c r="L18" s="90"/>
      <c r="M18" s="91"/>
      <c r="N18" s="90"/>
      <c r="O18" s="90"/>
      <c r="P18" s="91"/>
      <c r="Q18" s="93"/>
      <c r="R18" s="92"/>
    </row>
    <row r="19" spans="1:18" ht="15.75" thickBot="1">
      <c r="A19" s="104" t="s">
        <v>45</v>
      </c>
      <c r="B19" s="107" t="s">
        <v>39</v>
      </c>
      <c r="C19" s="110" t="s">
        <v>39</v>
      </c>
      <c r="D19" s="133" t="s">
        <v>39</v>
      </c>
      <c r="E19" s="133"/>
      <c r="F19" s="133"/>
      <c r="G19" s="107" t="s">
        <v>39</v>
      </c>
      <c r="H19" s="134" t="s">
        <v>39</v>
      </c>
      <c r="I19" s="86"/>
      <c r="J19" s="90"/>
      <c r="K19" s="90"/>
      <c r="L19" s="90"/>
      <c r="M19" s="90"/>
      <c r="N19" s="90"/>
      <c r="O19" s="90"/>
      <c r="P19" s="90"/>
      <c r="Q19" s="90"/>
      <c r="R19" s="94"/>
    </row>
    <row r="20" spans="1:18" ht="15">
      <c r="A20" s="39"/>
      <c r="B20" s="16" t="s">
        <v>6</v>
      </c>
      <c r="C20" s="78">
        <v>5331</v>
      </c>
      <c r="D20" s="115">
        <v>9838</v>
      </c>
      <c r="E20" s="115"/>
      <c r="F20" s="115"/>
      <c r="G20" s="123">
        <v>122</v>
      </c>
      <c r="H20" s="117">
        <f t="shared" si="0"/>
        <v>9960</v>
      </c>
      <c r="I20" s="86"/>
      <c r="J20" s="90"/>
      <c r="K20" s="90"/>
      <c r="L20" s="90"/>
      <c r="M20" s="91"/>
      <c r="N20" s="90"/>
      <c r="O20" s="90"/>
      <c r="P20" s="91"/>
      <c r="Q20" s="93"/>
      <c r="R20" s="92"/>
    </row>
    <row r="21" spans="1:18" ht="15">
      <c r="A21" s="72"/>
      <c r="B21" s="73"/>
      <c r="C21" s="76">
        <v>6351</v>
      </c>
      <c r="D21" s="111">
        <v>77</v>
      </c>
      <c r="E21" s="126">
        <v>45</v>
      </c>
      <c r="F21" s="126"/>
      <c r="G21" s="124">
        <v>-122</v>
      </c>
      <c r="H21" s="117">
        <f t="shared" si="0"/>
        <v>0</v>
      </c>
      <c r="I21" s="86"/>
      <c r="J21" s="90"/>
      <c r="K21" s="90"/>
      <c r="L21" s="90"/>
      <c r="M21" s="91"/>
      <c r="N21" s="90"/>
      <c r="O21" s="90"/>
      <c r="P21" s="91"/>
      <c r="Q21" s="93"/>
      <c r="R21" s="92"/>
    </row>
    <row r="22" spans="1:18" ht="14.25">
      <c r="A22" s="12"/>
      <c r="B22" s="12" t="s">
        <v>8</v>
      </c>
      <c r="C22" s="79">
        <v>5331</v>
      </c>
      <c r="D22" s="112">
        <v>19311.7</v>
      </c>
      <c r="E22" s="112"/>
      <c r="F22" s="112"/>
      <c r="G22" s="125">
        <v>134</v>
      </c>
      <c r="H22" s="117">
        <f t="shared" si="0"/>
        <v>19445.7</v>
      </c>
      <c r="I22" s="86"/>
      <c r="J22" s="90"/>
      <c r="K22" s="90"/>
      <c r="L22" s="90"/>
      <c r="M22" s="91"/>
      <c r="N22" s="91"/>
      <c r="O22" s="90"/>
      <c r="P22" s="91"/>
      <c r="Q22" s="95"/>
      <c r="R22" s="96"/>
    </row>
    <row r="23" spans="1:18" ht="15.75" thickBot="1">
      <c r="A23" s="15"/>
      <c r="B23" s="15"/>
      <c r="C23" s="76">
        <v>6351</v>
      </c>
      <c r="D23" s="114">
        <v>179</v>
      </c>
      <c r="E23" s="114">
        <v>-45</v>
      </c>
      <c r="F23" s="114"/>
      <c r="G23" s="135">
        <v>-134</v>
      </c>
      <c r="H23" s="127">
        <f t="shared" si="0"/>
        <v>0</v>
      </c>
      <c r="I23" s="86"/>
      <c r="J23" s="90"/>
      <c r="K23" s="90"/>
      <c r="L23" s="90"/>
      <c r="M23" s="91"/>
      <c r="N23" s="91"/>
      <c r="O23" s="90"/>
      <c r="P23" s="91"/>
      <c r="Q23" s="95"/>
      <c r="R23" s="96"/>
    </row>
    <row r="24" spans="1:18" ht="15.75" thickBot="1">
      <c r="A24" s="105" t="s">
        <v>46</v>
      </c>
      <c r="B24" s="107" t="s">
        <v>39</v>
      </c>
      <c r="C24" s="108" t="s">
        <v>39</v>
      </c>
      <c r="D24" s="133" t="s">
        <v>39</v>
      </c>
      <c r="E24" s="133"/>
      <c r="F24" s="133"/>
      <c r="G24" s="107" t="s">
        <v>39</v>
      </c>
      <c r="H24" s="134" t="s">
        <v>39</v>
      </c>
      <c r="I24" s="86"/>
      <c r="J24" s="90"/>
      <c r="K24" s="90"/>
      <c r="L24" s="90"/>
      <c r="M24" s="90"/>
      <c r="N24" s="90"/>
      <c r="O24" s="90"/>
      <c r="P24" s="90"/>
      <c r="Q24" s="90"/>
      <c r="R24" s="94"/>
    </row>
    <row r="25" spans="1:18" ht="15">
      <c r="A25" s="39"/>
      <c r="B25" s="16" t="s">
        <v>9</v>
      </c>
      <c r="C25" s="78">
        <v>5331</v>
      </c>
      <c r="D25" s="115">
        <v>8788.6</v>
      </c>
      <c r="E25" s="115"/>
      <c r="F25" s="115"/>
      <c r="G25" s="119">
        <v>372</v>
      </c>
      <c r="H25" s="117">
        <f t="shared" si="0"/>
        <v>9160.6</v>
      </c>
      <c r="I25" s="86"/>
      <c r="J25" s="90"/>
      <c r="K25" s="90"/>
      <c r="L25" s="90"/>
      <c r="M25" s="91"/>
      <c r="N25" s="91"/>
      <c r="O25" s="90"/>
      <c r="P25" s="91"/>
      <c r="Q25" s="93"/>
      <c r="R25" s="92"/>
    </row>
    <row r="26" spans="1:18" ht="15">
      <c r="A26" s="74"/>
      <c r="B26" s="75"/>
      <c r="C26" s="78">
        <v>6351</v>
      </c>
      <c r="D26" s="111">
        <v>251</v>
      </c>
      <c r="E26" s="111">
        <v>121</v>
      </c>
      <c r="F26" s="111"/>
      <c r="G26" s="120">
        <v>-372</v>
      </c>
      <c r="H26" s="117">
        <f t="shared" si="0"/>
        <v>0</v>
      </c>
      <c r="I26" s="86"/>
      <c r="J26" s="90"/>
      <c r="K26" s="90"/>
      <c r="L26" s="90"/>
      <c r="M26" s="91"/>
      <c r="N26" s="91"/>
      <c r="O26" s="90"/>
      <c r="P26" s="91"/>
      <c r="Q26" s="93"/>
      <c r="R26" s="92"/>
    </row>
    <row r="27" spans="1:18" ht="14.25">
      <c r="A27" s="11"/>
      <c r="B27" s="11" t="s">
        <v>10</v>
      </c>
      <c r="C27" s="78">
        <v>5331</v>
      </c>
      <c r="D27" s="111">
        <v>19068.7</v>
      </c>
      <c r="E27" s="111"/>
      <c r="F27" s="111"/>
      <c r="G27" s="121">
        <v>147</v>
      </c>
      <c r="H27" s="117">
        <f t="shared" si="0"/>
        <v>19215.7</v>
      </c>
      <c r="I27" s="86"/>
      <c r="J27" s="90"/>
      <c r="K27" s="90"/>
      <c r="L27" s="90"/>
      <c r="M27" s="91"/>
      <c r="N27" s="90"/>
      <c r="O27" s="91"/>
      <c r="P27" s="91"/>
      <c r="Q27" s="93"/>
      <c r="R27" s="92"/>
    </row>
    <row r="28" spans="1:18" ht="14.25">
      <c r="A28" s="11"/>
      <c r="B28" s="11"/>
      <c r="C28" s="76">
        <v>6351</v>
      </c>
      <c r="D28" s="111">
        <v>57</v>
      </c>
      <c r="E28" s="111">
        <v>90</v>
      </c>
      <c r="F28" s="111"/>
      <c r="G28" s="121">
        <v>-147</v>
      </c>
      <c r="H28" s="117">
        <f t="shared" si="0"/>
        <v>0</v>
      </c>
      <c r="I28" s="86"/>
      <c r="J28" s="90"/>
      <c r="K28" s="90"/>
      <c r="L28" s="90"/>
      <c r="M28" s="91"/>
      <c r="N28" s="90"/>
      <c r="O28" s="91"/>
      <c r="P28" s="91"/>
      <c r="Q28" s="93"/>
      <c r="R28" s="92"/>
    </row>
    <row r="29" spans="1:18" ht="14.25">
      <c r="A29" s="11"/>
      <c r="B29" s="11" t="s">
        <v>11</v>
      </c>
      <c r="C29" s="79">
        <v>5331</v>
      </c>
      <c r="D29" s="111">
        <v>7121.3</v>
      </c>
      <c r="E29" s="111"/>
      <c r="F29" s="111"/>
      <c r="G29" s="121">
        <v>107</v>
      </c>
      <c r="H29" s="117">
        <f t="shared" si="0"/>
        <v>7228.3</v>
      </c>
      <c r="I29" s="86"/>
      <c r="J29" s="90"/>
      <c r="K29" s="90"/>
      <c r="L29" s="90"/>
      <c r="M29" s="90"/>
      <c r="N29" s="91"/>
      <c r="O29" s="90"/>
      <c r="P29" s="91"/>
      <c r="Q29" s="93"/>
      <c r="R29" s="92"/>
    </row>
    <row r="30" spans="1:18" ht="14.25">
      <c r="A30" s="11"/>
      <c r="B30" s="11"/>
      <c r="C30" s="78">
        <v>6351</v>
      </c>
      <c r="D30" s="111">
        <v>154</v>
      </c>
      <c r="E30" s="111">
        <v>-47</v>
      </c>
      <c r="F30" s="111"/>
      <c r="G30" s="121">
        <v>-107</v>
      </c>
      <c r="H30" s="117">
        <f t="shared" si="0"/>
        <v>0</v>
      </c>
      <c r="I30" s="86"/>
      <c r="J30" s="90"/>
      <c r="K30" s="90"/>
      <c r="L30" s="90"/>
      <c r="M30" s="90"/>
      <c r="N30" s="91"/>
      <c r="O30" s="90"/>
      <c r="P30" s="91"/>
      <c r="Q30" s="93"/>
      <c r="R30" s="92"/>
    </row>
    <row r="31" spans="1:18" ht="14.25">
      <c r="A31" s="11"/>
      <c r="B31" s="11" t="s">
        <v>15</v>
      </c>
      <c r="C31" s="78">
        <v>5331</v>
      </c>
      <c r="D31" s="111">
        <v>6914</v>
      </c>
      <c r="E31" s="111"/>
      <c r="F31" s="111"/>
      <c r="G31" s="121">
        <v>210</v>
      </c>
      <c r="H31" s="117">
        <f t="shared" si="0"/>
        <v>7124</v>
      </c>
      <c r="I31" s="86"/>
      <c r="J31" s="90"/>
      <c r="K31" s="90"/>
      <c r="L31" s="90"/>
      <c r="M31" s="91"/>
      <c r="N31" s="90"/>
      <c r="O31" s="91"/>
      <c r="P31" s="91"/>
      <c r="Q31" s="93"/>
      <c r="R31" s="92"/>
    </row>
    <row r="32" spans="1:18" ht="14.25">
      <c r="A32" s="11"/>
      <c r="B32" s="11"/>
      <c r="C32" s="79">
        <v>6351</v>
      </c>
      <c r="D32" s="111">
        <v>781</v>
      </c>
      <c r="E32" s="111">
        <v>29</v>
      </c>
      <c r="F32" s="111">
        <v>-600</v>
      </c>
      <c r="G32" s="121">
        <v>-210</v>
      </c>
      <c r="H32" s="117">
        <f t="shared" si="0"/>
        <v>0</v>
      </c>
      <c r="I32" s="86"/>
      <c r="J32" s="90"/>
      <c r="K32" s="90"/>
      <c r="L32" s="90"/>
      <c r="M32" s="91"/>
      <c r="N32" s="90"/>
      <c r="O32" s="91"/>
      <c r="P32" s="91"/>
      <c r="Q32" s="93"/>
      <c r="R32" s="92"/>
    </row>
    <row r="33" spans="1:18" ht="14.25">
      <c r="A33" s="11"/>
      <c r="B33" s="11" t="s">
        <v>12</v>
      </c>
      <c r="C33" s="78">
        <v>5331</v>
      </c>
      <c r="D33" s="111">
        <v>13143</v>
      </c>
      <c r="E33" s="111"/>
      <c r="F33" s="111"/>
      <c r="G33" s="121">
        <v>297</v>
      </c>
      <c r="H33" s="117">
        <f t="shared" si="0"/>
        <v>13440</v>
      </c>
      <c r="I33" s="86"/>
      <c r="J33" s="90"/>
      <c r="K33" s="90"/>
      <c r="L33" s="90"/>
      <c r="M33" s="90"/>
      <c r="N33" s="91"/>
      <c r="O33" s="90"/>
      <c r="P33" s="91"/>
      <c r="Q33" s="95"/>
      <c r="R33" s="96"/>
    </row>
    <row r="34" spans="1:18" ht="14.25">
      <c r="A34" s="11"/>
      <c r="B34" s="11"/>
      <c r="C34" s="79">
        <v>6351</v>
      </c>
      <c r="D34" s="111">
        <v>449</v>
      </c>
      <c r="E34" s="111">
        <v>-152</v>
      </c>
      <c r="F34" s="111"/>
      <c r="G34" s="121">
        <v>-297</v>
      </c>
      <c r="H34" s="117">
        <f t="shared" si="0"/>
        <v>0</v>
      </c>
      <c r="I34" s="86"/>
      <c r="J34" s="90"/>
      <c r="K34" s="90"/>
      <c r="L34" s="90"/>
      <c r="M34" s="90"/>
      <c r="N34" s="91"/>
      <c r="O34" s="90"/>
      <c r="P34" s="91"/>
      <c r="Q34" s="95"/>
      <c r="R34" s="96"/>
    </row>
    <row r="35" spans="1:18" ht="14.25">
      <c r="A35" s="11"/>
      <c r="B35" s="11" t="s">
        <v>16</v>
      </c>
      <c r="C35" s="78">
        <v>5331</v>
      </c>
      <c r="D35" s="111">
        <v>15676.2</v>
      </c>
      <c r="E35" s="111"/>
      <c r="F35" s="111"/>
      <c r="G35" s="121">
        <v>760</v>
      </c>
      <c r="H35" s="117">
        <f t="shared" si="0"/>
        <v>16436.2</v>
      </c>
      <c r="I35" s="86"/>
      <c r="J35" s="90"/>
      <c r="K35" s="90"/>
      <c r="L35" s="90"/>
      <c r="M35" s="91"/>
      <c r="N35" s="91"/>
      <c r="O35" s="91"/>
      <c r="P35" s="91"/>
      <c r="Q35" s="93"/>
      <c r="R35" s="92"/>
    </row>
    <row r="36" spans="1:18" ht="14.25">
      <c r="A36" s="11"/>
      <c r="B36" s="11"/>
      <c r="C36" s="79">
        <v>6351</v>
      </c>
      <c r="D36" s="111">
        <v>1292</v>
      </c>
      <c r="E36" s="111">
        <v>68</v>
      </c>
      <c r="F36" s="111">
        <v>-600</v>
      </c>
      <c r="G36" s="121">
        <v>-760</v>
      </c>
      <c r="H36" s="117">
        <f t="shared" si="0"/>
        <v>0</v>
      </c>
      <c r="I36" s="86"/>
      <c r="J36" s="90"/>
      <c r="K36" s="90"/>
      <c r="L36" s="90"/>
      <c r="M36" s="91"/>
      <c r="N36" s="91"/>
      <c r="O36" s="91"/>
      <c r="P36" s="91"/>
      <c r="Q36" s="93"/>
      <c r="R36" s="92"/>
    </row>
    <row r="37" spans="1:18" ht="14.25">
      <c r="A37" s="11"/>
      <c r="B37" s="11" t="s">
        <v>13</v>
      </c>
      <c r="C37" s="78">
        <v>5331</v>
      </c>
      <c r="D37" s="111">
        <v>9402</v>
      </c>
      <c r="E37" s="111"/>
      <c r="F37" s="111"/>
      <c r="G37" s="121">
        <v>80</v>
      </c>
      <c r="H37" s="117">
        <f t="shared" si="0"/>
        <v>9482</v>
      </c>
      <c r="I37" s="86"/>
      <c r="J37" s="90"/>
      <c r="K37" s="90"/>
      <c r="L37" s="90"/>
      <c r="M37" s="90"/>
      <c r="N37" s="91"/>
      <c r="O37" s="91"/>
      <c r="P37" s="91"/>
      <c r="Q37" s="95"/>
      <c r="R37" s="96"/>
    </row>
    <row r="38" spans="1:18" ht="14.25">
      <c r="A38" s="11"/>
      <c r="B38" s="11"/>
      <c r="C38" s="79">
        <v>6351</v>
      </c>
      <c r="D38" s="111">
        <v>104</v>
      </c>
      <c r="E38" s="111">
        <v>-24</v>
      </c>
      <c r="F38" s="111"/>
      <c r="G38" s="121">
        <v>-80</v>
      </c>
      <c r="H38" s="117">
        <f t="shared" si="0"/>
        <v>0</v>
      </c>
      <c r="I38" s="86"/>
      <c r="J38" s="90"/>
      <c r="K38" s="90"/>
      <c r="L38" s="90"/>
      <c r="M38" s="90"/>
      <c r="N38" s="91"/>
      <c r="O38" s="91"/>
      <c r="P38" s="91"/>
      <c r="Q38" s="95"/>
      <c r="R38" s="96"/>
    </row>
    <row r="39" spans="1:18" ht="14.25">
      <c r="A39" s="11"/>
      <c r="B39" s="11" t="s">
        <v>14</v>
      </c>
      <c r="C39" s="78">
        <v>5331</v>
      </c>
      <c r="D39" s="111">
        <v>20538</v>
      </c>
      <c r="E39" s="111"/>
      <c r="F39" s="111"/>
      <c r="G39" s="121">
        <v>317</v>
      </c>
      <c r="H39" s="117">
        <f t="shared" si="0"/>
        <v>20855</v>
      </c>
      <c r="I39" s="86"/>
      <c r="J39" s="90"/>
      <c r="K39" s="90"/>
      <c r="L39" s="90"/>
      <c r="M39" s="91"/>
      <c r="N39" s="91"/>
      <c r="O39" s="90"/>
      <c r="P39" s="91"/>
      <c r="Q39" s="95"/>
      <c r="R39" s="96"/>
    </row>
    <row r="40" spans="1:18" ht="14.25">
      <c r="A40" s="12"/>
      <c r="B40" s="12"/>
      <c r="C40" s="79">
        <v>6351</v>
      </c>
      <c r="D40" s="126">
        <v>398</v>
      </c>
      <c r="E40" s="113">
        <v>-81</v>
      </c>
      <c r="F40" s="113"/>
      <c r="G40" s="122">
        <v>-317</v>
      </c>
      <c r="H40" s="117">
        <f t="shared" si="0"/>
        <v>0</v>
      </c>
      <c r="I40" s="86"/>
      <c r="J40" s="90"/>
      <c r="K40" s="90"/>
      <c r="L40" s="90"/>
      <c r="M40" s="91"/>
      <c r="N40" s="91"/>
      <c r="O40" s="90"/>
      <c r="P40" s="91"/>
      <c r="Q40" s="95"/>
      <c r="R40" s="96"/>
    </row>
    <row r="41" spans="1:18" ht="14.25">
      <c r="A41" s="12"/>
      <c r="B41" s="11" t="s">
        <v>19</v>
      </c>
      <c r="C41" s="78">
        <v>5331</v>
      </c>
      <c r="D41" s="126">
        <v>11146</v>
      </c>
      <c r="E41" s="126"/>
      <c r="F41" s="126"/>
      <c r="G41" s="122">
        <v>147</v>
      </c>
      <c r="H41" s="127">
        <f t="shared" si="0"/>
        <v>11293</v>
      </c>
      <c r="I41" s="86"/>
      <c r="J41" s="90"/>
      <c r="K41" s="90"/>
      <c r="L41" s="90"/>
      <c r="M41" s="91"/>
      <c r="N41" s="90"/>
      <c r="O41" s="91"/>
      <c r="P41" s="91"/>
      <c r="Q41" s="93"/>
      <c r="R41" s="92"/>
    </row>
    <row r="42" spans="1:18" ht="14.25">
      <c r="A42" s="145"/>
      <c r="B42" s="145"/>
      <c r="C42" s="76">
        <v>6351</v>
      </c>
      <c r="D42" s="147">
        <v>64</v>
      </c>
      <c r="E42" s="148">
        <v>83</v>
      </c>
      <c r="F42" s="148"/>
      <c r="G42" s="149">
        <v>-147</v>
      </c>
      <c r="H42" s="150">
        <f t="shared" si="0"/>
        <v>0</v>
      </c>
      <c r="I42" s="86"/>
      <c r="J42" s="90"/>
      <c r="K42" s="90"/>
      <c r="L42" s="90"/>
      <c r="M42" s="90"/>
      <c r="N42" s="90"/>
      <c r="O42" s="90"/>
      <c r="P42" s="90"/>
      <c r="Q42" s="90"/>
      <c r="R42" s="94"/>
    </row>
    <row r="43" spans="1:18" ht="15">
      <c r="A43" s="155" t="s">
        <v>53</v>
      </c>
      <c r="B43" s="156"/>
      <c r="C43" s="156"/>
      <c r="D43" s="157"/>
      <c r="E43" s="148"/>
      <c r="F43" s="148"/>
      <c r="G43" s="149"/>
      <c r="H43" s="150"/>
      <c r="I43" s="86"/>
      <c r="J43" s="90"/>
      <c r="K43" s="90"/>
      <c r="L43" s="90"/>
      <c r="M43" s="90"/>
      <c r="N43" s="90"/>
      <c r="O43" s="90"/>
      <c r="P43" s="90"/>
      <c r="Q43" s="90"/>
      <c r="R43" s="94"/>
    </row>
    <row r="44" spans="1:18" ht="14.25">
      <c r="A44" s="146"/>
      <c r="B44" s="146" t="s">
        <v>49</v>
      </c>
      <c r="C44" s="79">
        <v>6351</v>
      </c>
      <c r="D44" s="151">
        <v>45</v>
      </c>
      <c r="E44" s="151">
        <v>-45</v>
      </c>
      <c r="F44" s="151"/>
      <c r="G44" s="152">
        <v>0</v>
      </c>
      <c r="H44" s="144">
        <f t="shared" si="0"/>
        <v>0</v>
      </c>
      <c r="I44" s="86"/>
      <c r="J44" s="90"/>
      <c r="K44" s="90"/>
      <c r="L44" s="90"/>
      <c r="M44" s="90"/>
      <c r="N44" s="90"/>
      <c r="O44" s="90"/>
      <c r="P44" s="90"/>
      <c r="Q44" s="90"/>
      <c r="R44" s="94"/>
    </row>
    <row r="45" spans="1:18" ht="14.25">
      <c r="A45" s="146"/>
      <c r="B45" s="145" t="s">
        <v>51</v>
      </c>
      <c r="C45" s="76">
        <v>6351</v>
      </c>
      <c r="D45" s="147">
        <v>9</v>
      </c>
      <c r="E45" s="147">
        <v>-9</v>
      </c>
      <c r="F45" s="147"/>
      <c r="G45" s="153">
        <v>0</v>
      </c>
      <c r="H45" s="127">
        <f t="shared" si="0"/>
        <v>0</v>
      </c>
      <c r="I45" s="86"/>
      <c r="J45" s="90"/>
      <c r="K45" s="90"/>
      <c r="L45" s="90"/>
      <c r="M45" s="90"/>
      <c r="N45" s="90"/>
      <c r="O45" s="90"/>
      <c r="P45" s="90"/>
      <c r="Q45" s="90"/>
      <c r="R45" s="94"/>
    </row>
    <row r="46" spans="1:18" ht="14.25">
      <c r="A46" s="146"/>
      <c r="B46" s="146" t="s">
        <v>52</v>
      </c>
      <c r="C46" s="79">
        <v>6351</v>
      </c>
      <c r="D46" s="151">
        <v>12</v>
      </c>
      <c r="E46" s="151">
        <v>-11</v>
      </c>
      <c r="F46" s="151"/>
      <c r="G46" s="152">
        <v>0</v>
      </c>
      <c r="H46" s="144">
        <f t="shared" si="0"/>
        <v>1</v>
      </c>
      <c r="I46" s="86"/>
      <c r="J46" s="90"/>
      <c r="K46" s="90"/>
      <c r="L46" s="90"/>
      <c r="M46" s="90"/>
      <c r="N46" s="90"/>
      <c r="O46" s="90"/>
      <c r="P46" s="90"/>
      <c r="Q46" s="90"/>
      <c r="R46" s="94"/>
    </row>
    <row r="47" spans="1:18" ht="15" thickBot="1">
      <c r="A47" s="140"/>
      <c r="B47" s="140" t="s">
        <v>50</v>
      </c>
      <c r="C47" s="76">
        <v>6351</v>
      </c>
      <c r="D47" s="141">
        <v>163</v>
      </c>
      <c r="E47" s="141">
        <v>-163</v>
      </c>
      <c r="F47" s="141"/>
      <c r="G47" s="142">
        <v>0</v>
      </c>
      <c r="H47" s="143">
        <f t="shared" si="0"/>
        <v>0</v>
      </c>
      <c r="I47" s="86"/>
      <c r="J47" s="90"/>
      <c r="K47" s="90"/>
      <c r="L47" s="90"/>
      <c r="M47" s="90"/>
      <c r="N47" s="90"/>
      <c r="O47" s="90"/>
      <c r="P47" s="90"/>
      <c r="Q47" s="90"/>
      <c r="R47" s="94"/>
    </row>
    <row r="48" spans="1:18" ht="15.75" thickBot="1">
      <c r="A48" s="80" t="s">
        <v>29</v>
      </c>
      <c r="B48" s="80" t="s">
        <v>39</v>
      </c>
      <c r="C48" s="81" t="s">
        <v>39</v>
      </c>
      <c r="D48" s="138" t="s">
        <v>39</v>
      </c>
      <c r="E48" s="116">
        <f>SUM(E15:E47)</f>
        <v>0</v>
      </c>
      <c r="F48" s="116"/>
      <c r="G48" s="116">
        <f>+G15+G17+G20+G22+G25+G27+G29+G31+G33+G35+G37+G39+G41</f>
        <v>3040</v>
      </c>
      <c r="H48" s="116"/>
      <c r="I48" s="97"/>
      <c r="J48" s="98"/>
      <c r="K48" s="98"/>
      <c r="L48" s="98"/>
      <c r="M48" s="90"/>
      <c r="N48" s="90"/>
      <c r="O48" s="90"/>
      <c r="P48" s="99"/>
      <c r="Q48" s="98"/>
      <c r="R48" s="100"/>
    </row>
    <row r="49" spans="4:18" ht="12.75">
      <c r="D49" s="137"/>
      <c r="E49" s="137"/>
      <c r="F49" s="137"/>
      <c r="G49" s="137"/>
      <c r="H49" s="136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ht="14.25">
      <c r="D50" s="139"/>
    </row>
    <row r="51" ht="12.75">
      <c r="D51" s="137"/>
    </row>
  </sheetData>
  <mergeCells count="3">
    <mergeCell ref="L1:M1"/>
    <mergeCell ref="L2:M2"/>
    <mergeCell ref="A43:D43"/>
  </mergeCells>
  <printOptions/>
  <pageMargins left="0.75" right="0.75" top="1" bottom="1" header="0.4921259845" footer="0.4921259845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schallnerova</cp:lastModifiedBy>
  <cp:lastPrinted>2005-12-21T08:11:15Z</cp:lastPrinted>
  <dcterms:created xsi:type="dcterms:W3CDTF">2005-06-24T10:48:18Z</dcterms:created>
  <dcterms:modified xsi:type="dcterms:W3CDTF">2005-12-21T08:12:09Z</dcterms:modified>
  <cp:category/>
  <cp:version/>
  <cp:contentType/>
  <cp:contentStatus/>
</cp:coreProperties>
</file>