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55" activeTab="0"/>
  </bookViews>
  <sheets>
    <sheet name="RK-39-2005-52, př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Martin Šuma</author>
  </authors>
  <commentList>
    <comment ref="C36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finančních darů ODN</t>
        </r>
      </text>
    </comment>
    <comment ref="C37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finančních darů očního</t>
        </r>
      </text>
    </comment>
    <comment ref="C39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darů oddělení GYN-POR</t>
        </r>
      </text>
    </comment>
    <comment ref="C38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finanční darů dětského oddělení</t>
        </r>
      </text>
    </comment>
    <comment ref="D60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původně 2.000
</t>
        </r>
      </text>
    </comment>
    <comment ref="D62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původně 2.000</t>
        </r>
      </text>
    </comment>
    <comment ref="C41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finančních darů NJ</t>
        </r>
      </text>
    </comment>
  </commentList>
</comments>
</file>

<file path=xl/sharedStrings.xml><?xml version="1.0" encoding="utf-8"?>
<sst xmlns="http://schemas.openxmlformats.org/spreadsheetml/2006/main" count="134" uniqueCount="122">
  <si>
    <t>Celkem</t>
  </si>
  <si>
    <t>movitý majetek</t>
  </si>
  <si>
    <t>nemovitý majetek</t>
  </si>
  <si>
    <t>dotace z kapitálových výdajů - schváleno usnesením 0076/01/2005/ZK</t>
  </si>
  <si>
    <t>dotace ze smluv o nájmu movitého a nemovitého majetku</t>
  </si>
  <si>
    <t xml:space="preserve">dotace z příkazních smluv </t>
  </si>
  <si>
    <t xml:space="preserve">celkem </t>
  </si>
  <si>
    <t xml:space="preserve"> vlastní zdroje organizace</t>
  </si>
  <si>
    <t>UZ 00051</t>
  </si>
  <si>
    <t>UZ 00052</t>
  </si>
  <si>
    <t>UZ 00000</t>
  </si>
  <si>
    <t>CELKEM INVESTICE</t>
  </si>
  <si>
    <t>Prostředky z investičního fondu</t>
  </si>
  <si>
    <t>Název akce</t>
  </si>
  <si>
    <t>faktura</t>
  </si>
  <si>
    <t>Unistav - dostavba NN</t>
  </si>
  <si>
    <t>50066/02</t>
  </si>
  <si>
    <t>Ekon - TZ infekčního pavilonu</t>
  </si>
  <si>
    <t>50073/02</t>
  </si>
  <si>
    <t>Penta - TZ infekčního pavilonu</t>
  </si>
  <si>
    <t>50027/03</t>
  </si>
  <si>
    <t>Penta - TZ diagnostického pavilonu HTO</t>
  </si>
  <si>
    <t>50007/03</t>
  </si>
  <si>
    <t>Penta - TZ interního pavilonu bronchoskopie</t>
  </si>
  <si>
    <t>50048/03</t>
  </si>
  <si>
    <t>Pozemní stavby - TZ diagnostického pavilonu</t>
  </si>
  <si>
    <t>50002/03</t>
  </si>
  <si>
    <t>50019/03</t>
  </si>
  <si>
    <t>Pozemní stavby - Tzpříjem B (cytoskopie)</t>
  </si>
  <si>
    <t>50028/03</t>
  </si>
  <si>
    <t>Dialyzační monitor</t>
  </si>
  <si>
    <t>Mrazící box pro kostní banku</t>
  </si>
  <si>
    <t>Fototerapeutická kabina</t>
  </si>
  <si>
    <t>Ureterorenoskop</t>
  </si>
  <si>
    <t>Digitalizace Fomei</t>
  </si>
  <si>
    <t>Esophagoskop</t>
  </si>
  <si>
    <t>Siemens - splátky RDG</t>
  </si>
  <si>
    <t>12532/02</t>
  </si>
  <si>
    <t>Sodat - splátky software pro VS</t>
  </si>
  <si>
    <t>50045/03</t>
  </si>
  <si>
    <t>Unistav - monitory ARO</t>
  </si>
  <si>
    <t>50036/03</t>
  </si>
  <si>
    <t>Hoyer - sensor</t>
  </si>
  <si>
    <t>50059/03</t>
  </si>
  <si>
    <t>Hypokramed - CO2 Endoflator</t>
  </si>
  <si>
    <t>50057/01</t>
  </si>
  <si>
    <t>Olympus - endoskopie kamera VISERA</t>
  </si>
  <si>
    <t>50016/04</t>
  </si>
  <si>
    <t>Tiši Zdenk - TZ interního pavilonu</t>
  </si>
  <si>
    <t>50020/04</t>
  </si>
  <si>
    <t>Hospimed - optický přístroj (oční)</t>
  </si>
  <si>
    <t>50021/04</t>
  </si>
  <si>
    <t>Oprava CT (rentgenka)</t>
  </si>
  <si>
    <t>Rezerva na nutné hvarijní stavy nemovitého majetku</t>
  </si>
  <si>
    <t>Smluvní servis zdravotnických přístrojů</t>
  </si>
  <si>
    <t>Oprava podlah laboratoří biochemie OKBMI</t>
  </si>
  <si>
    <t>Rezerva na nutné hvarijní stavy movitého majetku</t>
  </si>
  <si>
    <t>Oprava rozvodu medicinálních plynů OKBMI</t>
  </si>
  <si>
    <t>Oprava vozovek v areálu</t>
  </si>
  <si>
    <t>Oprava lapolu OLVS</t>
  </si>
  <si>
    <t>Oprava izolací podlah ODN</t>
  </si>
  <si>
    <t>Oprava izolací vstupního schodiště OLVS</t>
  </si>
  <si>
    <t xml:space="preserve"> vlastní zdroje </t>
  </si>
  <si>
    <t>CELKEM nemovitý majetek</t>
  </si>
  <si>
    <t>CELKEM movitý majetek</t>
  </si>
  <si>
    <t>Plán oprav  dlouhodobého majetku  na rok 2005</t>
  </si>
  <si>
    <t>Plán oprav  dlouhodobého majetku na rok 2005</t>
  </si>
  <si>
    <t>Nemovitý majetek § 3522, položka 6351 v Kč</t>
  </si>
  <si>
    <t>Movitý majetek § 3522, položka 6351 v Kč</t>
  </si>
  <si>
    <t>Dotace z rezervy kraje na servery</t>
  </si>
  <si>
    <t>50001/05</t>
  </si>
  <si>
    <t>REPO-RECK - MOTOmed tetto pro ODN</t>
  </si>
  <si>
    <t>Operační křeslo Stryker-Surgistool II</t>
  </si>
  <si>
    <t>50002/05</t>
  </si>
  <si>
    <t>50004/05</t>
  </si>
  <si>
    <t>50003/05</t>
  </si>
  <si>
    <t>Hoyer Praha - oxymetr</t>
  </si>
  <si>
    <t xml:space="preserve">ŠIMEČEK-RDS - monitor kontaminace MCII-RXE </t>
  </si>
  <si>
    <t>ŠIMEČEK-RDS - zdroj k monitoru kontaminace</t>
  </si>
  <si>
    <t>Monitor vitálních funkcí pro GYN-POR</t>
  </si>
  <si>
    <t>Videokolonoskop + příslušenství (vlastní podíl při pořízení z dotace SR)</t>
  </si>
  <si>
    <t>Hysteroresektoskop</t>
  </si>
  <si>
    <t>Kopírka</t>
  </si>
  <si>
    <t>Frankovací stroj</t>
  </si>
  <si>
    <t>Oprava Shimadzu STC 7800 TC</t>
  </si>
  <si>
    <t xml:space="preserve">Oprava přístroje Shimadzu - RTG   </t>
  </si>
  <si>
    <t>Oprava Perfusoru ARO</t>
  </si>
  <si>
    <t>Oprava videoskopu INTERNA ambulance</t>
  </si>
  <si>
    <t>Oprava chladícího boxu OKBMI</t>
  </si>
  <si>
    <t>Oprava třídícího pásu STRAVOVACÍ PROVOZ</t>
  </si>
  <si>
    <t>Oprava desinfektoru OKBMI</t>
  </si>
  <si>
    <t>Oprava oscilační pily</t>
  </si>
  <si>
    <t>Oprava zubního RTG</t>
  </si>
  <si>
    <t>Oprava chlazení ve stravovacím provozu</t>
  </si>
  <si>
    <t>Oprava klimatizačních rozvodů OKBMI</t>
  </si>
  <si>
    <t>Servis výtahů</t>
  </si>
  <si>
    <t>Oprava výtluků</t>
  </si>
  <si>
    <t>Oprava tel.rozvodů (přeložení poboček)</t>
  </si>
  <si>
    <t>Oprava místnosti staré ústředny</t>
  </si>
  <si>
    <t>Výměna vnitřních rozvodů vody</t>
  </si>
  <si>
    <t>50007/05</t>
  </si>
  <si>
    <t>Oprava bronchoskopu BF-P40</t>
  </si>
  <si>
    <t>Oprava modulárního monitoru M1116 A</t>
  </si>
  <si>
    <t>Oprava insuflátoru na COS</t>
  </si>
  <si>
    <t>Oprava sondy uzv-rektárlní pro UROLOGII</t>
  </si>
  <si>
    <t>Oprava tiskárny DRYSTAR 3000 na RTG</t>
  </si>
  <si>
    <t>Oprava gamakamery MULTICELL na ONM</t>
  </si>
  <si>
    <t>Oprava FRU Laser BAR CODE Reader na HTO</t>
  </si>
  <si>
    <t>Oprava autorefraktometru OČNÍ</t>
  </si>
  <si>
    <t>Multifunkční přístroj pro oční oddělení</t>
  </si>
  <si>
    <t xml:space="preserve"> </t>
  </si>
  <si>
    <t>Oprava CT (opakovaná havárie rentgenka + transformátor)</t>
  </si>
  <si>
    <t>Analyzátor rentgenového záření</t>
  </si>
  <si>
    <t>50008/05</t>
  </si>
  <si>
    <t>III. Plán oprav pro rok 2005</t>
  </si>
  <si>
    <r>
      <t>Oprava rozvodu CO</t>
    </r>
    <r>
      <rPr>
        <b/>
        <vertAlign val="subscript"/>
        <sz val="9"/>
        <rFont val="Arial CE"/>
        <family val="2"/>
      </rPr>
      <t>2</t>
    </r>
    <r>
      <rPr>
        <b/>
        <sz val="9"/>
        <rFont val="Arial CE"/>
        <family val="2"/>
      </rPr>
      <t xml:space="preserve"> na COS</t>
    </r>
  </si>
  <si>
    <t>Počet stran: 2</t>
  </si>
  <si>
    <t>I. Návrh změny investičního plánu pro rok 2005</t>
  </si>
  <si>
    <t>Převod investičních prostředků na investiční účet organizace s tím, že prostředky budou použity na nákup investic v roce 2006  viz. Rozpis</t>
  </si>
  <si>
    <t>instalace nového kotle 600 tis. Kč, porodní sál nadstandart-projektová dokumentace 150 tis. Kč, bronchoskop 800 tis. Kč, kardiotokograf 1 200 tis. Kč, výměna vybavení centrální kuchyně 1 500 tis. Kč, interní oddělení-JIP (jednotka UPS) 150 tis. Kč, EMG 1 000 tis. Kč, vrtačka vzduchová pro COS 2 ks 280 tis. Kč, ultrazvukový přístroj 6 000 tis. Kč, digitalizace PACS 645 tis. Kč, manažerský informační systém 300 tis. Kč.</t>
  </si>
  <si>
    <t>II. Rozpis akcí, které budou v roce 2006 realizovány převodem finančních prostředků do investičního fondu</t>
  </si>
  <si>
    <t>RK-38-2005-52,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</si>
</sst>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vertAlign val="subscript"/>
      <sz val="9"/>
      <name val="Arial CE"/>
      <family val="2"/>
    </font>
    <font>
      <b/>
      <sz val="11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8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4" fillId="2" borderId="4" xfId="0" applyNumberFormat="1" applyFont="1" applyFill="1" applyBorder="1" applyAlignment="1">
      <alignment vertical="center"/>
    </xf>
    <xf numFmtId="2" fontId="13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vertical="center"/>
    </xf>
    <xf numFmtId="3" fontId="6" fillId="2" borderId="17" xfId="0" applyNumberFormat="1" applyFont="1" applyFill="1" applyBorder="1" applyAlignment="1">
      <alignment horizontal="right" vertical="center"/>
    </xf>
    <xf numFmtId="3" fontId="13" fillId="0" borderId="7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4" fontId="6" fillId="2" borderId="18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2" borderId="17" xfId="0" applyNumberFormat="1" applyFont="1" applyFill="1" applyBorder="1" applyAlignment="1">
      <alignment vertical="center"/>
    </xf>
    <xf numFmtId="4" fontId="13" fillId="2" borderId="18" xfId="0" applyNumberFormat="1" applyFont="1" applyFill="1" applyBorder="1" applyAlignment="1">
      <alignment vertical="center"/>
    </xf>
    <xf numFmtId="0" fontId="13" fillId="0" borderId="19" xfId="0" applyFont="1" applyBorder="1" applyAlignment="1">
      <alignment/>
    </xf>
    <xf numFmtId="3" fontId="6" fillId="2" borderId="17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6" fillId="2" borderId="25" xfId="0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2" fontId="17" fillId="0" borderId="37" xfId="0" applyNumberFormat="1" applyFont="1" applyBorder="1" applyAlignment="1">
      <alignment vertical="center" wrapText="1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38100</xdr:rowOff>
    </xdr:from>
    <xdr:to>
      <xdr:col>19</xdr:col>
      <xdr:colOff>600075</xdr:colOff>
      <xdr:row>45</xdr:row>
      <xdr:rowOff>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0325100" y="942975"/>
          <a:ext cx="5343525" cy="1115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Úprava verze 4.0 proti 3.0
NEMOVITÉ VĚCI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- pro nedostatek finančních prostředků v letošním roce přesunuty do roku 2006 následující investice:
Instalace nového kotle 600 000 Kč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Porodní sál(nadstandart) - projekt.dokumentace 150 000 Kč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MOVITÉ VĚCI
- pro nedostatek peněz v letošním roce (nebo nezískání faktury do 20.12.2005) přesunuty do roku 2006 následující investice:
Bronchoskop 800 000 Kč
Kardiotokograf 1 200 000 Kč
Výměna vybavení centrální kuchyně 1 500 000 Kč
Interní oddělení - JIP, jednotka UPS 150 000 Kč
EMG 1 000 000 Kč
Vrtačka vzduchová pro COS 2 ks 280 000 Kč
Ultrazvukový přístro 6 000 000 Kč
Digitalizace PACS 645 000 Kč (úprava výše částky připadající na 1. splátku v rámci projektu dokončení digitalizace PACS (původně 400 000 Kč)
Manažerský informační systém 300 000 Kč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Nahražení tří přístrojů pro oční oddělení (štěrbinová lampa 300 000 Kč, auto-keratorefraktometr 300 000 Kč, bezkontaktní tonometr 350 000 Kč)  jedním multifunkčním pokrývajícím funkčnost těchto tří v hodnotě 747 500 Kč.
Nákup analyzátoru rentgenového záření v částce 381 000 Kč - nezbytná součást povolení SÚJB na provádění zkoušek dlouhodobé stability
Zrušení rezervy na nepředvídané havárie 5 575 480 Kč</a:t>
          </a:r>
        </a:p>
      </xdr:txBody>
    </xdr:sp>
    <xdr:clientData/>
  </xdr:twoCellAnchor>
  <xdr:twoCellAnchor>
    <xdr:from>
      <xdr:col>12</xdr:col>
      <xdr:colOff>57150</xdr:colOff>
      <xdr:row>56</xdr:row>
      <xdr:rowOff>9525</xdr:rowOff>
    </xdr:from>
    <xdr:to>
      <xdr:col>17</xdr:col>
      <xdr:colOff>457200</xdr:colOff>
      <xdr:row>73</xdr:row>
      <xdr:rowOff>133350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10296525" y="15392400"/>
          <a:ext cx="3857625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Úprava verze 4.0 proti 3.0
</a:t>
          </a: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 doplněna další havarijní oprava CT 2,3 mil. Kč a navýšena rezerva na nutné havarijní opravy o 1,913 mil. Kč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85" zoomScaleNormal="85" workbookViewId="0" topLeftCell="H1">
      <selection activeCell="R1" sqref="R1"/>
    </sheetView>
  </sheetViews>
  <sheetFormatPr defaultColWidth="9.00390625" defaultRowHeight="12.75"/>
  <cols>
    <col min="1" max="1" width="35.375" style="1" customWidth="1"/>
    <col min="2" max="2" width="8.75390625" style="2" customWidth="1"/>
    <col min="3" max="3" width="9.25390625" style="2" bestFit="1" customWidth="1"/>
    <col min="4" max="4" width="9.375" style="2" customWidth="1"/>
    <col min="5" max="7" width="8.75390625" style="2" customWidth="1"/>
    <col min="8" max="8" width="9.375" style="2" customWidth="1"/>
    <col min="9" max="9" width="8.75390625" style="1" customWidth="1"/>
    <col min="10" max="10" width="9.75390625" style="1" customWidth="1"/>
    <col min="11" max="12" width="8.75390625" style="1" customWidth="1"/>
    <col min="13" max="13" width="10.625" style="8" bestFit="1" customWidth="1"/>
    <col min="14" max="14" width="8.75390625" style="1" customWidth="1"/>
    <col min="15" max="15" width="8.00390625" style="0" bestFit="1" customWidth="1"/>
  </cols>
  <sheetData>
    <row r="1" s="42" customFormat="1" ht="21" customHeight="1">
      <c r="R1" s="43" t="s">
        <v>121</v>
      </c>
    </row>
    <row r="2" s="42" customFormat="1" ht="21" customHeight="1">
      <c r="R2" s="43" t="s">
        <v>116</v>
      </c>
    </row>
    <row r="3" spans="1:14" ht="5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24" customHeight="1" thickBot="1">
      <c r="A4" s="11" t="s">
        <v>117</v>
      </c>
      <c r="B4"/>
      <c r="C4"/>
      <c r="D4"/>
      <c r="E4"/>
      <c r="F4"/>
      <c r="G4"/>
      <c r="H4"/>
      <c r="I4"/>
      <c r="J4"/>
      <c r="K4"/>
      <c r="L4"/>
      <c r="N4"/>
    </row>
    <row r="5" spans="1:14" ht="65.25" customHeight="1">
      <c r="A5" s="60" t="s">
        <v>67</v>
      </c>
      <c r="B5" s="61"/>
      <c r="C5" s="70" t="s">
        <v>12</v>
      </c>
      <c r="D5" s="70"/>
      <c r="E5" s="70" t="s">
        <v>4</v>
      </c>
      <c r="F5" s="70"/>
      <c r="G5" s="70" t="s">
        <v>5</v>
      </c>
      <c r="H5" s="70"/>
      <c r="I5" s="70" t="s">
        <v>3</v>
      </c>
      <c r="J5" s="70"/>
      <c r="K5" s="114" t="s">
        <v>6</v>
      </c>
      <c r="L5" s="115"/>
      <c r="N5"/>
    </row>
    <row r="6" spans="1:14" ht="22.5" customHeight="1" thickBot="1">
      <c r="A6" s="44" t="s">
        <v>13</v>
      </c>
      <c r="B6" s="45" t="s">
        <v>14</v>
      </c>
      <c r="C6" s="71" t="s">
        <v>62</v>
      </c>
      <c r="D6" s="71"/>
      <c r="E6" s="71" t="s">
        <v>8</v>
      </c>
      <c r="F6" s="71"/>
      <c r="G6" s="71" t="s">
        <v>9</v>
      </c>
      <c r="H6" s="71"/>
      <c r="I6" s="71" t="s">
        <v>10</v>
      </c>
      <c r="J6" s="71"/>
      <c r="K6" s="116"/>
      <c r="L6" s="117"/>
      <c r="N6"/>
    </row>
    <row r="7" spans="1:13" s="19" customFormat="1" ht="21" customHeight="1">
      <c r="A7" s="15" t="s">
        <v>15</v>
      </c>
      <c r="B7" s="16" t="s">
        <v>16</v>
      </c>
      <c r="C7" s="56"/>
      <c r="D7" s="56"/>
      <c r="E7" s="56">
        <v>1354000</v>
      </c>
      <c r="F7" s="56"/>
      <c r="G7" s="56"/>
      <c r="H7" s="56"/>
      <c r="I7" s="56"/>
      <c r="J7" s="56"/>
      <c r="K7" s="56">
        <f aca="true" t="shared" si="0" ref="K7:K14">+C7+E7+G7+I7</f>
        <v>1354000</v>
      </c>
      <c r="L7" s="49"/>
      <c r="M7" s="18"/>
    </row>
    <row r="8" spans="1:13" s="19" customFormat="1" ht="21" customHeight="1">
      <c r="A8" s="15" t="s">
        <v>17</v>
      </c>
      <c r="B8" s="16" t="s">
        <v>18</v>
      </c>
      <c r="C8" s="56"/>
      <c r="D8" s="56"/>
      <c r="E8" s="56">
        <v>500000</v>
      </c>
      <c r="F8" s="56"/>
      <c r="G8" s="56"/>
      <c r="H8" s="56"/>
      <c r="I8" s="56"/>
      <c r="J8" s="56"/>
      <c r="K8" s="56">
        <f t="shared" si="0"/>
        <v>500000</v>
      </c>
      <c r="L8" s="49"/>
      <c r="M8" s="18"/>
    </row>
    <row r="9" spans="1:13" s="19" customFormat="1" ht="21" customHeight="1">
      <c r="A9" s="15" t="s">
        <v>19</v>
      </c>
      <c r="B9" s="16" t="s">
        <v>20</v>
      </c>
      <c r="C9" s="56"/>
      <c r="D9" s="56"/>
      <c r="E9" s="56">
        <v>525000</v>
      </c>
      <c r="F9" s="56"/>
      <c r="G9" s="56"/>
      <c r="H9" s="56"/>
      <c r="I9" s="56"/>
      <c r="J9" s="56"/>
      <c r="K9" s="56">
        <f t="shared" si="0"/>
        <v>525000</v>
      </c>
      <c r="L9" s="49"/>
      <c r="M9" s="18"/>
    </row>
    <row r="10" spans="1:13" s="19" customFormat="1" ht="21" customHeight="1">
      <c r="A10" s="15" t="s">
        <v>21</v>
      </c>
      <c r="B10" s="16" t="s">
        <v>22</v>
      </c>
      <c r="C10" s="56"/>
      <c r="D10" s="56"/>
      <c r="E10" s="56">
        <v>263000</v>
      </c>
      <c r="F10" s="56"/>
      <c r="G10" s="56"/>
      <c r="H10" s="56"/>
      <c r="I10" s="56"/>
      <c r="J10" s="56"/>
      <c r="K10" s="56">
        <f t="shared" si="0"/>
        <v>263000</v>
      </c>
      <c r="L10" s="49"/>
      <c r="M10" s="18"/>
    </row>
    <row r="11" spans="1:13" s="19" customFormat="1" ht="21" customHeight="1">
      <c r="A11" s="15" t="s">
        <v>23</v>
      </c>
      <c r="B11" s="16" t="s">
        <v>24</v>
      </c>
      <c r="C11" s="56"/>
      <c r="D11" s="56"/>
      <c r="E11" s="56">
        <v>10000</v>
      </c>
      <c r="F11" s="56"/>
      <c r="G11" s="56"/>
      <c r="H11" s="56"/>
      <c r="I11" s="56"/>
      <c r="J11" s="56"/>
      <c r="K11" s="56">
        <f t="shared" si="0"/>
        <v>10000</v>
      </c>
      <c r="L11" s="49"/>
      <c r="M11" s="18"/>
    </row>
    <row r="12" spans="1:13" s="19" customFormat="1" ht="21" customHeight="1">
      <c r="A12" s="15" t="s">
        <v>25</v>
      </c>
      <c r="B12" s="16" t="s">
        <v>26</v>
      </c>
      <c r="C12" s="56"/>
      <c r="D12" s="56"/>
      <c r="E12" s="56">
        <v>1881000</v>
      </c>
      <c r="F12" s="56"/>
      <c r="G12" s="56"/>
      <c r="H12" s="56"/>
      <c r="I12" s="56"/>
      <c r="J12" s="56"/>
      <c r="K12" s="56">
        <f t="shared" si="0"/>
        <v>1881000</v>
      </c>
      <c r="L12" s="49"/>
      <c r="M12" s="18"/>
    </row>
    <row r="13" spans="1:13" s="19" customFormat="1" ht="21" customHeight="1">
      <c r="A13" s="15" t="s">
        <v>25</v>
      </c>
      <c r="B13" s="16" t="s">
        <v>27</v>
      </c>
      <c r="C13" s="56"/>
      <c r="D13" s="56"/>
      <c r="E13" s="56">
        <v>1376000</v>
      </c>
      <c r="F13" s="56"/>
      <c r="G13" s="56"/>
      <c r="H13" s="56"/>
      <c r="I13" s="56"/>
      <c r="J13" s="56"/>
      <c r="K13" s="56">
        <f t="shared" si="0"/>
        <v>1376000</v>
      </c>
      <c r="L13" s="49"/>
      <c r="M13" s="18"/>
    </row>
    <row r="14" spans="1:13" s="19" customFormat="1" ht="21" customHeight="1" thickBot="1">
      <c r="A14" s="15" t="s">
        <v>28</v>
      </c>
      <c r="B14" s="16" t="s">
        <v>29</v>
      </c>
      <c r="C14" s="56"/>
      <c r="D14" s="56"/>
      <c r="E14" s="56">
        <v>151000</v>
      </c>
      <c r="F14" s="56"/>
      <c r="G14" s="56"/>
      <c r="H14" s="56"/>
      <c r="I14" s="56"/>
      <c r="J14" s="56"/>
      <c r="K14" s="56">
        <f t="shared" si="0"/>
        <v>151000</v>
      </c>
      <c r="L14" s="49"/>
      <c r="M14" s="18"/>
    </row>
    <row r="15" spans="1:13" s="20" customFormat="1" ht="21" customHeight="1" thickBot="1">
      <c r="A15" s="66" t="s">
        <v>63</v>
      </c>
      <c r="B15" s="67"/>
      <c r="C15" s="65">
        <f>SUM(C7:D14)</f>
        <v>0</v>
      </c>
      <c r="D15" s="65"/>
      <c r="E15" s="65">
        <f>SUM(E7:F14)</f>
        <v>6060000</v>
      </c>
      <c r="F15" s="65"/>
      <c r="G15" s="65">
        <f>SUM(G7:H14)</f>
        <v>0</v>
      </c>
      <c r="H15" s="65"/>
      <c r="I15" s="65">
        <f>SUM(I7:J14)</f>
        <v>0</v>
      </c>
      <c r="J15" s="65"/>
      <c r="K15" s="65">
        <f>SUM(K7:L14)</f>
        <v>6060000</v>
      </c>
      <c r="L15" s="47"/>
      <c r="M15" s="18"/>
    </row>
    <row r="16" spans="1:14" ht="4.5" customHeight="1" thickBot="1">
      <c r="A16"/>
      <c r="B16"/>
      <c r="C16"/>
      <c r="D16"/>
      <c r="E16"/>
      <c r="F16"/>
      <c r="G16"/>
      <c r="H16"/>
      <c r="I16"/>
      <c r="J16"/>
      <c r="K16"/>
      <c r="L16"/>
      <c r="N16"/>
    </row>
    <row r="17" spans="1:23" ht="51.75" customHeight="1">
      <c r="A17" s="54" t="s">
        <v>68</v>
      </c>
      <c r="B17" s="55"/>
      <c r="C17" s="46" t="s">
        <v>12</v>
      </c>
      <c r="D17" s="46"/>
      <c r="E17" s="46" t="s">
        <v>4</v>
      </c>
      <c r="F17" s="46"/>
      <c r="G17" s="46" t="s">
        <v>5</v>
      </c>
      <c r="H17" s="46"/>
      <c r="I17" s="46" t="s">
        <v>3</v>
      </c>
      <c r="J17" s="46"/>
      <c r="K17" s="110" t="s">
        <v>6</v>
      </c>
      <c r="L17" s="111"/>
      <c r="O17" s="1"/>
      <c r="P17" s="1"/>
      <c r="Q17" s="1"/>
      <c r="R17" s="1"/>
      <c r="S17" s="1"/>
      <c r="T17" s="1"/>
      <c r="U17" s="1"/>
      <c r="V17" s="1"/>
      <c r="W17" s="1"/>
    </row>
    <row r="18" spans="1:23" ht="21.75" customHeight="1" thickBot="1">
      <c r="A18" s="3" t="s">
        <v>13</v>
      </c>
      <c r="B18" s="6" t="s">
        <v>14</v>
      </c>
      <c r="C18" s="83" t="s">
        <v>7</v>
      </c>
      <c r="D18" s="83"/>
      <c r="E18" s="83" t="s">
        <v>8</v>
      </c>
      <c r="F18" s="83"/>
      <c r="G18" s="83" t="s">
        <v>9</v>
      </c>
      <c r="H18" s="83"/>
      <c r="I18" s="83" t="s">
        <v>10</v>
      </c>
      <c r="J18" s="83"/>
      <c r="K18" s="112"/>
      <c r="L18" s="113"/>
      <c r="O18" s="1"/>
      <c r="P18" s="1"/>
      <c r="Q18" s="1"/>
      <c r="R18" s="1"/>
      <c r="S18" s="1"/>
      <c r="T18" s="1"/>
      <c r="U18" s="1"/>
      <c r="V18" s="1"/>
      <c r="W18" s="1"/>
    </row>
    <row r="19" spans="1:13" s="20" customFormat="1" ht="19.5" customHeight="1">
      <c r="A19" s="21" t="s">
        <v>30</v>
      </c>
      <c r="B19" s="22"/>
      <c r="C19" s="85"/>
      <c r="D19" s="85"/>
      <c r="E19" s="84"/>
      <c r="F19" s="84"/>
      <c r="G19" s="84"/>
      <c r="H19" s="84"/>
      <c r="I19" s="84">
        <v>500000</v>
      </c>
      <c r="J19" s="84"/>
      <c r="K19" s="84">
        <f aca="true" t="shared" si="1" ref="K19:K33">SUM(C19:J19)</f>
        <v>500000</v>
      </c>
      <c r="L19" s="119"/>
      <c r="M19" s="18"/>
    </row>
    <row r="20" spans="1:13" s="20" customFormat="1" ht="19.5" customHeight="1">
      <c r="A20" s="15" t="s">
        <v>31</v>
      </c>
      <c r="B20" s="23"/>
      <c r="C20" s="59"/>
      <c r="D20" s="59"/>
      <c r="E20" s="56">
        <v>125000</v>
      </c>
      <c r="F20" s="56"/>
      <c r="G20" s="56"/>
      <c r="H20" s="56"/>
      <c r="I20" s="56"/>
      <c r="J20" s="56"/>
      <c r="K20" s="56">
        <f t="shared" si="1"/>
        <v>125000</v>
      </c>
      <c r="L20" s="49"/>
      <c r="M20" s="18"/>
    </row>
    <row r="21" spans="1:13" s="20" customFormat="1" ht="19.5" customHeight="1">
      <c r="A21" s="15" t="s">
        <v>32</v>
      </c>
      <c r="B21" s="23"/>
      <c r="C21" s="59"/>
      <c r="D21" s="59"/>
      <c r="E21" s="56">
        <v>40000</v>
      </c>
      <c r="F21" s="56"/>
      <c r="G21" s="56">
        <v>710000</v>
      </c>
      <c r="H21" s="56"/>
      <c r="I21" s="56"/>
      <c r="J21" s="56"/>
      <c r="K21" s="56">
        <f t="shared" si="1"/>
        <v>750000</v>
      </c>
      <c r="L21" s="49"/>
      <c r="M21" s="18"/>
    </row>
    <row r="22" spans="1:13" s="20" customFormat="1" ht="19.5" customHeight="1">
      <c r="A22" s="15" t="s">
        <v>33</v>
      </c>
      <c r="B22" s="23"/>
      <c r="C22" s="59"/>
      <c r="D22" s="59"/>
      <c r="E22" s="56">
        <v>75000</v>
      </c>
      <c r="F22" s="56"/>
      <c r="G22" s="56"/>
      <c r="H22" s="56"/>
      <c r="I22" s="56"/>
      <c r="J22" s="56"/>
      <c r="K22" s="56">
        <f t="shared" si="1"/>
        <v>75000</v>
      </c>
      <c r="L22" s="49"/>
      <c r="M22" s="18"/>
    </row>
    <row r="23" spans="1:13" s="20" customFormat="1" ht="19.5" customHeight="1">
      <c r="A23" s="15" t="s">
        <v>34</v>
      </c>
      <c r="B23" s="23"/>
      <c r="C23" s="59"/>
      <c r="D23" s="59"/>
      <c r="E23" s="56">
        <v>1416000</v>
      </c>
      <c r="F23" s="56"/>
      <c r="G23" s="56"/>
      <c r="H23" s="56"/>
      <c r="I23" s="56"/>
      <c r="J23" s="56"/>
      <c r="K23" s="56">
        <f t="shared" si="1"/>
        <v>1416000</v>
      </c>
      <c r="L23" s="49"/>
      <c r="M23" s="18"/>
    </row>
    <row r="24" spans="1:13" s="20" customFormat="1" ht="19.5" customHeight="1">
      <c r="A24" s="15" t="s">
        <v>35</v>
      </c>
      <c r="B24" s="23" t="s">
        <v>100</v>
      </c>
      <c r="C24" s="59"/>
      <c r="D24" s="59"/>
      <c r="E24" s="56">
        <v>234648.8</v>
      </c>
      <c r="F24" s="56"/>
      <c r="G24" s="56"/>
      <c r="H24" s="56"/>
      <c r="I24" s="56"/>
      <c r="J24" s="56"/>
      <c r="K24" s="56">
        <f t="shared" si="1"/>
        <v>234648.8</v>
      </c>
      <c r="L24" s="49"/>
      <c r="M24" s="18"/>
    </row>
    <row r="25" spans="1:13" s="20" customFormat="1" ht="19.5" customHeight="1">
      <c r="A25" s="15" t="s">
        <v>82</v>
      </c>
      <c r="B25" s="23"/>
      <c r="C25" s="59"/>
      <c r="D25" s="59"/>
      <c r="E25" s="56">
        <v>65000</v>
      </c>
      <c r="F25" s="56"/>
      <c r="G25" s="56"/>
      <c r="H25" s="56"/>
      <c r="I25" s="56"/>
      <c r="J25" s="56"/>
      <c r="K25" s="56">
        <f>SUM(C25:J25)</f>
        <v>65000</v>
      </c>
      <c r="L25" s="49"/>
      <c r="M25" s="18"/>
    </row>
    <row r="26" spans="1:13" s="20" customFormat="1" ht="19.5" customHeight="1">
      <c r="A26" s="15" t="s">
        <v>36</v>
      </c>
      <c r="B26" s="23" t="s">
        <v>37</v>
      </c>
      <c r="C26" s="59"/>
      <c r="D26" s="59"/>
      <c r="E26" s="56">
        <v>2132000</v>
      </c>
      <c r="F26" s="56"/>
      <c r="G26" s="56"/>
      <c r="H26" s="56"/>
      <c r="I26" s="56"/>
      <c r="J26" s="56"/>
      <c r="K26" s="56">
        <f t="shared" si="1"/>
        <v>2132000</v>
      </c>
      <c r="L26" s="49"/>
      <c r="M26" s="18"/>
    </row>
    <row r="27" spans="1:13" s="20" customFormat="1" ht="19.5" customHeight="1">
      <c r="A27" s="15" t="s">
        <v>38</v>
      </c>
      <c r="B27" s="23" t="s">
        <v>39</v>
      </c>
      <c r="C27" s="59"/>
      <c r="D27" s="59"/>
      <c r="E27" s="56">
        <v>72000</v>
      </c>
      <c r="F27" s="56"/>
      <c r="G27" s="56"/>
      <c r="H27" s="56"/>
      <c r="I27" s="56"/>
      <c r="J27" s="56"/>
      <c r="K27" s="56">
        <f t="shared" si="1"/>
        <v>72000</v>
      </c>
      <c r="L27" s="49"/>
      <c r="M27" s="18"/>
    </row>
    <row r="28" spans="1:13" s="20" customFormat="1" ht="19.5" customHeight="1">
      <c r="A28" s="15" t="s">
        <v>40</v>
      </c>
      <c r="B28" s="23" t="s">
        <v>41</v>
      </c>
      <c r="C28" s="59"/>
      <c r="D28" s="59"/>
      <c r="E28" s="56">
        <v>1616000</v>
      </c>
      <c r="F28" s="56"/>
      <c r="G28" s="56"/>
      <c r="H28" s="56"/>
      <c r="I28" s="56"/>
      <c r="J28" s="56"/>
      <c r="K28" s="56">
        <f t="shared" si="1"/>
        <v>1616000</v>
      </c>
      <c r="L28" s="49"/>
      <c r="M28" s="18"/>
    </row>
    <row r="29" spans="1:13" s="20" customFormat="1" ht="19.5" customHeight="1">
      <c r="A29" s="15" t="s">
        <v>42</v>
      </c>
      <c r="B29" s="23" t="s">
        <v>43</v>
      </c>
      <c r="C29" s="59"/>
      <c r="D29" s="59"/>
      <c r="E29" s="56">
        <v>10000</v>
      </c>
      <c r="F29" s="56"/>
      <c r="G29" s="56"/>
      <c r="H29" s="56"/>
      <c r="I29" s="56"/>
      <c r="J29" s="56"/>
      <c r="K29" s="56">
        <f t="shared" si="1"/>
        <v>10000</v>
      </c>
      <c r="L29" s="49"/>
      <c r="M29" s="18"/>
    </row>
    <row r="30" spans="1:13" s="20" customFormat="1" ht="19.5" customHeight="1">
      <c r="A30" s="15" t="s">
        <v>44</v>
      </c>
      <c r="B30" s="23" t="s">
        <v>45</v>
      </c>
      <c r="C30" s="59"/>
      <c r="D30" s="59"/>
      <c r="E30" s="56">
        <v>76000</v>
      </c>
      <c r="F30" s="56"/>
      <c r="G30" s="56"/>
      <c r="H30" s="56"/>
      <c r="I30" s="56"/>
      <c r="J30" s="56"/>
      <c r="K30" s="56">
        <f t="shared" si="1"/>
        <v>76000</v>
      </c>
      <c r="L30" s="49"/>
      <c r="M30" s="18"/>
    </row>
    <row r="31" spans="1:13" s="20" customFormat="1" ht="19.5" customHeight="1">
      <c r="A31" s="15" t="s">
        <v>46</v>
      </c>
      <c r="B31" s="23" t="s">
        <v>47</v>
      </c>
      <c r="C31" s="59"/>
      <c r="D31" s="59"/>
      <c r="E31" s="56">
        <v>260000</v>
      </c>
      <c r="F31" s="56"/>
      <c r="G31" s="56"/>
      <c r="H31" s="56"/>
      <c r="I31" s="56"/>
      <c r="J31" s="56"/>
      <c r="K31" s="56">
        <f t="shared" si="1"/>
        <v>260000</v>
      </c>
      <c r="L31" s="49"/>
      <c r="M31" s="18"/>
    </row>
    <row r="32" spans="1:13" s="20" customFormat="1" ht="19.5" customHeight="1">
      <c r="A32" s="15" t="s">
        <v>48</v>
      </c>
      <c r="B32" s="23" t="s">
        <v>49</v>
      </c>
      <c r="C32" s="59"/>
      <c r="D32" s="59"/>
      <c r="E32" s="56">
        <v>5000</v>
      </c>
      <c r="F32" s="56"/>
      <c r="G32" s="56"/>
      <c r="H32" s="56"/>
      <c r="I32" s="56"/>
      <c r="J32" s="56"/>
      <c r="K32" s="56">
        <f t="shared" si="1"/>
        <v>5000</v>
      </c>
      <c r="L32" s="49"/>
      <c r="M32" s="18"/>
    </row>
    <row r="33" spans="1:13" s="20" customFormat="1" ht="19.5" customHeight="1">
      <c r="A33" s="15" t="s">
        <v>50</v>
      </c>
      <c r="B33" s="23" t="s">
        <v>51</v>
      </c>
      <c r="C33" s="59"/>
      <c r="D33" s="59"/>
      <c r="E33" s="56">
        <v>117000</v>
      </c>
      <c r="F33" s="56"/>
      <c r="G33" s="56"/>
      <c r="H33" s="56"/>
      <c r="I33" s="56"/>
      <c r="J33" s="56"/>
      <c r="K33" s="56">
        <f t="shared" si="1"/>
        <v>117000</v>
      </c>
      <c r="L33" s="49"/>
      <c r="M33" s="18"/>
    </row>
    <row r="34" spans="1:13" s="20" customFormat="1" ht="19.5" customHeight="1">
      <c r="A34" s="15" t="s">
        <v>77</v>
      </c>
      <c r="B34" s="23" t="s">
        <v>73</v>
      </c>
      <c r="C34" s="56"/>
      <c r="D34" s="56"/>
      <c r="E34" s="56">
        <v>111322</v>
      </c>
      <c r="F34" s="56"/>
      <c r="G34" s="56"/>
      <c r="H34" s="56"/>
      <c r="I34" s="56"/>
      <c r="J34" s="56"/>
      <c r="K34" s="56">
        <f>SUM(C34:J34)</f>
        <v>111322</v>
      </c>
      <c r="L34" s="49"/>
      <c r="M34" s="18"/>
    </row>
    <row r="35" spans="1:13" s="20" customFormat="1" ht="19.5" customHeight="1">
      <c r="A35" s="15" t="s">
        <v>78</v>
      </c>
      <c r="B35" s="23" t="s">
        <v>75</v>
      </c>
      <c r="C35" s="56"/>
      <c r="D35" s="56"/>
      <c r="E35" s="56">
        <v>6198</v>
      </c>
      <c r="F35" s="56"/>
      <c r="G35" s="56"/>
      <c r="H35" s="56"/>
      <c r="I35" s="56"/>
      <c r="J35" s="56"/>
      <c r="K35" s="56">
        <f>SUM(C35:J35)</f>
        <v>6198</v>
      </c>
      <c r="L35" s="49"/>
      <c r="M35" s="18"/>
    </row>
    <row r="36" spans="1:13" s="20" customFormat="1" ht="19.5" customHeight="1">
      <c r="A36" s="15" t="s">
        <v>71</v>
      </c>
      <c r="B36" s="23" t="s">
        <v>70</v>
      </c>
      <c r="C36" s="56">
        <v>130505</v>
      </c>
      <c r="D36" s="56"/>
      <c r="E36" s="56"/>
      <c r="F36" s="56"/>
      <c r="G36" s="56"/>
      <c r="H36" s="56"/>
      <c r="I36" s="56"/>
      <c r="J36" s="56"/>
      <c r="K36" s="56">
        <f>SUM(C36:J36)</f>
        <v>130505</v>
      </c>
      <c r="L36" s="49"/>
      <c r="M36" s="18"/>
    </row>
    <row r="37" spans="1:13" s="20" customFormat="1" ht="19.5" customHeight="1">
      <c r="A37" s="15" t="s">
        <v>72</v>
      </c>
      <c r="B37" s="23"/>
      <c r="C37" s="56">
        <v>72345</v>
      </c>
      <c r="D37" s="56"/>
      <c r="E37" s="56"/>
      <c r="F37" s="56"/>
      <c r="G37" s="56"/>
      <c r="H37" s="56"/>
      <c r="I37" s="56"/>
      <c r="J37" s="56"/>
      <c r="K37" s="56">
        <f>SUM(C37:J37)</f>
        <v>72345</v>
      </c>
      <c r="L37" s="49"/>
      <c r="M37" s="18"/>
    </row>
    <row r="38" spans="1:13" s="20" customFormat="1" ht="19.5" customHeight="1">
      <c r="A38" s="15" t="s">
        <v>76</v>
      </c>
      <c r="B38" s="23" t="s">
        <v>74</v>
      </c>
      <c r="C38" s="56">
        <v>117000</v>
      </c>
      <c r="D38" s="56"/>
      <c r="E38" s="56"/>
      <c r="F38" s="56"/>
      <c r="G38" s="56"/>
      <c r="H38" s="56"/>
      <c r="I38" s="56"/>
      <c r="J38" s="56"/>
      <c r="K38" s="56">
        <f>SUM(C38:J38)</f>
        <v>117000</v>
      </c>
      <c r="L38" s="49"/>
      <c r="M38" s="18"/>
    </row>
    <row r="39" spans="1:13" s="20" customFormat="1" ht="19.5" customHeight="1">
      <c r="A39" s="15" t="s">
        <v>79</v>
      </c>
      <c r="B39" s="23"/>
      <c r="C39" s="56">
        <v>99960</v>
      </c>
      <c r="D39" s="56"/>
      <c r="E39" s="56">
        <v>0</v>
      </c>
      <c r="F39" s="56"/>
      <c r="G39" s="56"/>
      <c r="H39" s="56"/>
      <c r="I39" s="56"/>
      <c r="J39" s="56"/>
      <c r="K39" s="56">
        <f aca="true" t="shared" si="2" ref="K39:K44">SUM(C39:J39)</f>
        <v>99960</v>
      </c>
      <c r="L39" s="49"/>
      <c r="M39" s="18"/>
    </row>
    <row r="40" spans="1:13" s="28" customFormat="1" ht="19.5" customHeight="1">
      <c r="A40" s="24" t="s">
        <v>109</v>
      </c>
      <c r="B40" s="25"/>
      <c r="C40" s="50"/>
      <c r="D40" s="50"/>
      <c r="E40" s="50">
        <v>747500</v>
      </c>
      <c r="F40" s="50"/>
      <c r="G40" s="50"/>
      <c r="H40" s="50"/>
      <c r="I40" s="50"/>
      <c r="J40" s="50"/>
      <c r="K40" s="50">
        <f t="shared" si="2"/>
        <v>747500</v>
      </c>
      <c r="L40" s="51"/>
      <c r="M40" s="27"/>
    </row>
    <row r="41" spans="1:13" s="28" customFormat="1" ht="19.5" customHeight="1">
      <c r="A41" s="24" t="s">
        <v>112</v>
      </c>
      <c r="B41" s="25"/>
      <c r="C41" s="50">
        <v>381000</v>
      </c>
      <c r="D41" s="50"/>
      <c r="E41" s="50"/>
      <c r="F41" s="50"/>
      <c r="G41" s="50"/>
      <c r="H41" s="50"/>
      <c r="I41" s="50"/>
      <c r="J41" s="50"/>
      <c r="K41" s="50">
        <f>SUM(C41:J41)</f>
        <v>381000</v>
      </c>
      <c r="L41" s="51"/>
      <c r="M41" s="27"/>
    </row>
    <row r="42" spans="1:13" s="20" customFormat="1" ht="19.5" customHeight="1">
      <c r="A42" s="15" t="s">
        <v>81</v>
      </c>
      <c r="B42" s="23"/>
      <c r="C42" s="57"/>
      <c r="D42" s="58"/>
      <c r="E42" s="91">
        <v>80000</v>
      </c>
      <c r="F42" s="92"/>
      <c r="G42" s="57"/>
      <c r="H42" s="58"/>
      <c r="I42" s="57"/>
      <c r="J42" s="58"/>
      <c r="K42" s="91">
        <f t="shared" si="2"/>
        <v>80000</v>
      </c>
      <c r="L42" s="93"/>
      <c r="M42" s="18"/>
    </row>
    <row r="43" spans="1:13" s="20" customFormat="1" ht="19.5" customHeight="1">
      <c r="A43" s="15" t="s">
        <v>80</v>
      </c>
      <c r="B43" s="23" t="s">
        <v>113</v>
      </c>
      <c r="C43" s="56"/>
      <c r="D43" s="56"/>
      <c r="E43" s="56">
        <v>216000</v>
      </c>
      <c r="F43" s="56"/>
      <c r="G43" s="56"/>
      <c r="H43" s="56"/>
      <c r="I43" s="56"/>
      <c r="J43" s="56"/>
      <c r="K43" s="56">
        <f t="shared" si="2"/>
        <v>216000</v>
      </c>
      <c r="L43" s="49"/>
      <c r="M43" s="18"/>
    </row>
    <row r="44" spans="1:13" s="20" customFormat="1" ht="19.5" customHeight="1">
      <c r="A44" s="15" t="s">
        <v>83</v>
      </c>
      <c r="B44" s="23"/>
      <c r="C44" s="56"/>
      <c r="D44" s="56"/>
      <c r="E44" s="56">
        <v>80000</v>
      </c>
      <c r="F44" s="56"/>
      <c r="G44" s="56"/>
      <c r="H44" s="56"/>
      <c r="I44" s="56"/>
      <c r="J44" s="56"/>
      <c r="K44" s="56">
        <f t="shared" si="2"/>
        <v>80000</v>
      </c>
      <c r="L44" s="49"/>
      <c r="M44" s="18"/>
    </row>
    <row r="45" spans="1:13" s="20" customFormat="1" ht="19.5" customHeight="1" thickBot="1">
      <c r="A45" s="38" t="s">
        <v>69</v>
      </c>
      <c r="B45" s="39"/>
      <c r="C45" s="90"/>
      <c r="D45" s="90"/>
      <c r="E45" s="90"/>
      <c r="F45" s="90"/>
      <c r="G45" s="90"/>
      <c r="H45" s="90"/>
      <c r="I45" s="90">
        <v>1565000</v>
      </c>
      <c r="J45" s="90"/>
      <c r="K45" s="90">
        <f>I45</f>
        <v>1565000</v>
      </c>
      <c r="L45" s="118"/>
      <c r="M45" s="18"/>
    </row>
    <row r="46" spans="1:13" s="20" customFormat="1" ht="64.5" customHeight="1" thickBot="1">
      <c r="A46" s="40" t="s">
        <v>118</v>
      </c>
      <c r="B46" s="41"/>
      <c r="C46" s="96"/>
      <c r="D46" s="96"/>
      <c r="E46" s="96">
        <v>18157980</v>
      </c>
      <c r="F46" s="96"/>
      <c r="G46" s="96"/>
      <c r="H46" s="96"/>
      <c r="I46" s="96"/>
      <c r="J46" s="96"/>
      <c r="K46" s="96">
        <f>+E46</f>
        <v>18157980</v>
      </c>
      <c r="L46" s="109"/>
      <c r="M46" s="18"/>
    </row>
    <row r="47" spans="1:14" ht="24" customHeight="1" thickBot="1">
      <c r="A47" s="52" t="s">
        <v>64</v>
      </c>
      <c r="B47" s="53"/>
      <c r="C47" s="48">
        <f>SUM(C19:D46)</f>
        <v>800810</v>
      </c>
      <c r="D47" s="48"/>
      <c r="E47" s="68">
        <f>SUM(E19:F46)</f>
        <v>25642648.8</v>
      </c>
      <c r="F47" s="68"/>
      <c r="G47" s="68">
        <f>SUM(G21:H45)</f>
        <v>710000</v>
      </c>
      <c r="H47" s="68"/>
      <c r="I47" s="68">
        <f>SUM(I19:J46)</f>
        <v>2065000</v>
      </c>
      <c r="J47" s="68"/>
      <c r="K47" s="68">
        <f>SUM(K19:L46)</f>
        <v>29218458.8</v>
      </c>
      <c r="L47" s="69"/>
      <c r="N47"/>
    </row>
    <row r="48" spans="1:14" ht="3" customHeight="1" thickBot="1">
      <c r="A48"/>
      <c r="C48" s="7"/>
      <c r="D48" s="7"/>
      <c r="E48"/>
      <c r="F48"/>
      <c r="G48"/>
      <c r="H48"/>
      <c r="I48"/>
      <c r="J48"/>
      <c r="K48"/>
      <c r="L48"/>
      <c r="N48"/>
    </row>
    <row r="49" spans="1:14" ht="27" customHeight="1" thickBot="1">
      <c r="A49" s="52" t="s">
        <v>11</v>
      </c>
      <c r="B49" s="53"/>
      <c r="C49" s="48">
        <f>C15+C47</f>
        <v>800810</v>
      </c>
      <c r="D49" s="48"/>
      <c r="E49" s="48">
        <f>E15+E47</f>
        <v>31702648.8</v>
      </c>
      <c r="F49" s="48"/>
      <c r="G49" s="48">
        <f>G15+G47</f>
        <v>710000</v>
      </c>
      <c r="H49" s="48"/>
      <c r="I49" s="48">
        <f>I15+I47</f>
        <v>2065000</v>
      </c>
      <c r="J49" s="48"/>
      <c r="K49" s="48">
        <f>K15+K47</f>
        <v>35278458.8</v>
      </c>
      <c r="L49" s="80"/>
      <c r="M49" s="9"/>
      <c r="N49"/>
    </row>
    <row r="50" spans="1:14" ht="9.7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/>
    </row>
    <row r="51" spans="1:14" ht="19.5" customHeight="1">
      <c r="A51" s="106" t="s">
        <v>120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"/>
      <c r="N51"/>
    </row>
    <row r="52" spans="1:14" ht="19.5" customHeight="1">
      <c r="A52" s="97" t="s">
        <v>119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10"/>
      <c r="N52"/>
    </row>
    <row r="53" spans="1:14" ht="19.5" customHeight="1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10"/>
      <c r="N53"/>
    </row>
    <row r="54" spans="1:14" ht="33" customHeight="1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5"/>
      <c r="M54" s="10"/>
      <c r="N54"/>
    </row>
    <row r="55" spans="1:14" ht="11.2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0"/>
      <c r="N55"/>
    </row>
    <row r="56" spans="1:8" ht="27.75" customHeight="1" thickBot="1">
      <c r="A56" s="11" t="s">
        <v>114</v>
      </c>
      <c r="B56" s="1"/>
      <c r="C56" s="1"/>
      <c r="D56" s="1"/>
      <c r="E56" s="1"/>
      <c r="F56" s="1"/>
      <c r="G56" s="1"/>
      <c r="H56" s="1"/>
    </row>
    <row r="57" spans="1:14" ht="12.75" customHeight="1">
      <c r="A57" s="74" t="s">
        <v>65</v>
      </c>
      <c r="B57" s="75"/>
      <c r="C57" s="75"/>
      <c r="D57" s="72" t="s">
        <v>1</v>
      </c>
      <c r="E57"/>
      <c r="F57" s="74" t="s">
        <v>66</v>
      </c>
      <c r="G57" s="75"/>
      <c r="H57" s="75"/>
      <c r="I57" s="81"/>
      <c r="J57" s="81"/>
      <c r="K57" s="72" t="s">
        <v>2</v>
      </c>
      <c r="L57"/>
      <c r="M57" s="8" t="s">
        <v>110</v>
      </c>
      <c r="N57"/>
    </row>
    <row r="58" spans="1:14" ht="13.5" thickBot="1">
      <c r="A58" s="76"/>
      <c r="B58" s="77"/>
      <c r="C58" s="77"/>
      <c r="D58" s="73"/>
      <c r="E58"/>
      <c r="F58" s="76"/>
      <c r="G58" s="77"/>
      <c r="H58" s="77"/>
      <c r="I58" s="82"/>
      <c r="J58" s="82"/>
      <c r="K58" s="73"/>
      <c r="L58"/>
      <c r="N58"/>
    </row>
    <row r="59" spans="1:13" s="13" customFormat="1" ht="15" customHeight="1">
      <c r="A59" s="78" t="s">
        <v>56</v>
      </c>
      <c r="B59" s="79"/>
      <c r="C59" s="79"/>
      <c r="D59" s="31">
        <f>14713-SUM(D60:D79)</f>
        <v>5915</v>
      </c>
      <c r="F59" s="62" t="s">
        <v>53</v>
      </c>
      <c r="G59" s="63"/>
      <c r="H59" s="63"/>
      <c r="I59" s="64"/>
      <c r="J59" s="64"/>
      <c r="K59" s="31">
        <f>2000-SUM(K60:K73)</f>
        <v>1136</v>
      </c>
      <c r="M59" s="12"/>
    </row>
    <row r="60" spans="1:13" s="13" customFormat="1" ht="15" customHeight="1">
      <c r="A60" s="94" t="s">
        <v>52</v>
      </c>
      <c r="B60" s="95"/>
      <c r="C60" s="95"/>
      <c r="D60" s="17">
        <v>2054</v>
      </c>
      <c r="F60" s="78" t="s">
        <v>55</v>
      </c>
      <c r="G60" s="79"/>
      <c r="H60" s="79"/>
      <c r="I60" s="79"/>
      <c r="J60" s="108"/>
      <c r="K60" s="31">
        <v>15</v>
      </c>
      <c r="M60" s="12"/>
    </row>
    <row r="61" spans="1:13" s="13" customFormat="1" ht="15" customHeight="1">
      <c r="A61" s="86" t="s">
        <v>111</v>
      </c>
      <c r="B61" s="87"/>
      <c r="C61" s="87"/>
      <c r="D61" s="26">
        <v>2300</v>
      </c>
      <c r="F61" s="29" t="s">
        <v>57</v>
      </c>
      <c r="G61" s="30"/>
      <c r="H61" s="30"/>
      <c r="I61" s="30"/>
      <c r="J61" s="32"/>
      <c r="K61" s="31">
        <v>10</v>
      </c>
      <c r="M61" s="12"/>
    </row>
    <row r="62" spans="1:13" s="13" customFormat="1" ht="15" customHeight="1">
      <c r="A62" s="78" t="s">
        <v>54</v>
      </c>
      <c r="B62" s="79"/>
      <c r="C62" s="79"/>
      <c r="D62" s="33">
        <v>2797</v>
      </c>
      <c r="F62" s="29" t="s">
        <v>58</v>
      </c>
      <c r="G62" s="30"/>
      <c r="H62" s="30"/>
      <c r="I62" s="30"/>
      <c r="J62" s="32"/>
      <c r="K62" s="31">
        <v>15</v>
      </c>
      <c r="M62" s="12"/>
    </row>
    <row r="63" spans="1:13" s="13" customFormat="1" ht="15" customHeight="1">
      <c r="A63" s="94" t="s">
        <v>84</v>
      </c>
      <c r="B63" s="95"/>
      <c r="C63" s="95"/>
      <c r="D63" s="17">
        <v>569</v>
      </c>
      <c r="F63" s="29" t="s">
        <v>59</v>
      </c>
      <c r="G63" s="30"/>
      <c r="H63" s="30"/>
      <c r="I63" s="30"/>
      <c r="J63" s="32"/>
      <c r="K63" s="31">
        <v>180</v>
      </c>
      <c r="M63" s="12"/>
    </row>
    <row r="64" spans="1:13" s="13" customFormat="1" ht="15" customHeight="1">
      <c r="A64" s="78" t="s">
        <v>85</v>
      </c>
      <c r="B64" s="79"/>
      <c r="C64" s="79"/>
      <c r="D64" s="33">
        <v>135</v>
      </c>
      <c r="F64" s="29" t="s">
        <v>60</v>
      </c>
      <c r="G64" s="30"/>
      <c r="H64" s="30"/>
      <c r="I64" s="30"/>
      <c r="J64" s="32"/>
      <c r="K64" s="31">
        <v>20</v>
      </c>
      <c r="M64" s="12"/>
    </row>
    <row r="65" spans="1:13" s="13" customFormat="1" ht="15" customHeight="1">
      <c r="A65" s="78" t="s">
        <v>104</v>
      </c>
      <c r="B65" s="79"/>
      <c r="C65" s="79"/>
      <c r="D65" s="33">
        <v>129</v>
      </c>
      <c r="F65" s="29" t="s">
        <v>61</v>
      </c>
      <c r="G65" s="30"/>
      <c r="H65" s="30"/>
      <c r="I65" s="30"/>
      <c r="J65" s="32"/>
      <c r="K65" s="31">
        <v>20</v>
      </c>
      <c r="M65" s="12"/>
    </row>
    <row r="66" spans="1:13" s="13" customFormat="1" ht="15" customHeight="1">
      <c r="A66" s="78" t="s">
        <v>101</v>
      </c>
      <c r="B66" s="79"/>
      <c r="C66" s="79"/>
      <c r="D66" s="33">
        <v>125</v>
      </c>
      <c r="F66" s="34" t="s">
        <v>93</v>
      </c>
      <c r="G66" s="35"/>
      <c r="H66" s="35"/>
      <c r="I66" s="35"/>
      <c r="J66" s="36"/>
      <c r="K66" s="31">
        <v>177</v>
      </c>
      <c r="M66" s="12"/>
    </row>
    <row r="67" spans="1:13" s="13" customFormat="1" ht="15" customHeight="1">
      <c r="A67" s="78" t="s">
        <v>106</v>
      </c>
      <c r="B67" s="79"/>
      <c r="C67" s="79"/>
      <c r="D67" s="33">
        <v>106</v>
      </c>
      <c r="F67" s="34" t="s">
        <v>115</v>
      </c>
      <c r="G67" s="35"/>
      <c r="H67" s="35"/>
      <c r="I67" s="35"/>
      <c r="J67" s="36"/>
      <c r="K67" s="31">
        <v>36</v>
      </c>
      <c r="M67" s="12"/>
    </row>
    <row r="68" spans="1:13" s="13" customFormat="1" ht="15" customHeight="1">
      <c r="A68" s="78" t="s">
        <v>105</v>
      </c>
      <c r="B68" s="79"/>
      <c r="C68" s="79"/>
      <c r="D68" s="33">
        <v>98</v>
      </c>
      <c r="F68" s="34" t="s">
        <v>94</v>
      </c>
      <c r="G68" s="35"/>
      <c r="H68" s="35"/>
      <c r="I68" s="35"/>
      <c r="J68" s="36"/>
      <c r="K68" s="31">
        <v>33</v>
      </c>
      <c r="M68" s="12"/>
    </row>
    <row r="69" spans="1:13" s="13" customFormat="1" ht="15" customHeight="1">
      <c r="A69" s="78" t="s">
        <v>86</v>
      </c>
      <c r="B69" s="79"/>
      <c r="C69" s="79"/>
      <c r="D69" s="31">
        <v>84</v>
      </c>
      <c r="F69" s="34" t="s">
        <v>95</v>
      </c>
      <c r="G69" s="35"/>
      <c r="H69" s="35"/>
      <c r="I69" s="35"/>
      <c r="J69" s="36"/>
      <c r="K69" s="31">
        <v>285</v>
      </c>
      <c r="M69" s="12"/>
    </row>
    <row r="70" spans="1:13" s="13" customFormat="1" ht="15" customHeight="1">
      <c r="A70" s="78" t="s">
        <v>87</v>
      </c>
      <c r="B70" s="79"/>
      <c r="C70" s="79"/>
      <c r="D70" s="31">
        <v>81</v>
      </c>
      <c r="F70" s="34" t="s">
        <v>96</v>
      </c>
      <c r="G70" s="35"/>
      <c r="H70" s="35"/>
      <c r="I70" s="35"/>
      <c r="J70" s="36"/>
      <c r="K70" s="31">
        <v>14</v>
      </c>
      <c r="M70" s="12"/>
    </row>
    <row r="71" spans="1:13" s="13" customFormat="1" ht="15" customHeight="1">
      <c r="A71" s="78" t="s">
        <v>102</v>
      </c>
      <c r="B71" s="79"/>
      <c r="C71" s="79"/>
      <c r="D71" s="31">
        <v>65</v>
      </c>
      <c r="F71" s="34" t="s">
        <v>97</v>
      </c>
      <c r="G71" s="35"/>
      <c r="H71" s="35"/>
      <c r="I71" s="35"/>
      <c r="J71" s="36"/>
      <c r="K71" s="31">
        <v>14</v>
      </c>
      <c r="M71" s="12"/>
    </row>
    <row r="72" spans="1:13" s="13" customFormat="1" ht="15" customHeight="1">
      <c r="A72" s="78" t="s">
        <v>107</v>
      </c>
      <c r="B72" s="79"/>
      <c r="C72" s="79"/>
      <c r="D72" s="31">
        <v>64</v>
      </c>
      <c r="F72" s="34" t="s">
        <v>98</v>
      </c>
      <c r="G72" s="35"/>
      <c r="H72" s="35"/>
      <c r="I72" s="35"/>
      <c r="J72" s="36"/>
      <c r="K72" s="31">
        <v>23</v>
      </c>
      <c r="M72" s="12"/>
    </row>
    <row r="73" spans="1:13" s="13" customFormat="1" ht="15" customHeight="1" thickBot="1">
      <c r="A73" s="78" t="s">
        <v>88</v>
      </c>
      <c r="B73" s="79"/>
      <c r="C73" s="79"/>
      <c r="D73" s="31">
        <v>59</v>
      </c>
      <c r="F73" s="34" t="s">
        <v>99</v>
      </c>
      <c r="G73" s="35"/>
      <c r="H73" s="35"/>
      <c r="I73" s="35"/>
      <c r="J73" s="36"/>
      <c r="K73" s="31">
        <v>22</v>
      </c>
      <c r="M73" s="12"/>
    </row>
    <row r="74" spans="1:13" s="13" customFormat="1" ht="15" customHeight="1" thickBot="1">
      <c r="A74" s="78" t="s">
        <v>103</v>
      </c>
      <c r="B74" s="79"/>
      <c r="C74" s="79"/>
      <c r="D74" s="31">
        <v>45</v>
      </c>
      <c r="F74" s="88" t="s">
        <v>0</v>
      </c>
      <c r="G74" s="89"/>
      <c r="H74" s="89"/>
      <c r="I74" s="89"/>
      <c r="J74" s="89"/>
      <c r="K74" s="14">
        <f>SUM(K59:K73)</f>
        <v>2000</v>
      </c>
      <c r="M74" s="12"/>
    </row>
    <row r="75" spans="1:13" s="13" customFormat="1" ht="15" customHeight="1">
      <c r="A75" s="78" t="s">
        <v>108</v>
      </c>
      <c r="B75" s="79"/>
      <c r="C75" s="79"/>
      <c r="D75" s="31">
        <v>34</v>
      </c>
      <c r="M75" s="12"/>
    </row>
    <row r="76" spans="1:13" s="13" customFormat="1" ht="15" customHeight="1">
      <c r="A76" s="78" t="s">
        <v>89</v>
      </c>
      <c r="B76" s="79"/>
      <c r="C76" s="79"/>
      <c r="D76" s="31">
        <v>17</v>
      </c>
      <c r="M76" s="12"/>
    </row>
    <row r="77" spans="1:13" s="13" customFormat="1" ht="15" customHeight="1">
      <c r="A77" s="78" t="s">
        <v>90</v>
      </c>
      <c r="B77" s="79"/>
      <c r="C77" s="79"/>
      <c r="D77" s="31">
        <v>15</v>
      </c>
      <c r="M77" s="12"/>
    </row>
    <row r="78" spans="1:13" s="13" customFormat="1" ht="15" customHeight="1">
      <c r="A78" s="78" t="s">
        <v>91</v>
      </c>
      <c r="B78" s="79"/>
      <c r="C78" s="79"/>
      <c r="D78" s="31">
        <v>11</v>
      </c>
      <c r="M78" s="12"/>
    </row>
    <row r="79" spans="1:13" s="13" customFormat="1" ht="15" customHeight="1" thickBot="1">
      <c r="A79" s="78" t="s">
        <v>92</v>
      </c>
      <c r="B79" s="79"/>
      <c r="C79" s="79"/>
      <c r="D79" s="31">
        <v>10</v>
      </c>
      <c r="M79" s="12"/>
    </row>
    <row r="80" spans="1:13" s="13" customFormat="1" ht="15" customHeight="1" thickBot="1">
      <c r="A80" s="88" t="s">
        <v>0</v>
      </c>
      <c r="B80" s="89"/>
      <c r="C80" s="89"/>
      <c r="D80" s="37">
        <f>SUM(D59:D79)</f>
        <v>14713</v>
      </c>
      <c r="M80" s="12"/>
    </row>
    <row r="83" ht="15.75">
      <c r="A83" s="11"/>
    </row>
    <row r="84" ht="15.75">
      <c r="A84" s="11"/>
    </row>
  </sheetData>
  <mergeCells count="249">
    <mergeCell ref="I46:J46"/>
    <mergeCell ref="K46:L46"/>
    <mergeCell ref="K17:L18"/>
    <mergeCell ref="K5:L6"/>
    <mergeCell ref="K25:L25"/>
    <mergeCell ref="K44:L44"/>
    <mergeCell ref="K45:L45"/>
    <mergeCell ref="I35:J35"/>
    <mergeCell ref="K19:L19"/>
    <mergeCell ref="K24:L24"/>
    <mergeCell ref="A63:C63"/>
    <mergeCell ref="C46:D46"/>
    <mergeCell ref="E46:F46"/>
    <mergeCell ref="G46:H46"/>
    <mergeCell ref="A52:L54"/>
    <mergeCell ref="A51:L51"/>
    <mergeCell ref="A60:C60"/>
    <mergeCell ref="A62:C62"/>
    <mergeCell ref="F60:J60"/>
    <mergeCell ref="D57:D58"/>
    <mergeCell ref="A78:C78"/>
    <mergeCell ref="A79:C79"/>
    <mergeCell ref="A70:C70"/>
    <mergeCell ref="A71:C71"/>
    <mergeCell ref="A73:C73"/>
    <mergeCell ref="A76:C76"/>
    <mergeCell ref="A77:C77"/>
    <mergeCell ref="A74:C74"/>
    <mergeCell ref="I38:J38"/>
    <mergeCell ref="I41:J41"/>
    <mergeCell ref="C25:D25"/>
    <mergeCell ref="E25:F25"/>
    <mergeCell ref="G25:H25"/>
    <mergeCell ref="I25:J25"/>
    <mergeCell ref="I43:J43"/>
    <mergeCell ref="K43:L43"/>
    <mergeCell ref="E42:F42"/>
    <mergeCell ref="K38:L38"/>
    <mergeCell ref="K42:L42"/>
    <mergeCell ref="K40:L40"/>
    <mergeCell ref="I42:J42"/>
    <mergeCell ref="G40:H40"/>
    <mergeCell ref="I40:J40"/>
    <mergeCell ref="G42:H42"/>
    <mergeCell ref="C45:D45"/>
    <mergeCell ref="E45:F45"/>
    <mergeCell ref="G45:H45"/>
    <mergeCell ref="I45:J45"/>
    <mergeCell ref="C44:D44"/>
    <mergeCell ref="E44:F44"/>
    <mergeCell ref="G44:H44"/>
    <mergeCell ref="I44:J44"/>
    <mergeCell ref="G35:H35"/>
    <mergeCell ref="C38:D38"/>
    <mergeCell ref="C40:D40"/>
    <mergeCell ref="C43:D43"/>
    <mergeCell ref="E39:F39"/>
    <mergeCell ref="G41:H41"/>
    <mergeCell ref="E43:F43"/>
    <mergeCell ref="G43:H43"/>
    <mergeCell ref="A61:C61"/>
    <mergeCell ref="A80:C80"/>
    <mergeCell ref="F74:J74"/>
    <mergeCell ref="A72:C72"/>
    <mergeCell ref="A64:C64"/>
    <mergeCell ref="A75:C75"/>
    <mergeCell ref="A69:C69"/>
    <mergeCell ref="A66:C66"/>
    <mergeCell ref="A65:C65"/>
    <mergeCell ref="A68:C68"/>
    <mergeCell ref="A67:C67"/>
    <mergeCell ref="C37:D37"/>
    <mergeCell ref="E37:F37"/>
    <mergeCell ref="G37:H37"/>
    <mergeCell ref="G39:H39"/>
    <mergeCell ref="E38:F38"/>
    <mergeCell ref="G38:H38"/>
    <mergeCell ref="C41:D41"/>
    <mergeCell ref="E41:F41"/>
    <mergeCell ref="E40:F40"/>
    <mergeCell ref="C20:D20"/>
    <mergeCell ref="E20:F20"/>
    <mergeCell ref="G20:H20"/>
    <mergeCell ref="C19:D19"/>
    <mergeCell ref="E19:F19"/>
    <mergeCell ref="G19:H19"/>
    <mergeCell ref="C18:D18"/>
    <mergeCell ref="I34:J34"/>
    <mergeCell ref="I14:J14"/>
    <mergeCell ref="C11:D11"/>
    <mergeCell ref="I19:J19"/>
    <mergeCell ref="C17:D17"/>
    <mergeCell ref="E17:F17"/>
    <mergeCell ref="G17:H17"/>
    <mergeCell ref="E14:F14"/>
    <mergeCell ref="G14:H14"/>
    <mergeCell ref="K23:L23"/>
    <mergeCell ref="K22:L22"/>
    <mergeCell ref="I26:J26"/>
    <mergeCell ref="K21:L21"/>
    <mergeCell ref="I23:J23"/>
    <mergeCell ref="I18:J18"/>
    <mergeCell ref="K20:L20"/>
    <mergeCell ref="E22:F22"/>
    <mergeCell ref="G22:H22"/>
    <mergeCell ref="I20:J20"/>
    <mergeCell ref="I22:J22"/>
    <mergeCell ref="C21:D21"/>
    <mergeCell ref="E21:F21"/>
    <mergeCell ref="G21:H21"/>
    <mergeCell ref="I21:J21"/>
    <mergeCell ref="G13:H13"/>
    <mergeCell ref="G12:H12"/>
    <mergeCell ref="C22:D22"/>
    <mergeCell ref="E24:F24"/>
    <mergeCell ref="G24:H24"/>
    <mergeCell ref="C23:D23"/>
    <mergeCell ref="E23:F23"/>
    <mergeCell ref="G23:H23"/>
    <mergeCell ref="G18:H18"/>
    <mergeCell ref="E18:F18"/>
    <mergeCell ref="C12:D12"/>
    <mergeCell ref="E12:F12"/>
    <mergeCell ref="C13:D13"/>
    <mergeCell ref="E13:F13"/>
    <mergeCell ref="K57:K58"/>
    <mergeCell ref="A57:C58"/>
    <mergeCell ref="A59:C59"/>
    <mergeCell ref="K49:L49"/>
    <mergeCell ref="C49:D49"/>
    <mergeCell ref="E49:F49"/>
    <mergeCell ref="G49:H49"/>
    <mergeCell ref="I49:J49"/>
    <mergeCell ref="F57:J58"/>
    <mergeCell ref="C29:D29"/>
    <mergeCell ref="E29:F29"/>
    <mergeCell ref="G29:H29"/>
    <mergeCell ref="E30:F30"/>
    <mergeCell ref="G30:H30"/>
    <mergeCell ref="C6:D6"/>
    <mergeCell ref="E6:F6"/>
    <mergeCell ref="C5:D5"/>
    <mergeCell ref="E5:F5"/>
    <mergeCell ref="G5:H5"/>
    <mergeCell ref="I5:J5"/>
    <mergeCell ref="G6:H6"/>
    <mergeCell ref="I6:J6"/>
    <mergeCell ref="K7:L7"/>
    <mergeCell ref="K10:L10"/>
    <mergeCell ref="K11:L11"/>
    <mergeCell ref="K12:L12"/>
    <mergeCell ref="K8:L8"/>
    <mergeCell ref="K13:L13"/>
    <mergeCell ref="K14:L14"/>
    <mergeCell ref="I12:J12"/>
    <mergeCell ref="K9:L9"/>
    <mergeCell ref="I10:J10"/>
    <mergeCell ref="I13:J13"/>
    <mergeCell ref="I9:J9"/>
    <mergeCell ref="I11:J11"/>
    <mergeCell ref="I17:J17"/>
    <mergeCell ref="K15:L15"/>
    <mergeCell ref="K26:L26"/>
    <mergeCell ref="C27:D27"/>
    <mergeCell ref="E27:F27"/>
    <mergeCell ref="C26:D26"/>
    <mergeCell ref="E26:F26"/>
    <mergeCell ref="G26:H26"/>
    <mergeCell ref="G27:H27"/>
    <mergeCell ref="I24:J24"/>
    <mergeCell ref="C28:D28"/>
    <mergeCell ref="K27:L27"/>
    <mergeCell ref="G28:H28"/>
    <mergeCell ref="E28:F28"/>
    <mergeCell ref="I27:J27"/>
    <mergeCell ref="E32:F32"/>
    <mergeCell ref="G32:H32"/>
    <mergeCell ref="C31:D31"/>
    <mergeCell ref="E31:F31"/>
    <mergeCell ref="G31:H31"/>
    <mergeCell ref="E33:F33"/>
    <mergeCell ref="G33:H33"/>
    <mergeCell ref="C36:D36"/>
    <mergeCell ref="E36:F36"/>
    <mergeCell ref="G34:H34"/>
    <mergeCell ref="C34:D34"/>
    <mergeCell ref="E34:F34"/>
    <mergeCell ref="C35:D35"/>
    <mergeCell ref="E35:F35"/>
    <mergeCell ref="G36:H36"/>
    <mergeCell ref="I36:J36"/>
    <mergeCell ref="I37:J37"/>
    <mergeCell ref="K33:L33"/>
    <mergeCell ref="K39:L39"/>
    <mergeCell ref="I33:J33"/>
    <mergeCell ref="K35:L35"/>
    <mergeCell ref="K34:L34"/>
    <mergeCell ref="K36:L36"/>
    <mergeCell ref="K37:L37"/>
    <mergeCell ref="I39:J39"/>
    <mergeCell ref="K32:L32"/>
    <mergeCell ref="I30:J30"/>
    <mergeCell ref="I28:J28"/>
    <mergeCell ref="I29:J29"/>
    <mergeCell ref="I31:J31"/>
    <mergeCell ref="K28:L28"/>
    <mergeCell ref="K29:L29"/>
    <mergeCell ref="K30:L30"/>
    <mergeCell ref="K31:L31"/>
    <mergeCell ref="I32:J32"/>
    <mergeCell ref="K47:L47"/>
    <mergeCell ref="C47:D47"/>
    <mergeCell ref="E47:F47"/>
    <mergeCell ref="G47:H47"/>
    <mergeCell ref="I47:J47"/>
    <mergeCell ref="I7:J7"/>
    <mergeCell ref="C8:D8"/>
    <mergeCell ref="E8:F8"/>
    <mergeCell ref="G8:H8"/>
    <mergeCell ref="I8:J8"/>
    <mergeCell ref="G10:H10"/>
    <mergeCell ref="E11:F11"/>
    <mergeCell ref="G7:H7"/>
    <mergeCell ref="C10:D10"/>
    <mergeCell ref="E10:F10"/>
    <mergeCell ref="C9:D9"/>
    <mergeCell ref="E9:F9"/>
    <mergeCell ref="G9:H9"/>
    <mergeCell ref="G11:H11"/>
    <mergeCell ref="A5:B5"/>
    <mergeCell ref="F59:J59"/>
    <mergeCell ref="C15:D15"/>
    <mergeCell ref="E15:F15"/>
    <mergeCell ref="G15:H15"/>
    <mergeCell ref="I15:J15"/>
    <mergeCell ref="C14:D14"/>
    <mergeCell ref="A15:B15"/>
    <mergeCell ref="C7:D7"/>
    <mergeCell ref="E7:F7"/>
    <mergeCell ref="K41:L41"/>
    <mergeCell ref="A49:B49"/>
    <mergeCell ref="A17:B17"/>
    <mergeCell ref="A47:B47"/>
    <mergeCell ref="C39:D39"/>
    <mergeCell ref="C42:D42"/>
    <mergeCell ref="C30:D30"/>
    <mergeCell ref="C33:D33"/>
    <mergeCell ref="C32:D32"/>
    <mergeCell ref="C24:D24"/>
  </mergeCells>
  <printOptions horizontalCentered="1"/>
  <pageMargins left="0.22" right="0.2755905511811024" top="0.35433070866141736" bottom="0.2362204724409449" header="0.2362204724409449" footer="0.1968503937007874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2005-12-07T23:05:55Z</cp:lastPrinted>
  <dcterms:created xsi:type="dcterms:W3CDTF">2005-04-12T20:05:51Z</dcterms:created>
  <dcterms:modified xsi:type="dcterms:W3CDTF">2005-12-09T07:16:01Z</dcterms:modified>
  <cp:category/>
  <cp:version/>
  <cp:contentType/>
  <cp:contentStatus/>
</cp:coreProperties>
</file>