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RK-39-2005-54, př. 2" sheetId="1" r:id="rId1"/>
    <sheet name="strana 2" sheetId="2" r:id="rId2"/>
  </sheets>
  <definedNames/>
  <calcPr fullCalcOnLoad="1"/>
</workbook>
</file>

<file path=xl/sharedStrings.xml><?xml version="1.0" encoding="utf-8"?>
<sst xmlns="http://schemas.openxmlformats.org/spreadsheetml/2006/main" count="66" uniqueCount="65">
  <si>
    <t>síť</t>
  </si>
  <si>
    <t>PC</t>
  </si>
  <si>
    <t>software</t>
  </si>
  <si>
    <t>IT</t>
  </si>
  <si>
    <t>RDG</t>
  </si>
  <si>
    <t>posílení síťové infrastruktury</t>
  </si>
  <si>
    <t>centrální rentgeny</t>
  </si>
  <si>
    <t>infekční pavilon</t>
  </si>
  <si>
    <t>LDN pavilon</t>
  </si>
  <si>
    <t>GYN-POR pavilon</t>
  </si>
  <si>
    <t>předpokládaná cena bez DPH</t>
  </si>
  <si>
    <t>dovybavení klinik o PC</t>
  </si>
  <si>
    <t>22 PC stanic s 19" LCD EIZO</t>
  </si>
  <si>
    <t>propojení s NISem</t>
  </si>
  <si>
    <t>datový standard HL7</t>
  </si>
  <si>
    <t>čtečka</t>
  </si>
  <si>
    <t>čtecí zařízení pro snímky</t>
  </si>
  <si>
    <t>Pracovní stanice diagnostická</t>
  </si>
  <si>
    <t>2 pracovní stanice</t>
  </si>
  <si>
    <t>FUJI FCR XG-5000
2x laborantská konzole
sada kazet</t>
  </si>
  <si>
    <t>Předpokládané náklady na dokončení systému PACS</t>
  </si>
  <si>
    <t>CELKEM BEZ DPH</t>
  </si>
  <si>
    <t>CELKEM S DPH</t>
  </si>
  <si>
    <t>roční splátka</t>
  </si>
  <si>
    <t>měsíční</t>
  </si>
  <si>
    <t>Nákladová položka</t>
  </si>
  <si>
    <t>Současná varianta</t>
  </si>
  <si>
    <t>Digitální varianta</t>
  </si>
  <si>
    <t>Roční spotřeba chemikálií pro skiagrafii</t>
  </si>
  <si>
    <t>Roční spotřeba rtg filmů pro laserový tisk FUJI:</t>
  </si>
  <si>
    <t xml:space="preserve">Předpokládá se zachování cca 10% současného tisku. </t>
  </si>
  <si>
    <t>Roční spotřeba rtg filmů pro laserový tisk AGFA:</t>
  </si>
  <si>
    <t>Předpokládá se zachování laserového tisku z angiografie v plném rozsahu,  spotřeba filmů vychází z reálných předpokladů vzhledem k útlumu tisku z CT.</t>
  </si>
  <si>
    <t>Náklady na servis digitálního systému:</t>
  </si>
  <si>
    <t>Jsou stanoveny náklady na servisní smlouvu po ukončení záruky.</t>
  </si>
  <si>
    <t>Odpisy vyvolávacího automatu</t>
  </si>
  <si>
    <t>Předpokládá se obměna vyvolávacího automatu za 6 let od instalace při ceně vyvolávacího automatu 350.000 Kč.</t>
  </si>
  <si>
    <t>Výměna kazet a zesilujících fólií</t>
  </si>
  <si>
    <t>Předpokládá se výměna kazet v intervalu 4 roky. Celkové náklady odhadujeme na 576.000 při počtu 60 kazet.</t>
  </si>
  <si>
    <t>Odpisy digitálního systému</t>
  </si>
  <si>
    <t xml:space="preserve">Předpokládá se úplná obnova systému za období 8 let od instalace, v případě pracovních stanic za období 4 roky od instalace. V odpisech je započítána i nutná výměna CR kazet a záznamových desek. </t>
  </si>
  <si>
    <t>Celkové náklady</t>
  </si>
  <si>
    <t>Ekonomická rozvaha – VARIANTA bez MAMOGRAFIE:</t>
  </si>
  <si>
    <t>Porovnání ročních nákladů na současnou a digitální variantu</t>
  </si>
  <si>
    <t>CR</t>
  </si>
  <si>
    <t xml:space="preserve"> z toho materiály</t>
  </si>
  <si>
    <t xml:space="preserve"> z toho služby</t>
  </si>
  <si>
    <t>Roční spotřeba rtg filmů pro skiagrafii AGFA</t>
  </si>
  <si>
    <t>Roční spotřeba rtg filmů pro skiagrafii FOMEI</t>
  </si>
  <si>
    <t>Další úspory:</t>
  </si>
  <si>
    <t>- úspora 1-2 lidí na oddělení RDG</t>
  </si>
  <si>
    <t>- úspora provozního personálu - sanitáři - přenos snímků mezi odd.</t>
  </si>
  <si>
    <t>- archiv - nebude třeba - s tím souvisí protipožární zabezpečení, skartace, atd.</t>
  </si>
  <si>
    <t>- transport RDG snímků mimo nemocnici</t>
  </si>
  <si>
    <t>Další náklady:</t>
  </si>
  <si>
    <t>- vybudování propojení mezi Nemocnicí Jihlava a poliklinikou</t>
  </si>
  <si>
    <t>- případně DICOM BOX pro Angio</t>
  </si>
  <si>
    <t>- případně datový standard HL7 pro propojení se systémem NIS</t>
  </si>
  <si>
    <t xml:space="preserve">Roční náklady na údržbu vyvolávacího automatu: </t>
  </si>
  <si>
    <t>celkem materiál a služby</t>
  </si>
  <si>
    <t>v případě zakoupení DICOM BOXu</t>
  </si>
  <si>
    <t>by cena digitální varianty 0,- Kč</t>
  </si>
  <si>
    <t>ROČNÍ PŘEDPOKLÁDANÁ ÚSPORA ZA MATERIÁL A SLUŽBY</t>
  </si>
  <si>
    <t>PŘEDPOKLÁDANÁ ÚSPORA ZA MATERIÁL A SLUŽBY ZA 36 MĚSÍCŮ</t>
  </si>
  <si>
    <t>Zpracoval: Zažímal, Mgr. Kalendová, Ing. Šuma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</si>
</sst>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1" fillId="0" borderId="7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0" fillId="2" borderId="5" xfId="0" applyNumberFormat="1" applyFill="1" applyBorder="1" applyAlignment="1">
      <alignment/>
    </xf>
    <xf numFmtId="164" fontId="3" fillId="0" borderId="8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0" fillId="2" borderId="5" xfId="0" applyFill="1" applyBorder="1" applyAlignment="1">
      <alignment/>
    </xf>
    <xf numFmtId="0" fontId="1" fillId="0" borderId="0" xfId="0" applyFont="1" applyAlignment="1">
      <alignment horizontal="center"/>
    </xf>
    <xf numFmtId="0" fontId="8" fillId="3" borderId="12" xfId="0" applyFont="1" applyFill="1" applyBorder="1" applyAlignment="1">
      <alignment vertical="top" wrapText="1"/>
    </xf>
    <xf numFmtId="0" fontId="8" fillId="3" borderId="13" xfId="0" applyFont="1" applyFill="1" applyBorder="1" applyAlignment="1">
      <alignment vertical="top" wrapText="1"/>
    </xf>
    <xf numFmtId="0" fontId="0" fillId="3" borderId="0" xfId="0" applyFont="1" applyFill="1" applyAlignment="1">
      <alignment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0" xfId="0" applyFont="1" applyFill="1" applyAlignment="1">
      <alignment/>
    </xf>
    <xf numFmtId="0" fontId="7" fillId="3" borderId="13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0" fontId="9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horizontal="right"/>
    </xf>
    <xf numFmtId="3" fontId="8" fillId="3" borderId="16" xfId="0" applyNumberFormat="1" applyFont="1" applyFill="1" applyBorder="1" applyAlignment="1">
      <alignment horizontal="right" vertical="top" wrapText="1"/>
    </xf>
    <xf numFmtId="3" fontId="8" fillId="3" borderId="14" xfId="0" applyNumberFormat="1" applyFont="1" applyFill="1" applyBorder="1" applyAlignment="1">
      <alignment horizontal="right" vertical="top" wrapText="1"/>
    </xf>
    <xf numFmtId="3" fontId="0" fillId="3" borderId="0" xfId="0" applyNumberFormat="1" applyFont="1" applyFill="1" applyAlignment="1">
      <alignment/>
    </xf>
    <xf numFmtId="3" fontId="8" fillId="3" borderId="17" xfId="0" applyNumberFormat="1" applyFont="1" applyFill="1" applyBorder="1" applyAlignment="1">
      <alignment horizontal="right" vertical="top" wrapText="1"/>
    </xf>
    <xf numFmtId="3" fontId="7" fillId="3" borderId="18" xfId="0" applyNumberFormat="1" applyFont="1" applyFill="1" applyBorder="1" applyAlignment="1">
      <alignment horizontal="right" vertical="top" wrapText="1"/>
    </xf>
    <xf numFmtId="0" fontId="0" fillId="3" borderId="0" xfId="0" applyFont="1" applyFill="1" applyAlignment="1">
      <alignment horizontal="left" vertical="top"/>
    </xf>
    <xf numFmtId="0" fontId="0" fillId="3" borderId="19" xfId="0" applyFont="1" applyFill="1" applyBorder="1" applyAlignment="1">
      <alignment horizontal="right"/>
    </xf>
    <xf numFmtId="3" fontId="0" fillId="3" borderId="19" xfId="0" applyNumberFormat="1" applyFont="1" applyFill="1" applyBorder="1" applyAlignment="1">
      <alignment/>
    </xf>
    <xf numFmtId="0" fontId="0" fillId="4" borderId="0" xfId="0" applyFont="1" applyFill="1" applyAlignment="1">
      <alignment horizontal="right"/>
    </xf>
    <xf numFmtId="3" fontId="0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3" fillId="3" borderId="0" xfId="0" applyFont="1" applyFill="1" applyAlignment="1">
      <alignment/>
    </xf>
    <xf numFmtId="49" fontId="0" fillId="3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49" fontId="3" fillId="3" borderId="0" xfId="0" applyNumberFormat="1" applyFont="1" applyFill="1" applyAlignment="1">
      <alignment vertical="top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/>
    </xf>
    <xf numFmtId="3" fontId="1" fillId="4" borderId="0" xfId="0" applyNumberFormat="1" applyFont="1" applyFill="1" applyAlignment="1">
      <alignment/>
    </xf>
    <xf numFmtId="3" fontId="7" fillId="3" borderId="16" xfId="0" applyNumberFormat="1" applyFont="1" applyFill="1" applyBorder="1" applyAlignment="1">
      <alignment horizontal="right" vertical="top" wrapText="1"/>
    </xf>
    <xf numFmtId="3" fontId="7" fillId="3" borderId="13" xfId="0" applyNumberFormat="1" applyFont="1" applyFill="1" applyBorder="1" applyAlignment="1">
      <alignment horizontal="right" vertical="top" wrapText="1"/>
    </xf>
    <xf numFmtId="3" fontId="8" fillId="3" borderId="12" xfId="0" applyNumberFormat="1" applyFont="1" applyFill="1" applyBorder="1" applyAlignment="1">
      <alignment horizontal="right" vertical="top" wrapText="1"/>
    </xf>
    <xf numFmtId="3" fontId="8" fillId="3" borderId="13" xfId="0" applyNumberFormat="1" applyFont="1" applyFill="1" applyBorder="1" applyAlignment="1">
      <alignment horizontal="right" vertical="top" wrapText="1"/>
    </xf>
    <xf numFmtId="3" fontId="7" fillId="3" borderId="12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C1" sqref="C1"/>
    </sheetView>
  </sheetViews>
  <sheetFormatPr defaultColWidth="9.140625" defaultRowHeight="12.75"/>
  <cols>
    <col min="1" max="1" width="62.421875" style="27" customWidth="1"/>
    <col min="2" max="3" width="17.00390625" style="27" customWidth="1"/>
    <col min="4" max="16384" width="9.140625" style="27" customWidth="1"/>
  </cols>
  <sheetData>
    <row r="1" ht="18.75">
      <c r="A1" s="36" t="s">
        <v>42</v>
      </c>
    </row>
    <row r="2" ht="16.5" thickBot="1">
      <c r="A2" s="37" t="s">
        <v>43</v>
      </c>
    </row>
    <row r="3" spans="1:3" ht="26.25" thickBot="1">
      <c r="A3" s="28" t="s">
        <v>25</v>
      </c>
      <c r="B3" s="29" t="s">
        <v>26</v>
      </c>
      <c r="C3" s="29" t="s">
        <v>27</v>
      </c>
    </row>
    <row r="4" spans="1:4" s="31" customFormat="1" ht="13.5" thickBot="1">
      <c r="A4" s="30" t="s">
        <v>47</v>
      </c>
      <c r="B4" s="39">
        <v>900000</v>
      </c>
      <c r="C4" s="39">
        <v>112800</v>
      </c>
      <c r="D4" s="50"/>
    </row>
    <row r="5" spans="1:4" s="31" customFormat="1" ht="13.5" thickBot="1">
      <c r="A5" s="30" t="s">
        <v>48</v>
      </c>
      <c r="B5" s="39">
        <v>270780</v>
      </c>
      <c r="C5" s="39">
        <v>270780</v>
      </c>
      <c r="D5" s="50"/>
    </row>
    <row r="6" spans="1:3" s="31" customFormat="1" ht="13.5" thickBot="1">
      <c r="A6" s="30" t="s">
        <v>28</v>
      </c>
      <c r="B6" s="39">
        <v>75000</v>
      </c>
      <c r="C6" s="39">
        <v>30000</v>
      </c>
    </row>
    <row r="7" spans="1:3" s="31" customFormat="1" ht="12.75">
      <c r="A7" s="30" t="s">
        <v>29</v>
      </c>
      <c r="B7" s="57">
        <v>866000</v>
      </c>
      <c r="C7" s="57">
        <v>86600</v>
      </c>
    </row>
    <row r="8" spans="1:3" ht="13.5" thickBot="1">
      <c r="A8" s="32" t="s">
        <v>30</v>
      </c>
      <c r="B8" s="58"/>
      <c r="C8" s="58"/>
    </row>
    <row r="9" spans="1:4" s="31" customFormat="1" ht="12.75">
      <c r="A9" s="30" t="s">
        <v>31</v>
      </c>
      <c r="B9" s="57">
        <v>480000</v>
      </c>
      <c r="C9" s="57">
        <v>350000</v>
      </c>
      <c r="D9" s="52" t="s">
        <v>60</v>
      </c>
    </row>
    <row r="10" spans="1:4" ht="39" thickBot="1">
      <c r="A10" s="32" t="s">
        <v>32</v>
      </c>
      <c r="B10" s="58"/>
      <c r="C10" s="58"/>
      <c r="D10" s="53" t="s">
        <v>61</v>
      </c>
    </row>
    <row r="11" spans="1:4" s="31" customFormat="1" ht="12.75" customHeight="1" thickBot="1">
      <c r="A11" s="33" t="s">
        <v>58</v>
      </c>
      <c r="B11" s="40">
        <v>30000</v>
      </c>
      <c r="C11" s="40">
        <v>0</v>
      </c>
      <c r="D11" s="50"/>
    </row>
    <row r="12" spans="1:3" s="31" customFormat="1" ht="12.75">
      <c r="A12" s="34" t="s">
        <v>33</v>
      </c>
      <c r="B12" s="61">
        <v>305000</v>
      </c>
      <c r="C12" s="61">
        <v>495000</v>
      </c>
    </row>
    <row r="13" spans="1:3" ht="13.5" thickBot="1">
      <c r="A13" s="35" t="s">
        <v>34</v>
      </c>
      <c r="B13" s="61"/>
      <c r="C13" s="61"/>
    </row>
    <row r="14" spans="1:3" s="31" customFormat="1" ht="12.75">
      <c r="A14" s="30" t="s">
        <v>35</v>
      </c>
      <c r="B14" s="57">
        <v>58000</v>
      </c>
      <c r="C14" s="57">
        <v>0</v>
      </c>
    </row>
    <row r="15" spans="1:3" ht="26.25" thickBot="1">
      <c r="A15" s="32" t="s">
        <v>36</v>
      </c>
      <c r="B15" s="58"/>
      <c r="C15" s="58"/>
    </row>
    <row r="16" spans="1:4" s="31" customFormat="1" ht="12.75">
      <c r="A16" s="30" t="s">
        <v>37</v>
      </c>
      <c r="B16" s="57">
        <v>144000</v>
      </c>
      <c r="C16" s="57">
        <v>10000</v>
      </c>
      <c r="D16" s="50"/>
    </row>
    <row r="17" spans="1:3" ht="26.25" thickBot="1">
      <c r="A17" s="32" t="s">
        <v>38</v>
      </c>
      <c r="B17" s="58"/>
      <c r="C17" s="58"/>
    </row>
    <row r="18" spans="1:4" s="31" customFormat="1" ht="12.75">
      <c r="A18" s="30" t="s">
        <v>39</v>
      </c>
      <c r="B18" s="57">
        <v>250000</v>
      </c>
      <c r="C18" s="42">
        <v>671250</v>
      </c>
      <c r="D18" s="31" t="s">
        <v>44</v>
      </c>
    </row>
    <row r="19" spans="1:4" ht="39" thickBot="1">
      <c r="A19" s="32" t="s">
        <v>40</v>
      </c>
      <c r="B19" s="58"/>
      <c r="C19" s="43"/>
      <c r="D19" s="44"/>
    </row>
    <row r="20" spans="1:3" ht="12.75">
      <c r="A20" s="25"/>
      <c r="B20" s="59">
        <f>SUM(B4:B19)</f>
        <v>3378780</v>
      </c>
      <c r="C20" s="59">
        <f>SUM(C4:C19)</f>
        <v>2026430</v>
      </c>
    </row>
    <row r="21" spans="1:3" ht="13.5" thickBot="1">
      <c r="A21" s="26" t="s">
        <v>41</v>
      </c>
      <c r="B21" s="60"/>
      <c r="C21" s="60"/>
    </row>
    <row r="24" spans="1:3" ht="12.75">
      <c r="A24" s="38" t="s">
        <v>45</v>
      </c>
      <c r="B24" s="41">
        <f>B4+B5+B6+B7+B9+B16</f>
        <v>2735780</v>
      </c>
      <c r="C24" s="41">
        <f>C4+C5+C6+C7+C9+C16</f>
        <v>860180</v>
      </c>
    </row>
    <row r="25" spans="1:3" ht="12.75">
      <c r="A25" s="45" t="s">
        <v>46</v>
      </c>
      <c r="B25" s="46">
        <f>B11+B12</f>
        <v>335000</v>
      </c>
      <c r="C25" s="46">
        <f>C11+C12</f>
        <v>495000</v>
      </c>
    </row>
    <row r="26" spans="1:3" ht="12.75">
      <c r="A26" s="38" t="s">
        <v>59</v>
      </c>
      <c r="B26" s="41">
        <f>SUM(B24:B25)</f>
        <v>3070780</v>
      </c>
      <c r="C26" s="41">
        <f>SUM(C24:C25)</f>
        <v>1355180</v>
      </c>
    </row>
    <row r="27" spans="1:3" ht="12.75">
      <c r="A27" s="38"/>
      <c r="B27" s="41"/>
      <c r="C27" s="41"/>
    </row>
    <row r="28" spans="1:3" ht="12.75">
      <c r="A28" s="47" t="s">
        <v>62</v>
      </c>
      <c r="B28" s="49"/>
      <c r="C28" s="48">
        <f>B26-C26</f>
        <v>1715600</v>
      </c>
    </row>
    <row r="29" spans="1:3" s="31" customFormat="1" ht="12.75">
      <c r="A29" s="54" t="s">
        <v>63</v>
      </c>
      <c r="B29" s="55"/>
      <c r="C29" s="56">
        <f>C28*3</f>
        <v>5146800</v>
      </c>
    </row>
    <row r="30" spans="1:3" ht="12.75">
      <c r="A30" s="38"/>
      <c r="B30" s="41"/>
      <c r="C30" s="41"/>
    </row>
    <row r="31" spans="1:5" ht="12.75">
      <c r="A31" s="50" t="s">
        <v>49</v>
      </c>
      <c r="B31" s="41"/>
      <c r="C31" s="41"/>
      <c r="D31" s="41"/>
      <c r="E31" s="41"/>
    </row>
    <row r="32" spans="1:5" ht="12.75">
      <c r="A32" s="51" t="s">
        <v>50</v>
      </c>
      <c r="B32" s="41"/>
      <c r="C32" s="41"/>
      <c r="D32" s="41"/>
      <c r="E32" s="41"/>
    </row>
    <row r="33" spans="1:5" ht="12.75">
      <c r="A33" s="51" t="s">
        <v>51</v>
      </c>
      <c r="B33" s="41"/>
      <c r="C33" s="41"/>
      <c r="D33" s="41"/>
      <c r="E33" s="41"/>
    </row>
    <row r="34" ht="12.75">
      <c r="A34" s="51" t="s">
        <v>52</v>
      </c>
    </row>
    <row r="35" ht="12.75">
      <c r="A35" s="51" t="s">
        <v>53</v>
      </c>
    </row>
    <row r="36" ht="12.75">
      <c r="A36" s="51"/>
    </row>
    <row r="37" ht="12.75">
      <c r="A37" s="52" t="s">
        <v>54</v>
      </c>
    </row>
    <row r="38" ht="12.75">
      <c r="A38" s="51" t="s">
        <v>55</v>
      </c>
    </row>
    <row r="39" ht="12.75">
      <c r="A39" s="51" t="s">
        <v>56</v>
      </c>
    </row>
    <row r="40" ht="12.75">
      <c r="A40" s="51" t="s">
        <v>57</v>
      </c>
    </row>
    <row r="41" ht="12.75">
      <c r="A41" s="51"/>
    </row>
    <row r="42" ht="12.75">
      <c r="A42" s="51" t="s">
        <v>64</v>
      </c>
    </row>
    <row r="43" ht="12.75">
      <c r="A43" s="51"/>
    </row>
  </sheetData>
  <mergeCells count="13">
    <mergeCell ref="B12:B13"/>
    <mergeCell ref="C12:C13"/>
    <mergeCell ref="B7:B8"/>
    <mergeCell ref="C7:C8"/>
    <mergeCell ref="B9:B10"/>
    <mergeCell ref="C9:C10"/>
    <mergeCell ref="B18:B19"/>
    <mergeCell ref="B20:B21"/>
    <mergeCell ref="C20:C21"/>
    <mergeCell ref="B14:B15"/>
    <mergeCell ref="C14:C15"/>
    <mergeCell ref="B16:B17"/>
    <mergeCell ref="C16:C17"/>
  </mergeCells>
  <printOptions/>
  <pageMargins left="0.37" right="0.34" top="1" bottom="1" header="0.4921259845" footer="0.4921259845"/>
  <pageSetup fitToHeight="1" fitToWidth="1" horizontalDpi="600" verticalDpi="600" orientation="portrait" paperSize="9" scale="73" r:id="rId1"/>
  <headerFooter alignWithMargins="0">
    <oddHeader>&amp;LNemocnice Jihlava, příspěvková organizace&amp;C&amp;"Arial,tučné"Kalkulace úspory nákladů&amp;R&amp;"Arial,tučné"&amp;11RK-39-2005-54, př. 2
počet stran : 2&amp;"Arial,obyčejné"&amp;10
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8.7109375" style="0" bestFit="1" customWidth="1"/>
    <col min="2" max="2" width="26.00390625" style="0" bestFit="1" customWidth="1"/>
    <col min="3" max="3" width="12.00390625" style="0" bestFit="1" customWidth="1"/>
    <col min="4" max="6" width="3.00390625" style="0" customWidth="1"/>
    <col min="7" max="7" width="6.8515625" style="0" bestFit="1" customWidth="1"/>
    <col min="8" max="8" width="23.140625" style="0" bestFit="1" customWidth="1"/>
    <col min="9" max="10" width="12.00390625" style="0" bestFit="1" customWidth="1"/>
    <col min="11" max="11" width="10.421875" style="0" bestFit="1" customWidth="1"/>
  </cols>
  <sheetData>
    <row r="1" spans="1:9" ht="15">
      <c r="A1" s="62" t="s">
        <v>20</v>
      </c>
      <c r="B1" s="62"/>
      <c r="C1" s="62"/>
      <c r="D1" s="62"/>
      <c r="E1" s="62"/>
      <c r="F1" s="62"/>
      <c r="G1" s="62"/>
      <c r="H1" s="62"/>
      <c r="I1" s="62"/>
    </row>
    <row r="4" spans="1:9" ht="25.5" customHeight="1">
      <c r="A4" s="5" t="s">
        <v>3</v>
      </c>
      <c r="B4" s="6"/>
      <c r="C4" s="9" t="s">
        <v>10</v>
      </c>
      <c r="D4" s="8"/>
      <c r="E4" s="4"/>
      <c r="F4" s="4"/>
      <c r="G4" s="5" t="s">
        <v>4</v>
      </c>
      <c r="H4" s="6"/>
      <c r="I4" s="9" t="s">
        <v>10</v>
      </c>
    </row>
    <row r="5" spans="1:9" ht="12.75">
      <c r="A5" s="5" t="s">
        <v>0</v>
      </c>
      <c r="B5" s="7" t="s">
        <v>5</v>
      </c>
      <c r="C5" s="18"/>
      <c r="D5" s="8"/>
      <c r="E5" s="4"/>
      <c r="F5" s="4"/>
      <c r="G5" s="5" t="s">
        <v>15</v>
      </c>
      <c r="H5" s="7" t="s">
        <v>16</v>
      </c>
      <c r="I5" s="23"/>
    </row>
    <row r="6" spans="1:9" ht="12.75">
      <c r="A6" s="5"/>
      <c r="B6" s="6" t="s">
        <v>6</v>
      </c>
      <c r="C6" s="63">
        <v>500000</v>
      </c>
      <c r="D6" s="8"/>
      <c r="E6" s="4"/>
      <c r="F6" s="4"/>
      <c r="G6" s="5"/>
      <c r="H6" s="64" t="s">
        <v>19</v>
      </c>
      <c r="I6" s="63">
        <v>5370000</v>
      </c>
    </row>
    <row r="7" spans="1:9" ht="12.75">
      <c r="A7" s="5"/>
      <c r="B7" s="6" t="s">
        <v>9</v>
      </c>
      <c r="C7" s="63"/>
      <c r="D7" s="8"/>
      <c r="E7" s="4"/>
      <c r="F7" s="4"/>
      <c r="G7" s="5"/>
      <c r="H7" s="64"/>
      <c r="I7" s="63"/>
    </row>
    <row r="8" spans="1:9" ht="12.75">
      <c r="A8" s="5"/>
      <c r="B8" s="6" t="s">
        <v>8</v>
      </c>
      <c r="C8" s="63"/>
      <c r="D8" s="8"/>
      <c r="E8" s="4"/>
      <c r="F8" s="4"/>
      <c r="G8" s="5"/>
      <c r="H8" s="64"/>
      <c r="I8" s="63"/>
    </row>
    <row r="9" spans="1:9" ht="12.75">
      <c r="A9" s="5"/>
      <c r="B9" s="6" t="s">
        <v>7</v>
      </c>
      <c r="C9" s="63"/>
      <c r="D9" s="8"/>
      <c r="E9" s="4"/>
      <c r="F9" s="4"/>
      <c r="G9" s="5"/>
      <c r="H9" s="6"/>
      <c r="I9" s="13"/>
    </row>
    <row r="10" spans="1:9" ht="12.75">
      <c r="A10" s="5"/>
      <c r="B10" s="6"/>
      <c r="C10" s="10"/>
      <c r="D10" s="8"/>
      <c r="E10" s="4"/>
      <c r="F10" s="4"/>
      <c r="G10" s="5"/>
      <c r="H10" s="6"/>
      <c r="I10" s="13"/>
    </row>
    <row r="11" spans="1:9" ht="12.75">
      <c r="A11" s="5"/>
      <c r="B11" s="6"/>
      <c r="C11" s="10"/>
      <c r="D11" s="8"/>
      <c r="E11" s="4"/>
      <c r="F11" s="4"/>
      <c r="G11" s="5"/>
      <c r="H11" s="6"/>
      <c r="I11" s="13"/>
    </row>
    <row r="12" spans="1:9" ht="12.75">
      <c r="A12" s="5" t="s">
        <v>1</v>
      </c>
      <c r="B12" s="7" t="s">
        <v>11</v>
      </c>
      <c r="C12" s="18"/>
      <c r="D12" s="8"/>
      <c r="E12" s="4"/>
      <c r="F12" s="4"/>
      <c r="G12" s="5"/>
      <c r="H12" s="7" t="s">
        <v>17</v>
      </c>
      <c r="I12" s="23"/>
    </row>
    <row r="13" spans="1:9" ht="12.75">
      <c r="A13" s="5"/>
      <c r="B13" s="6" t="s">
        <v>12</v>
      </c>
      <c r="C13" s="10">
        <v>850000</v>
      </c>
      <c r="D13" s="8"/>
      <c r="E13" s="4"/>
      <c r="F13" s="4"/>
      <c r="G13" s="5"/>
      <c r="H13" s="6" t="s">
        <v>18</v>
      </c>
      <c r="I13" s="10">
        <v>930000</v>
      </c>
    </row>
    <row r="14" spans="1:9" ht="12.75">
      <c r="A14" s="5"/>
      <c r="B14" s="6"/>
      <c r="C14" s="10"/>
      <c r="D14" s="8"/>
      <c r="E14" s="4"/>
      <c r="F14" s="4"/>
      <c r="G14" s="5"/>
      <c r="H14" s="6"/>
      <c r="I14" s="13"/>
    </row>
    <row r="15" spans="1:9" ht="12.75">
      <c r="A15" s="5"/>
      <c r="B15" s="6"/>
      <c r="C15" s="10"/>
      <c r="D15" s="8"/>
      <c r="E15" s="4"/>
      <c r="F15" s="4"/>
      <c r="G15" s="5"/>
      <c r="H15" s="6"/>
      <c r="I15" s="13"/>
    </row>
    <row r="16" spans="1:9" ht="12.75">
      <c r="A16" s="5" t="s">
        <v>2</v>
      </c>
      <c r="B16" s="7" t="s">
        <v>13</v>
      </c>
      <c r="C16" s="18"/>
      <c r="D16" s="8"/>
      <c r="E16" s="4"/>
      <c r="F16" s="4"/>
      <c r="G16" s="5"/>
      <c r="H16" s="6"/>
      <c r="I16" s="13"/>
    </row>
    <row r="17" spans="1:9" ht="12.75">
      <c r="A17" s="4"/>
      <c r="B17" s="6" t="s">
        <v>14</v>
      </c>
      <c r="C17" s="10">
        <v>0</v>
      </c>
      <c r="D17" s="8"/>
      <c r="E17" s="4"/>
      <c r="F17" s="4"/>
      <c r="G17" s="4"/>
      <c r="H17" s="6"/>
      <c r="I17" s="13"/>
    </row>
    <row r="18" spans="3:9" ht="12.75">
      <c r="C18" s="11"/>
      <c r="I18" s="14"/>
    </row>
    <row r="19" spans="3:11" s="1" customFormat="1" ht="12.75">
      <c r="C19" s="12">
        <f>SUM(C5:C18)</f>
        <v>1350000</v>
      </c>
      <c r="I19" s="12">
        <f>SUM(I5:I18)</f>
        <v>6300000</v>
      </c>
      <c r="J19" s="24" t="s">
        <v>23</v>
      </c>
      <c r="K19" s="24" t="s">
        <v>24</v>
      </c>
    </row>
    <row r="20" spans="3:11" s="1" customFormat="1" ht="12.75">
      <c r="C20" s="3">
        <f>C19*1.08</f>
        <v>1458000</v>
      </c>
      <c r="I20" s="3">
        <f>I19*1.05</f>
        <v>6615000</v>
      </c>
      <c r="J20" s="3">
        <f>I20/3</f>
        <v>2205000</v>
      </c>
      <c r="K20" s="3">
        <f>J20/12</f>
        <v>183750</v>
      </c>
    </row>
    <row r="21" spans="3:9" s="1" customFormat="1" ht="12.75">
      <c r="C21" s="3">
        <f>C20/4</f>
        <v>364500</v>
      </c>
      <c r="I21" s="3"/>
    </row>
    <row r="22" spans="4:9" ht="12.75">
      <c r="D22" s="15"/>
      <c r="E22" s="15"/>
      <c r="F22" s="15"/>
      <c r="G22" s="15"/>
      <c r="H22" s="19" t="s">
        <v>21</v>
      </c>
      <c r="I22" s="20">
        <f>C19+I19</f>
        <v>7650000</v>
      </c>
    </row>
    <row r="23" spans="3:9" s="16" customFormat="1" ht="12">
      <c r="C23" s="17"/>
      <c r="H23" s="21" t="s">
        <v>22</v>
      </c>
      <c r="I23" s="22">
        <f>I22*1.05</f>
        <v>8032500</v>
      </c>
    </row>
    <row r="24" ht="12.75">
      <c r="C24" s="2"/>
    </row>
    <row r="25" ht="12.75">
      <c r="C25" s="2"/>
    </row>
    <row r="26" ht="12.75">
      <c r="C26" s="2"/>
    </row>
  </sheetData>
  <mergeCells count="4">
    <mergeCell ref="A1:I1"/>
    <mergeCell ref="C6:C9"/>
    <mergeCell ref="H6:H8"/>
    <mergeCell ref="I6:I8"/>
  </mergeCells>
  <printOptions/>
  <pageMargins left="0.29" right="0.32" top="1" bottom="1" header="0.4921259845" footer="0.4921259845"/>
  <pageSetup fitToHeight="1" fitToWidth="1" horizontalDpi="600" verticalDpi="600" orientation="portrait" paperSize="9" scale="8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Jihlava, příspěvková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Zažímal</dc:creator>
  <cp:keywords/>
  <dc:description/>
  <cp:lastModifiedBy>jakoubkova</cp:lastModifiedBy>
  <cp:lastPrinted>2005-12-09T07:32:28Z</cp:lastPrinted>
  <dcterms:created xsi:type="dcterms:W3CDTF">2005-05-24T05:29:06Z</dcterms:created>
  <dcterms:modified xsi:type="dcterms:W3CDTF">2005-12-09T07:32:31Z</dcterms:modified>
  <cp:category/>
  <cp:version/>
  <cp:contentType/>
  <cp:contentStatus/>
</cp:coreProperties>
</file>