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38-2005-17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<sst xmlns="http://schemas.openxmlformats.org/spreadsheetml/2006/main" count="62" uniqueCount="36">
  <si>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Nemocnice</t>
  </si>
  <si>
    <t>Pohledávky k 31.10.2005</t>
  </si>
  <si>
    <t>Odběratelé</t>
  </si>
  <si>
    <t>poskytnuté provozní zálohy</t>
  </si>
  <si>
    <t>Ostatní pohledávky</t>
  </si>
  <si>
    <t>jiné pohledávky - účet 378</t>
  </si>
  <si>
    <t>Celkem</t>
  </si>
  <si>
    <t>Z toho po splatnosti</t>
  </si>
  <si>
    <t>Havlíčkův Brod</t>
  </si>
  <si>
    <t>Jihlava</t>
  </si>
  <si>
    <t>Pelhřimov</t>
  </si>
  <si>
    <t>Třebíč</t>
  </si>
  <si>
    <t>Nové Město</t>
  </si>
  <si>
    <t>Závazky k 31.10.2005</t>
  </si>
  <si>
    <t>Dodavatelé</t>
  </si>
  <si>
    <t>Přijaté zálohy</t>
  </si>
  <si>
    <t>Ostatní závazky</t>
  </si>
  <si>
    <t>Jiné závazky - účet 379</t>
  </si>
  <si>
    <t>Dlouhodobé závazky  - účet 959</t>
  </si>
  <si>
    <t>Počet stran: 1</t>
  </si>
  <si>
    <t>I. Závazky a pohledávky k 31. 10. 2005</t>
  </si>
  <si>
    <t>Bilance celkových pohledávek a závazků</t>
  </si>
  <si>
    <t>částka k rozdělení</t>
  </si>
  <si>
    <t>index</t>
  </si>
  <si>
    <t>v tis. Kč</t>
  </si>
  <si>
    <t>Tržby</t>
  </si>
  <si>
    <t>Tržby - osobní náklady</t>
  </si>
  <si>
    <t>Osobní náklady</t>
  </si>
  <si>
    <t>varianta 1 - podle bilance všech pohledávek a závazků</t>
  </si>
  <si>
    <t>varianta 3 - rozdělení podle tržeb</t>
  </si>
  <si>
    <t>varianta 4 - rozdělení podle tržeb - tržby kráceny o osobní náklady</t>
  </si>
  <si>
    <t>II. Návrh na rozdělení finančních prostředků pro nemocnice, kde je bilance pohledávek a závazků &lt; 0</t>
  </si>
  <si>
    <t>Bilance bez účtu 379 a bez půjčky vůči kraji</t>
  </si>
  <si>
    <r>
      <t xml:space="preserve">Bilance všech pohledávek a závazků </t>
    </r>
    <r>
      <rPr>
        <b/>
        <sz val="7"/>
        <rFont val="Arial"/>
        <family val="2"/>
      </rPr>
      <t>(nezahrňují se závazky souvesející se mzdou)</t>
    </r>
  </si>
  <si>
    <t>varianta 2 - bilance pohl. a záv. bez závazků vůči kraji</t>
  </si>
  <si>
    <t>RK-38-2005-17,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</si>
</sst>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000"/>
  </numFmts>
  <fonts count="10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2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165" fontId="1" fillId="2" borderId="8" xfId="0" applyNumberFormat="1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164" fontId="0" fillId="0" borderId="27" xfId="0" applyNumberForma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/>
    </xf>
    <xf numFmtId="0" fontId="1" fillId="2" borderId="4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17.375" style="0" customWidth="1"/>
    <col min="2" max="14" width="7.125" style="0" customWidth="1"/>
    <col min="15" max="15" width="7.00390625" style="0" customWidth="1"/>
  </cols>
  <sheetData>
    <row r="1" ht="23.25" customHeight="1">
      <c r="M1" s="1" t="s">
        <v>35</v>
      </c>
    </row>
    <row r="2" ht="15">
      <c r="M2" s="1" t="s">
        <v>19</v>
      </c>
    </row>
    <row r="3" ht="15">
      <c r="A3" s="1" t="s">
        <v>20</v>
      </c>
    </row>
    <row r="4" spans="14:15" s="2" customFormat="1" ht="14.25" customHeight="1" thickBot="1">
      <c r="N4" s="9"/>
      <c r="O4" s="10" t="s">
        <v>24</v>
      </c>
    </row>
    <row r="5" spans="1:15" s="2" customFormat="1" ht="15.75" thickBot="1">
      <c r="A5" s="85" t="s">
        <v>0</v>
      </c>
      <c r="B5" s="88" t="s">
        <v>13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s="2" customFormat="1" ht="14.25">
      <c r="A6" s="86"/>
      <c r="B6" s="92" t="s">
        <v>14</v>
      </c>
      <c r="C6" s="93"/>
      <c r="D6" s="95" t="s">
        <v>15</v>
      </c>
      <c r="E6" s="96"/>
      <c r="F6" s="95" t="s">
        <v>16</v>
      </c>
      <c r="G6" s="93"/>
      <c r="H6" s="99" t="s">
        <v>17</v>
      </c>
      <c r="I6" s="100"/>
      <c r="J6" s="95" t="s">
        <v>18</v>
      </c>
      <c r="K6" s="93"/>
      <c r="L6" s="99" t="s">
        <v>6</v>
      </c>
      <c r="M6" s="100"/>
      <c r="N6" s="101" t="s">
        <v>7</v>
      </c>
      <c r="O6" s="102"/>
    </row>
    <row r="7" spans="1:15" s="2" customFormat="1" ht="15" thickBot="1">
      <c r="A7" s="87"/>
      <c r="B7" s="94"/>
      <c r="C7" s="74"/>
      <c r="D7" s="97"/>
      <c r="E7" s="98"/>
      <c r="F7" s="97"/>
      <c r="G7" s="74"/>
      <c r="H7" s="97"/>
      <c r="I7" s="98"/>
      <c r="J7" s="97"/>
      <c r="K7" s="74"/>
      <c r="L7" s="97"/>
      <c r="M7" s="98"/>
      <c r="N7" s="73"/>
      <c r="O7" s="103"/>
    </row>
    <row r="8" spans="1:15" s="3" customFormat="1" ht="18.75" customHeight="1">
      <c r="A8" s="5" t="s">
        <v>8</v>
      </c>
      <c r="B8" s="23">
        <v>116502</v>
      </c>
      <c r="C8" s="59"/>
      <c r="D8" s="26">
        <v>193</v>
      </c>
      <c r="E8" s="24"/>
      <c r="F8" s="26">
        <v>7656</v>
      </c>
      <c r="G8" s="59"/>
      <c r="H8" s="26">
        <v>340</v>
      </c>
      <c r="I8" s="24"/>
      <c r="J8" s="26">
        <v>8500</v>
      </c>
      <c r="K8" s="59"/>
      <c r="L8" s="26">
        <v>133191</v>
      </c>
      <c r="M8" s="24"/>
      <c r="N8" s="59">
        <v>90413</v>
      </c>
      <c r="O8" s="27"/>
    </row>
    <row r="9" spans="1:17" s="3" customFormat="1" ht="18.75" customHeight="1">
      <c r="A9" s="6" t="s">
        <v>9</v>
      </c>
      <c r="B9" s="84">
        <v>189655</v>
      </c>
      <c r="C9" s="81"/>
      <c r="D9" s="29">
        <v>227</v>
      </c>
      <c r="E9" s="57"/>
      <c r="F9" s="29">
        <v>1708</v>
      </c>
      <c r="G9" s="81"/>
      <c r="H9" s="29">
        <v>26996</v>
      </c>
      <c r="I9" s="57"/>
      <c r="J9" s="29">
        <v>41236</v>
      </c>
      <c r="K9" s="81"/>
      <c r="L9" s="26">
        <v>259822</v>
      </c>
      <c r="M9" s="24"/>
      <c r="N9" s="59">
        <v>142470</v>
      </c>
      <c r="O9" s="27"/>
      <c r="Q9" s="13"/>
    </row>
    <row r="10" spans="1:15" s="3" customFormat="1" ht="18.75" customHeight="1">
      <c r="A10" s="6" t="s">
        <v>10</v>
      </c>
      <c r="B10" s="84">
        <v>30248</v>
      </c>
      <c r="C10" s="81"/>
      <c r="D10" s="29">
        <v>50</v>
      </c>
      <c r="E10" s="57"/>
      <c r="F10" s="29">
        <v>72</v>
      </c>
      <c r="G10" s="81"/>
      <c r="H10" s="29">
        <v>0</v>
      </c>
      <c r="I10" s="57"/>
      <c r="J10" s="29">
        <v>90</v>
      </c>
      <c r="K10" s="81"/>
      <c r="L10" s="26">
        <v>30460</v>
      </c>
      <c r="M10" s="24"/>
      <c r="N10" s="59">
        <v>16622</v>
      </c>
      <c r="O10" s="27"/>
    </row>
    <row r="11" spans="1:15" s="3" customFormat="1" ht="18.75" customHeight="1">
      <c r="A11" s="6" t="s">
        <v>11</v>
      </c>
      <c r="B11" s="84">
        <v>96005</v>
      </c>
      <c r="C11" s="81"/>
      <c r="D11" s="29">
        <v>326</v>
      </c>
      <c r="E11" s="57"/>
      <c r="F11" s="29">
        <v>34</v>
      </c>
      <c r="G11" s="81"/>
      <c r="H11" s="29">
        <v>451</v>
      </c>
      <c r="I11" s="57"/>
      <c r="J11" s="29">
        <v>3231</v>
      </c>
      <c r="K11" s="81"/>
      <c r="L11" s="26">
        <v>100047</v>
      </c>
      <c r="M11" s="24"/>
      <c r="N11" s="59">
        <v>65174</v>
      </c>
      <c r="O11" s="27"/>
    </row>
    <row r="12" spans="1:15" s="3" customFormat="1" ht="18.75" customHeight="1" thickBot="1">
      <c r="A12" s="7" t="s">
        <v>12</v>
      </c>
      <c r="B12" s="84">
        <v>30445</v>
      </c>
      <c r="C12" s="81"/>
      <c r="D12" s="29">
        <v>0</v>
      </c>
      <c r="E12" s="57"/>
      <c r="F12" s="29">
        <v>0</v>
      </c>
      <c r="G12" s="81"/>
      <c r="H12" s="29">
        <v>0</v>
      </c>
      <c r="I12" s="57"/>
      <c r="J12" s="29">
        <v>0</v>
      </c>
      <c r="K12" s="81"/>
      <c r="L12" s="26">
        <v>30445</v>
      </c>
      <c r="M12" s="24"/>
      <c r="N12" s="59">
        <v>2127</v>
      </c>
      <c r="O12" s="27"/>
    </row>
    <row r="13" spans="1:15" s="3" customFormat="1" ht="22.5" customHeight="1" thickBot="1">
      <c r="A13" s="4" t="s">
        <v>6</v>
      </c>
      <c r="B13" s="17">
        <v>462855</v>
      </c>
      <c r="C13" s="82"/>
      <c r="D13" s="21">
        <v>796</v>
      </c>
      <c r="E13" s="18"/>
      <c r="F13" s="21">
        <v>9470</v>
      </c>
      <c r="G13" s="82"/>
      <c r="H13" s="21">
        <v>27787</v>
      </c>
      <c r="I13" s="18"/>
      <c r="J13" s="21">
        <v>53057</v>
      </c>
      <c r="K13" s="82"/>
      <c r="L13" s="21">
        <v>553965</v>
      </c>
      <c r="M13" s="18"/>
      <c r="N13" s="83">
        <v>316806</v>
      </c>
      <c r="O13" s="18"/>
    </row>
    <row r="14" ht="13.5" thickBot="1"/>
    <row r="15" spans="1:15" s="2" customFormat="1" ht="19.5" customHeight="1">
      <c r="A15" s="85" t="s">
        <v>0</v>
      </c>
      <c r="B15" s="104" t="s">
        <v>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  <c r="N15" s="75" t="s">
        <v>21</v>
      </c>
      <c r="O15" s="76"/>
    </row>
    <row r="16" spans="1:15" s="2" customFormat="1" ht="14.25">
      <c r="A16" s="86"/>
      <c r="B16" s="107" t="s">
        <v>2</v>
      </c>
      <c r="C16" s="108"/>
      <c r="D16" s="109" t="s">
        <v>3</v>
      </c>
      <c r="E16" s="110"/>
      <c r="F16" s="109" t="s">
        <v>4</v>
      </c>
      <c r="G16" s="110"/>
      <c r="H16" s="111" t="s">
        <v>5</v>
      </c>
      <c r="I16" s="108"/>
      <c r="J16" s="109" t="s">
        <v>6</v>
      </c>
      <c r="K16" s="110"/>
      <c r="L16" s="111" t="s">
        <v>7</v>
      </c>
      <c r="M16" s="112"/>
      <c r="N16" s="77"/>
      <c r="O16" s="78"/>
    </row>
    <row r="17" spans="1:15" s="2" customFormat="1" ht="30" customHeight="1" thickBot="1">
      <c r="A17" s="87"/>
      <c r="B17" s="94"/>
      <c r="C17" s="74"/>
      <c r="D17" s="97"/>
      <c r="E17" s="98"/>
      <c r="F17" s="97"/>
      <c r="G17" s="98"/>
      <c r="H17" s="73"/>
      <c r="I17" s="74"/>
      <c r="J17" s="97"/>
      <c r="K17" s="98"/>
      <c r="L17" s="73"/>
      <c r="M17" s="103"/>
      <c r="N17" s="79"/>
      <c r="O17" s="80"/>
    </row>
    <row r="18" spans="1:16" s="3" customFormat="1" ht="18.75" customHeight="1">
      <c r="A18" s="5" t="s">
        <v>8</v>
      </c>
      <c r="B18" s="23">
        <v>89037</v>
      </c>
      <c r="C18" s="59"/>
      <c r="D18" s="26">
        <v>627</v>
      </c>
      <c r="E18" s="24"/>
      <c r="F18" s="26">
        <v>3566</v>
      </c>
      <c r="G18" s="24"/>
      <c r="H18" s="59">
        <v>0</v>
      </c>
      <c r="I18" s="59"/>
      <c r="J18" s="26">
        <v>93230</v>
      </c>
      <c r="K18" s="24"/>
      <c r="L18" s="59">
        <v>46307</v>
      </c>
      <c r="M18" s="27"/>
      <c r="N18" s="23">
        <f>+J18-L8</f>
        <v>-39961</v>
      </c>
      <c r="O18" s="27"/>
      <c r="P18" s="13"/>
    </row>
    <row r="19" spans="1:17" s="3" customFormat="1" ht="18.75" customHeight="1">
      <c r="A19" s="6" t="s">
        <v>9</v>
      </c>
      <c r="B19" s="84">
        <v>124895</v>
      </c>
      <c r="C19" s="81"/>
      <c r="D19" s="29">
        <v>137</v>
      </c>
      <c r="E19" s="57"/>
      <c r="F19" s="29">
        <v>2892</v>
      </c>
      <c r="G19" s="57"/>
      <c r="H19" s="81">
        <v>0</v>
      </c>
      <c r="I19" s="81"/>
      <c r="J19" s="26">
        <v>127924</v>
      </c>
      <c r="K19" s="24"/>
      <c r="L19" s="59">
        <v>68923</v>
      </c>
      <c r="M19" s="27"/>
      <c r="N19" s="23">
        <f>+J19-L9</f>
        <v>-131898</v>
      </c>
      <c r="O19" s="27"/>
      <c r="P19" s="13"/>
      <c r="Q19" s="13"/>
    </row>
    <row r="20" spans="1:16" s="3" customFormat="1" ht="18.75" customHeight="1">
      <c r="A20" s="6" t="s">
        <v>10</v>
      </c>
      <c r="B20" s="84">
        <v>60409</v>
      </c>
      <c r="C20" s="81"/>
      <c r="D20" s="29">
        <v>61</v>
      </c>
      <c r="E20" s="57"/>
      <c r="F20" s="29">
        <v>1021</v>
      </c>
      <c r="G20" s="57"/>
      <c r="H20" s="81">
        <v>0</v>
      </c>
      <c r="I20" s="81"/>
      <c r="J20" s="26">
        <v>61491</v>
      </c>
      <c r="K20" s="24"/>
      <c r="L20" s="59">
        <v>19056</v>
      </c>
      <c r="M20" s="27"/>
      <c r="N20" s="23">
        <f>+J20-L10</f>
        <v>31031</v>
      </c>
      <c r="O20" s="27"/>
      <c r="P20" s="13"/>
    </row>
    <row r="21" spans="1:16" s="3" customFormat="1" ht="18.75" customHeight="1">
      <c r="A21" s="6" t="s">
        <v>11</v>
      </c>
      <c r="B21" s="84">
        <v>87847</v>
      </c>
      <c r="C21" s="81"/>
      <c r="D21" s="29">
        <v>754</v>
      </c>
      <c r="E21" s="57"/>
      <c r="F21" s="29">
        <v>0</v>
      </c>
      <c r="G21" s="57"/>
      <c r="H21" s="81">
        <v>12082</v>
      </c>
      <c r="I21" s="81"/>
      <c r="J21" s="26">
        <v>100683</v>
      </c>
      <c r="K21" s="24"/>
      <c r="L21" s="59">
        <v>23350</v>
      </c>
      <c r="M21" s="27"/>
      <c r="N21" s="23">
        <f>+J21-L11</f>
        <v>636</v>
      </c>
      <c r="O21" s="27"/>
      <c r="P21" s="13"/>
    </row>
    <row r="22" spans="1:16" s="3" customFormat="1" ht="18.75" customHeight="1" thickBot="1">
      <c r="A22" s="7" t="s">
        <v>12</v>
      </c>
      <c r="B22" s="84">
        <v>107423</v>
      </c>
      <c r="C22" s="81"/>
      <c r="D22" s="29">
        <v>169</v>
      </c>
      <c r="E22" s="57"/>
      <c r="F22" s="29">
        <v>192</v>
      </c>
      <c r="G22" s="57"/>
      <c r="H22" s="81">
        <v>1</v>
      </c>
      <c r="I22" s="81"/>
      <c r="J22" s="26">
        <v>107785</v>
      </c>
      <c r="K22" s="24"/>
      <c r="L22" s="59">
        <v>48604</v>
      </c>
      <c r="M22" s="27"/>
      <c r="N22" s="23">
        <f>+J22-L12</f>
        <v>77340</v>
      </c>
      <c r="O22" s="27"/>
      <c r="P22" s="13"/>
    </row>
    <row r="23" spans="1:15" s="3" customFormat="1" ht="22.5" customHeight="1" thickBot="1">
      <c r="A23" s="4" t="s">
        <v>6</v>
      </c>
      <c r="B23" s="17">
        <v>469611</v>
      </c>
      <c r="C23" s="82"/>
      <c r="D23" s="21">
        <v>1748</v>
      </c>
      <c r="E23" s="18"/>
      <c r="F23" s="21">
        <v>7671</v>
      </c>
      <c r="G23" s="18"/>
      <c r="H23" s="83">
        <v>12083</v>
      </c>
      <c r="I23" s="82"/>
      <c r="J23" s="21">
        <v>491113</v>
      </c>
      <c r="K23" s="18"/>
      <c r="L23" s="83">
        <v>206240</v>
      </c>
      <c r="M23" s="22"/>
      <c r="N23" s="17">
        <f>SUM(N18:O22)</f>
        <v>-62852</v>
      </c>
      <c r="O23" s="22"/>
    </row>
    <row r="26" s="12" customFormat="1" ht="15.75">
      <c r="A26" s="11" t="s">
        <v>31</v>
      </c>
    </row>
    <row r="27" ht="15">
      <c r="A27" s="1"/>
    </row>
    <row r="28" spans="1:10" ht="15">
      <c r="A28" s="1" t="s">
        <v>28</v>
      </c>
      <c r="I28" s="14" t="s">
        <v>34</v>
      </c>
      <c r="J28" s="14"/>
    </row>
    <row r="29" spans="1:7" ht="3" customHeight="1" thickBot="1">
      <c r="A29" s="1"/>
      <c r="G29" s="10"/>
    </row>
    <row r="30" spans="1:14" ht="30" customHeight="1">
      <c r="A30" s="61" t="s">
        <v>0</v>
      </c>
      <c r="B30" s="63" t="s">
        <v>33</v>
      </c>
      <c r="C30" s="64"/>
      <c r="D30" s="71" t="s">
        <v>23</v>
      </c>
      <c r="E30" s="72"/>
      <c r="F30" s="51" t="s">
        <v>22</v>
      </c>
      <c r="G30" s="60"/>
      <c r="I30" s="67" t="s">
        <v>32</v>
      </c>
      <c r="J30" s="68"/>
      <c r="K30" s="71" t="s">
        <v>23</v>
      </c>
      <c r="L30" s="72"/>
      <c r="M30" s="51" t="s">
        <v>22</v>
      </c>
      <c r="N30" s="60"/>
    </row>
    <row r="31" spans="1:14" ht="36.75" customHeight="1" thickBot="1">
      <c r="A31" s="62"/>
      <c r="B31" s="65"/>
      <c r="C31" s="66"/>
      <c r="D31" s="73"/>
      <c r="E31" s="74"/>
      <c r="F31" s="53">
        <v>16761</v>
      </c>
      <c r="G31" s="58"/>
      <c r="I31" s="69"/>
      <c r="J31" s="70"/>
      <c r="K31" s="73"/>
      <c r="L31" s="74"/>
      <c r="M31" s="53">
        <v>16761</v>
      </c>
      <c r="N31" s="58"/>
    </row>
    <row r="32" spans="1:14" ht="18.75" customHeight="1">
      <c r="A32" s="8" t="s">
        <v>8</v>
      </c>
      <c r="B32" s="26">
        <f>+N18*-1</f>
        <v>39961</v>
      </c>
      <c r="C32" s="24"/>
      <c r="D32" s="25">
        <f>+B32/B34</f>
        <v>0.23252200932159503</v>
      </c>
      <c r="E32" s="25"/>
      <c r="F32" s="26">
        <f>+F31*D32</f>
        <v>3897.3013982392545</v>
      </c>
      <c r="G32" s="27"/>
      <c r="I32" s="23">
        <f>+N18*-1-H8-J8</f>
        <v>31121</v>
      </c>
      <c r="J32" s="24"/>
      <c r="K32" s="25">
        <f>+I32/I34</f>
        <v>0.2644319823264508</v>
      </c>
      <c r="L32" s="25"/>
      <c r="M32" s="26">
        <f>+M31*K32</f>
        <v>4432.144455773642</v>
      </c>
      <c r="N32" s="27"/>
    </row>
    <row r="33" spans="1:14" ht="18.75" customHeight="1" thickBot="1">
      <c r="A33" s="6" t="s">
        <v>9</v>
      </c>
      <c r="B33" s="29">
        <f>+N19*-1</f>
        <v>131898</v>
      </c>
      <c r="C33" s="57"/>
      <c r="D33" s="28">
        <f>+B33/B34</f>
        <v>0.7674779906784049</v>
      </c>
      <c r="E33" s="28"/>
      <c r="F33" s="29">
        <f>+F31*D33</f>
        <v>12863.698601760745</v>
      </c>
      <c r="G33" s="30"/>
      <c r="I33" s="23">
        <f>+N19*-1-H9-18333</f>
        <v>86569</v>
      </c>
      <c r="J33" s="24"/>
      <c r="K33" s="28">
        <f>+I33/I34</f>
        <v>0.7355680176735492</v>
      </c>
      <c r="L33" s="28"/>
      <c r="M33" s="29">
        <f>+M31*K33</f>
        <v>12328.855544226359</v>
      </c>
      <c r="N33" s="30"/>
    </row>
    <row r="34" spans="1:14" ht="24" customHeight="1" thickBot="1">
      <c r="A34" s="4" t="s">
        <v>6</v>
      </c>
      <c r="B34" s="21">
        <f>SUM(B32:C33)</f>
        <v>171859</v>
      </c>
      <c r="C34" s="18"/>
      <c r="D34" s="19">
        <f>SUM(D32:E33)</f>
        <v>1</v>
      </c>
      <c r="E34" s="20"/>
      <c r="F34" s="21">
        <f>SUM(F32:G33)</f>
        <v>16761</v>
      </c>
      <c r="G34" s="22"/>
      <c r="I34" s="17">
        <f>SUM(I32:J33)</f>
        <v>117690</v>
      </c>
      <c r="J34" s="18"/>
      <c r="K34" s="19">
        <f>SUM(K32:L33)</f>
        <v>1</v>
      </c>
      <c r="L34" s="20"/>
      <c r="M34" s="21">
        <f>SUM(M32:N33)</f>
        <v>16761</v>
      </c>
      <c r="N34" s="22"/>
    </row>
    <row r="35" ht="5.25" customHeight="1"/>
    <row r="37" ht="15">
      <c r="A37" s="1" t="s">
        <v>29</v>
      </c>
    </row>
    <row r="38" ht="3" customHeight="1" thickBot="1"/>
    <row r="39" spans="1:7" ht="30" customHeight="1">
      <c r="A39" s="49" t="s">
        <v>0</v>
      </c>
      <c r="B39" s="35" t="s">
        <v>25</v>
      </c>
      <c r="C39" s="36"/>
      <c r="D39" s="35" t="s">
        <v>23</v>
      </c>
      <c r="E39" s="36"/>
      <c r="F39" s="51" t="str">
        <f>+F30</f>
        <v>částka k rozdělení</v>
      </c>
      <c r="G39" s="52"/>
    </row>
    <row r="40" spans="1:7" ht="22.5" customHeight="1" thickBot="1">
      <c r="A40" s="50"/>
      <c r="B40" s="37"/>
      <c r="C40" s="38"/>
      <c r="D40" s="37"/>
      <c r="E40" s="38"/>
      <c r="F40" s="53">
        <f>+F31</f>
        <v>16761</v>
      </c>
      <c r="G40" s="54"/>
    </row>
    <row r="41" spans="1:7" ht="18.75" customHeight="1">
      <c r="A41" s="8" t="s">
        <v>8</v>
      </c>
      <c r="B41" s="39">
        <v>398109</v>
      </c>
      <c r="C41" s="40"/>
      <c r="D41" s="43">
        <f>+B41/B43</f>
        <v>0.4488496584941271</v>
      </c>
      <c r="E41" s="44"/>
      <c r="F41" s="39">
        <f>+F40*D41</f>
        <v>7523.169126020064</v>
      </c>
      <c r="G41" s="45"/>
    </row>
    <row r="42" spans="1:7" ht="18.75" customHeight="1" thickBot="1">
      <c r="A42" s="6" t="s">
        <v>9</v>
      </c>
      <c r="B42" s="41">
        <v>488845</v>
      </c>
      <c r="C42" s="42"/>
      <c r="D42" s="55">
        <f>+B42/B43</f>
        <v>0.5511503415058729</v>
      </c>
      <c r="E42" s="56"/>
      <c r="F42" s="41">
        <f>+F40*D42</f>
        <v>9237.830873979936</v>
      </c>
      <c r="G42" s="48"/>
    </row>
    <row r="43" spans="1:7" ht="24" customHeight="1" thickBot="1">
      <c r="A43" s="4" t="s">
        <v>6</v>
      </c>
      <c r="B43" s="21">
        <f>SUM(B41:C42)</f>
        <v>886954</v>
      </c>
      <c r="C43" s="31"/>
      <c r="D43" s="32">
        <f>SUM(D41:E42)</f>
        <v>1</v>
      </c>
      <c r="E43" s="33"/>
      <c r="F43" s="21">
        <f>SUM(F41:G42)</f>
        <v>16761</v>
      </c>
      <c r="G43" s="34"/>
    </row>
    <row r="46" ht="15">
      <c r="A46" s="1" t="s">
        <v>30</v>
      </c>
    </row>
    <row r="47" ht="5.25" customHeight="1" thickBot="1"/>
    <row r="48" spans="1:9" ht="30" customHeight="1">
      <c r="A48" s="49" t="s">
        <v>0</v>
      </c>
      <c r="B48" s="35" t="s">
        <v>26</v>
      </c>
      <c r="C48" s="36"/>
      <c r="D48" s="35" t="s">
        <v>27</v>
      </c>
      <c r="E48" s="36"/>
      <c r="F48" s="35" t="s">
        <v>23</v>
      </c>
      <c r="G48" s="36"/>
      <c r="H48" s="51" t="str">
        <f>+F39</f>
        <v>částka k rozdělení</v>
      </c>
      <c r="I48" s="52"/>
    </row>
    <row r="49" spans="1:9" ht="22.5" customHeight="1" thickBot="1">
      <c r="A49" s="50"/>
      <c r="B49" s="37"/>
      <c r="C49" s="38"/>
      <c r="D49" s="37"/>
      <c r="E49" s="38"/>
      <c r="F49" s="37"/>
      <c r="G49" s="38"/>
      <c r="H49" s="53">
        <f>+F40</f>
        <v>16761</v>
      </c>
      <c r="I49" s="54"/>
    </row>
    <row r="50" spans="1:14" ht="18.75" customHeight="1">
      <c r="A50" s="8" t="s">
        <v>8</v>
      </c>
      <c r="B50" s="39">
        <f>398109</f>
        <v>398109</v>
      </c>
      <c r="C50" s="40"/>
      <c r="D50" s="39">
        <v>244896</v>
      </c>
      <c r="E50" s="40"/>
      <c r="F50" s="43">
        <f>+(B50-D50)/(B52-D52)</f>
        <v>0.4270114798371251</v>
      </c>
      <c r="G50" s="44"/>
      <c r="H50" s="39">
        <f>+H49*F50</f>
        <v>7157.139413550054</v>
      </c>
      <c r="I50" s="45"/>
      <c r="L50" s="15"/>
      <c r="N50" s="16"/>
    </row>
    <row r="51" spans="1:14" ht="18.75" customHeight="1" thickBot="1">
      <c r="A51" s="6" t="s">
        <v>9</v>
      </c>
      <c r="B51" s="41">
        <f>488845</f>
        <v>488845</v>
      </c>
      <c r="C51" s="42"/>
      <c r="D51" s="41">
        <v>283255</v>
      </c>
      <c r="E51" s="42"/>
      <c r="F51" s="46">
        <f>+(B51-D51)/(B52-D52)</f>
        <v>0.5729885201628749</v>
      </c>
      <c r="G51" s="47"/>
      <c r="H51" s="41">
        <f>+H49*F51</f>
        <v>9603.860586449946</v>
      </c>
      <c r="I51" s="48"/>
      <c r="L51" s="15"/>
      <c r="N51" s="16"/>
    </row>
    <row r="52" spans="1:14" ht="24" customHeight="1" thickBot="1">
      <c r="A52" s="4" t="s">
        <v>6</v>
      </c>
      <c r="B52" s="21">
        <f>SUM(B50:C51)</f>
        <v>886954</v>
      </c>
      <c r="C52" s="31"/>
      <c r="D52" s="21">
        <f>SUM(D50:E51)</f>
        <v>528151</v>
      </c>
      <c r="E52" s="31"/>
      <c r="F52" s="32">
        <f>SUM(F50:G51)</f>
        <v>1</v>
      </c>
      <c r="G52" s="33"/>
      <c r="H52" s="21">
        <f>SUM(H50:I51)</f>
        <v>16761</v>
      </c>
      <c r="I52" s="34"/>
      <c r="L52" s="15"/>
      <c r="N52" s="16"/>
    </row>
  </sheetData>
  <mergeCells count="161">
    <mergeCell ref="A15:A17"/>
    <mergeCell ref="B15:M15"/>
    <mergeCell ref="B16:C17"/>
    <mergeCell ref="D16:E17"/>
    <mergeCell ref="F16:G17"/>
    <mergeCell ref="H16:I17"/>
    <mergeCell ref="J16:K17"/>
    <mergeCell ref="L16:M17"/>
    <mergeCell ref="B18:C18"/>
    <mergeCell ref="D18:E18"/>
    <mergeCell ref="F18:G18"/>
    <mergeCell ref="H18:I18"/>
    <mergeCell ref="J20:K20"/>
    <mergeCell ref="L20:M20"/>
    <mergeCell ref="B19:C19"/>
    <mergeCell ref="D19:E19"/>
    <mergeCell ref="F19:G19"/>
    <mergeCell ref="H19:I19"/>
    <mergeCell ref="J18:K18"/>
    <mergeCell ref="L18:M18"/>
    <mergeCell ref="J19:K19"/>
    <mergeCell ref="L19:M19"/>
    <mergeCell ref="J21:K21"/>
    <mergeCell ref="L21:M21"/>
    <mergeCell ref="B20:C20"/>
    <mergeCell ref="D20:E20"/>
    <mergeCell ref="B21:C21"/>
    <mergeCell ref="D21:E21"/>
    <mergeCell ref="F21:G21"/>
    <mergeCell ref="H21:I21"/>
    <mergeCell ref="F20:G20"/>
    <mergeCell ref="H20:I20"/>
    <mergeCell ref="B23:C23"/>
    <mergeCell ref="D23:E23"/>
    <mergeCell ref="F23:G23"/>
    <mergeCell ref="H23:I23"/>
    <mergeCell ref="B22:C22"/>
    <mergeCell ref="D22:E22"/>
    <mergeCell ref="F22:G22"/>
    <mergeCell ref="H22:I22"/>
    <mergeCell ref="A5:A7"/>
    <mergeCell ref="B5:O5"/>
    <mergeCell ref="B6:C7"/>
    <mergeCell ref="D6:E7"/>
    <mergeCell ref="F6:G7"/>
    <mergeCell ref="H6:I7"/>
    <mergeCell ref="J6:K7"/>
    <mergeCell ref="L6:M7"/>
    <mergeCell ref="N6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N15:O17"/>
    <mergeCell ref="N18:O18"/>
    <mergeCell ref="N19:O19"/>
    <mergeCell ref="N20:O20"/>
    <mergeCell ref="A30:A31"/>
    <mergeCell ref="B30:C31"/>
    <mergeCell ref="I30:J31"/>
    <mergeCell ref="K30:L31"/>
    <mergeCell ref="F30:G30"/>
    <mergeCell ref="F31:G31"/>
    <mergeCell ref="D30:E31"/>
    <mergeCell ref="N21:O21"/>
    <mergeCell ref="N22:O22"/>
    <mergeCell ref="N23:O23"/>
    <mergeCell ref="M30:N30"/>
    <mergeCell ref="L23:M23"/>
    <mergeCell ref="M31:N31"/>
    <mergeCell ref="J22:K22"/>
    <mergeCell ref="L22:M22"/>
    <mergeCell ref="J23:K23"/>
    <mergeCell ref="B32:C32"/>
    <mergeCell ref="B33:C33"/>
    <mergeCell ref="B34:C34"/>
    <mergeCell ref="F32:G32"/>
    <mergeCell ref="F33:G33"/>
    <mergeCell ref="F34:G34"/>
    <mergeCell ref="D32:E32"/>
    <mergeCell ref="D33:E33"/>
    <mergeCell ref="D34:E34"/>
    <mergeCell ref="A39:A40"/>
    <mergeCell ref="B39:C40"/>
    <mergeCell ref="D39:E40"/>
    <mergeCell ref="F39:G39"/>
    <mergeCell ref="F40:G40"/>
    <mergeCell ref="B41:C41"/>
    <mergeCell ref="D41:E41"/>
    <mergeCell ref="F41:G41"/>
    <mergeCell ref="B42:C42"/>
    <mergeCell ref="D42:E42"/>
    <mergeCell ref="F42:G42"/>
    <mergeCell ref="A48:A49"/>
    <mergeCell ref="B48:C49"/>
    <mergeCell ref="F48:G49"/>
    <mergeCell ref="H48:I48"/>
    <mergeCell ref="H49:I49"/>
    <mergeCell ref="B51:C51"/>
    <mergeCell ref="F51:G51"/>
    <mergeCell ref="H51:I51"/>
    <mergeCell ref="B43:C43"/>
    <mergeCell ref="D43:E43"/>
    <mergeCell ref="F43:G43"/>
    <mergeCell ref="B52:C52"/>
    <mergeCell ref="F52:G52"/>
    <mergeCell ref="H52:I52"/>
    <mergeCell ref="D48:E49"/>
    <mergeCell ref="D50:E50"/>
    <mergeCell ref="D51:E51"/>
    <mergeCell ref="D52:E52"/>
    <mergeCell ref="B50:C50"/>
    <mergeCell ref="F50:G50"/>
    <mergeCell ref="H50:I50"/>
    <mergeCell ref="I34:J34"/>
    <mergeCell ref="K34:L34"/>
    <mergeCell ref="M34:N34"/>
    <mergeCell ref="I32:J32"/>
    <mergeCell ref="K32:L32"/>
    <mergeCell ref="M32:N32"/>
    <mergeCell ref="I33:J33"/>
    <mergeCell ref="K33:L33"/>
    <mergeCell ref="M33:N33"/>
  </mergeCells>
  <printOptions/>
  <pageMargins left="0.35433070866141736" right="0.2362204724409449" top="0.4724409448818898" bottom="0.4724409448818898" header="0.2362204724409449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2005-11-30T15:49:01Z</cp:lastPrinted>
  <dcterms:created xsi:type="dcterms:W3CDTF">2005-11-28T11:45:16Z</dcterms:created>
  <dcterms:modified xsi:type="dcterms:W3CDTF">2005-12-01T11:13:36Z</dcterms:modified>
  <cp:category/>
  <cp:version/>
  <cp:contentType/>
  <cp:contentStatus/>
</cp:coreProperties>
</file>