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8880" activeTab="0"/>
  </bookViews>
  <sheets>
    <sheet name="RK-38-2005-04, př. 1" sheetId="1" r:id="rId1"/>
  </sheets>
  <definedNames/>
  <calcPr fullCalcOnLoad="1"/>
</workbook>
</file>

<file path=xl/sharedStrings.xml><?xml version="1.0" encoding="utf-8"?>
<sst xmlns="http://schemas.openxmlformats.org/spreadsheetml/2006/main" count="194" uniqueCount="122">
  <si>
    <t>Nemovitý majetek § 3522, položka 6351 v Kč</t>
  </si>
  <si>
    <t>Převedené prostředky z roku 2004</t>
  </si>
  <si>
    <t>dotace ze smluv o nájmu movitého a nemovitého majetku</t>
  </si>
  <si>
    <t xml:space="preserve">dotace z příkazních smluv </t>
  </si>
  <si>
    <t>dotace z kapitálových výdajů - schváleno usnesením 0076/01/2005/ZK</t>
  </si>
  <si>
    <t xml:space="preserve">celkem </t>
  </si>
  <si>
    <t xml:space="preserve"> vlastní zdroje organizace</t>
  </si>
  <si>
    <t>UZ 00051</t>
  </si>
  <si>
    <t>UZ 00052</t>
  </si>
  <si>
    <t>UZ 00055</t>
  </si>
  <si>
    <t>UZ 00000</t>
  </si>
  <si>
    <t xml:space="preserve">položka 6351 </t>
  </si>
  <si>
    <t>Přestavba centrálních operačních sálů</t>
  </si>
  <si>
    <t>Přestavba společných laboratoří</t>
  </si>
  <si>
    <t>Počítačová síť, optické kabely</t>
  </si>
  <si>
    <t>Přestavba skladů</t>
  </si>
  <si>
    <t>CELKEM stavební investice - nemovitý majetek</t>
  </si>
  <si>
    <t>Movitý majetek § 3522, položka 6351 v Kč</t>
  </si>
  <si>
    <t>dotace "Stravovací provoz"</t>
  </si>
  <si>
    <t>celkem cena</t>
  </si>
  <si>
    <t>Strojní investice</t>
  </si>
  <si>
    <t>00052</t>
  </si>
  <si>
    <t>CT - doplatek z roku 2004</t>
  </si>
  <si>
    <t>Celotělový denzitometr</t>
  </si>
  <si>
    <t>Anesteziologickoresuscitační komplex</t>
  </si>
  <si>
    <t>Přístroj EEG</t>
  </si>
  <si>
    <t>Biochemický analyzátor včetně vybavení</t>
  </si>
  <si>
    <t>Gynekologický ultrazvuk s dopplerem + kardiotokograf</t>
  </si>
  <si>
    <t>Vybavení COS</t>
  </si>
  <si>
    <t>Rozšíření NIS</t>
  </si>
  <si>
    <t>Vybavení centrálních JIP, ARO</t>
  </si>
  <si>
    <t>Vybavení rekonstruovaných prostor rehabilitačního centra a lůžek následné péče</t>
  </si>
  <si>
    <t>CELKEM strojní investice - movitý majetek</t>
  </si>
  <si>
    <t>CELKEM INVESTICE</t>
  </si>
  <si>
    <t>Schváleno usnesením / návrh na změnu</t>
  </si>
  <si>
    <t xml:space="preserve">0523/15/2005/RK </t>
  </si>
  <si>
    <t>návrh na změnu</t>
  </si>
  <si>
    <t>Adaptace provozní budovy na rehabilitaci</t>
  </si>
  <si>
    <t>CELKEM stavební investice - nemovitý majetek-návrh na změnu</t>
  </si>
  <si>
    <t>CELKEM INVESTICE návrh na změnu</t>
  </si>
  <si>
    <t>CELKEM strojní investice - movitý majetek - návrh na změnu</t>
  </si>
  <si>
    <t>Kardiotokograf</t>
  </si>
  <si>
    <t>0985/24/2005/RK</t>
  </si>
  <si>
    <t>pojízdné RTG</t>
  </si>
  <si>
    <t>gama sonda</t>
  </si>
  <si>
    <t>0076/01/2005/ZK</t>
  </si>
  <si>
    <t>dialýza</t>
  </si>
  <si>
    <t>měření regulace Siemens</t>
  </si>
  <si>
    <t>osteocentrum</t>
  </si>
  <si>
    <t>dělící příčka-gynekologie</t>
  </si>
  <si>
    <t>myčka na COS</t>
  </si>
  <si>
    <t>ICT</t>
  </si>
  <si>
    <t>auto felicie</t>
  </si>
  <si>
    <t>tepelná clona informační centrum</t>
  </si>
  <si>
    <t>auto fabie</t>
  </si>
  <si>
    <t>myčka na CS</t>
  </si>
  <si>
    <t>ultrazvuk Toshiba - 2ks</t>
  </si>
  <si>
    <t>sonda UZ - Aloka</t>
  </si>
  <si>
    <t>CUSA</t>
  </si>
  <si>
    <t>postele ARO+JIP</t>
  </si>
  <si>
    <t>plicní ventilátor - 2ks</t>
  </si>
  <si>
    <t>operační stůl</t>
  </si>
  <si>
    <t>sterilizátor Sanyo</t>
  </si>
  <si>
    <t>záznamové zařízení pro oční video</t>
  </si>
  <si>
    <t>montovací automat</t>
  </si>
  <si>
    <t>EKG - 3ks</t>
  </si>
  <si>
    <t>klinická vyhodnocovací stanice - 4ks</t>
  </si>
  <si>
    <t>plicní difuser</t>
  </si>
  <si>
    <t>1019/25/2005/RK</t>
  </si>
  <si>
    <t>II. Návrh na změnu příspěvku (dotace) na provoz</t>
  </si>
  <si>
    <t>Typ dotace</t>
  </si>
  <si>
    <t>UZ</t>
  </si>
  <si>
    <t>Hodnoty ukazatelů před změnou</t>
  </si>
  <si>
    <t>+ / -</t>
  </si>
  <si>
    <t>Hodnoty ukazatelů po změně</t>
  </si>
  <si>
    <t>Příspěvek na sociální sestru, knihovnu a živelní pojištění, z rozpočtu OSVZ</t>
  </si>
  <si>
    <t>00000</t>
  </si>
  <si>
    <t xml:space="preserve">Z nájemného - smlouvy o nájmu movitého a nemovitého majetku </t>
  </si>
  <si>
    <t>00051</t>
  </si>
  <si>
    <t>z příkazních smluv</t>
  </si>
  <si>
    <t>jiná dotace</t>
  </si>
  <si>
    <t>úřady práce</t>
  </si>
  <si>
    <t>13101</t>
  </si>
  <si>
    <t>Celkem</t>
  </si>
  <si>
    <t>III. Návrh na změnu dotace na investice - sumář</t>
  </si>
  <si>
    <t>IV. Závazné ukazatele</t>
  </si>
  <si>
    <t>Závazné ukazatele pro rok 2005</t>
  </si>
  <si>
    <t>Původní plán</t>
  </si>
  <si>
    <t>Nový plán</t>
  </si>
  <si>
    <t>Příspěvek (dotace) na provoz</t>
  </si>
  <si>
    <t>Dotace na investice</t>
  </si>
  <si>
    <t>35049</t>
  </si>
  <si>
    <t xml:space="preserve">z prodeje majetku </t>
  </si>
  <si>
    <t>00055</t>
  </si>
  <si>
    <t>z kapitálových výdajů a dotace na ICT</t>
  </si>
  <si>
    <t>V. Plán oprav</t>
  </si>
  <si>
    <t>Náklady v tis. Kč</t>
  </si>
  <si>
    <t>Stavební opravy budov.</t>
  </si>
  <si>
    <t>Diagnostická zdravotnická technika</t>
  </si>
  <si>
    <t>Opravy povrchových úprav ( PVC, dlažby ).</t>
  </si>
  <si>
    <t>Akutní zdravotnická technika</t>
  </si>
  <si>
    <t>Opravy maleb a nátěrů.</t>
  </si>
  <si>
    <t>Laboratorní přístroje</t>
  </si>
  <si>
    <t>Opravy vozovek a chodníků.</t>
  </si>
  <si>
    <t>Opravy dopravních prostředků</t>
  </si>
  <si>
    <t>Opravy střech a oplechování.</t>
  </si>
  <si>
    <t>Vybavení operačních sálů a sterilizace</t>
  </si>
  <si>
    <t>Opravy vodovodních instalací.</t>
  </si>
  <si>
    <t>Ostatní zdravotnické přístroje</t>
  </si>
  <si>
    <t>Opravy el. instalací v budovách.</t>
  </si>
  <si>
    <t>Výpočetní technika</t>
  </si>
  <si>
    <t>Opravy energetických zdrojů.</t>
  </si>
  <si>
    <t>Ostatní technika</t>
  </si>
  <si>
    <t>Opravy vytápění.</t>
  </si>
  <si>
    <t>0statní opravy nem. majetku.</t>
  </si>
  <si>
    <t xml:space="preserve">Celkem </t>
  </si>
  <si>
    <t>Opravy dlouhodobého majetku v roce 2005  celkem</t>
  </si>
  <si>
    <t xml:space="preserve">     Opravy nemovitého majetku</t>
  </si>
  <si>
    <t xml:space="preserve">            Opravy movitého majetku</t>
  </si>
  <si>
    <t>I. Návrh na změnu investičního plánu Nemocnice Havlíčkův Brod</t>
  </si>
  <si>
    <t>RK-38-2005-04, př. 1</t>
  </si>
  <si>
    <t>počet stran: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</si>
</sst>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1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" fillId="0" borderId="1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2" borderId="11" xfId="0" applyFont="1" applyFill="1" applyBorder="1" applyAlignment="1" quotePrefix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2" borderId="27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8" fontId="3" fillId="2" borderId="28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3" fontId="3" fillId="2" borderId="28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3" fontId="3" fillId="2" borderId="27" xfId="0" applyNumberFormat="1" applyFont="1" applyFill="1" applyBorder="1" applyAlignment="1">
      <alignment/>
    </xf>
    <xf numFmtId="3" fontId="3" fillId="2" borderId="29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3" fillId="2" borderId="30" xfId="0" applyNumberFormat="1" applyFont="1" applyFill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26" xfId="20" applyFont="1" applyFill="1" applyBorder="1" applyAlignment="1">
      <alignment horizontal="left" vertical="center" wrapText="1"/>
      <protection/>
    </xf>
    <xf numFmtId="3" fontId="2" fillId="0" borderId="37" xfId="20" applyFont="1" applyFill="1" applyBorder="1" applyAlignment="1">
      <alignment horizontal="left" vertical="center" wrapText="1"/>
      <protection/>
    </xf>
    <xf numFmtId="3" fontId="2" fillId="0" borderId="26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2" borderId="39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4" fontId="2" fillId="2" borderId="27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3" fontId="2" fillId="2" borderId="33" xfId="0" applyNumberFormat="1" applyFont="1" applyFill="1" applyBorder="1" applyAlignment="1">
      <alignment vertical="center"/>
    </xf>
    <xf numFmtId="3" fontId="2" fillId="2" borderId="32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3" fontId="2" fillId="0" borderId="42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2" fillId="2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3" fontId="2" fillId="2" borderId="56" xfId="0" applyNumberFormat="1" applyFont="1" applyFill="1" applyBorder="1" applyAlignment="1">
      <alignment vertical="center"/>
    </xf>
    <xf numFmtId="3" fontId="2" fillId="2" borderId="57" xfId="0" applyNumberFormat="1" applyFont="1" applyFill="1" applyBorder="1" applyAlignment="1">
      <alignment vertical="center"/>
    </xf>
    <xf numFmtId="3" fontId="2" fillId="2" borderId="58" xfId="0" applyNumberFormat="1" applyFont="1" applyFill="1" applyBorder="1" applyAlignment="1">
      <alignment vertical="center"/>
    </xf>
    <xf numFmtId="3" fontId="2" fillId="2" borderId="59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0" fontId="3" fillId="2" borderId="53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3" fillId="2" borderId="60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0" fontId="2" fillId="2" borderId="6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0" fontId="2" fillId="2" borderId="50" xfId="0" applyFont="1" applyFill="1" applyBorder="1" applyAlignment="1" quotePrefix="1">
      <alignment horizontal="center" vertical="center" wrapText="1"/>
    </xf>
    <xf numFmtId="3" fontId="2" fillId="0" borderId="63" xfId="0" applyNumberFormat="1" applyFont="1" applyBorder="1" applyAlignment="1">
      <alignment vertical="center"/>
    </xf>
    <xf numFmtId="3" fontId="2" fillId="0" borderId="64" xfId="0" applyNumberFormat="1" applyFont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2" fillId="2" borderId="41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6" xfId="20" applyFont="1" applyBorder="1" applyAlignment="1">
      <alignment horizontal="left" vertical="center" wrapText="1"/>
      <protection/>
    </xf>
    <xf numFmtId="0" fontId="2" fillId="0" borderId="37" xfId="0" applyFont="1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3" fontId="2" fillId="0" borderId="39" xfId="20" applyFont="1" applyBorder="1" applyAlignment="1">
      <alignment horizontal="left" vertical="center" wrapText="1"/>
      <protection/>
    </xf>
    <xf numFmtId="0" fontId="2" fillId="0" borderId="40" xfId="0" applyFont="1" applyBorder="1" applyAlignment="1">
      <alignment/>
    </xf>
    <xf numFmtId="3" fontId="2" fillId="0" borderId="13" xfId="20" applyFont="1" applyBorder="1" applyAlignment="1">
      <alignment horizontal="left" vertical="center" wrapText="1"/>
      <protection/>
    </xf>
    <xf numFmtId="0" fontId="2" fillId="0" borderId="62" xfId="0" applyFont="1" applyBorder="1" applyAlignment="1">
      <alignment/>
    </xf>
    <xf numFmtId="0" fontId="0" fillId="0" borderId="25" xfId="0" applyBorder="1" applyAlignment="1">
      <alignment/>
    </xf>
    <xf numFmtId="0" fontId="0" fillId="0" borderId="4" xfId="0" applyBorder="1" applyAlignment="1">
      <alignment/>
    </xf>
    <xf numFmtId="3" fontId="2" fillId="2" borderId="39" xfId="20" applyFont="1" applyFill="1" applyBorder="1" applyAlignment="1">
      <alignment horizontal="left" vertical="center" wrapText="1"/>
      <protection/>
    </xf>
    <xf numFmtId="0" fontId="2" fillId="2" borderId="40" xfId="0" applyFont="1" applyFill="1" applyBorder="1" applyAlignment="1">
      <alignment/>
    </xf>
    <xf numFmtId="3" fontId="2" fillId="2" borderId="35" xfId="20" applyFont="1" applyFill="1" applyBorder="1" applyAlignment="1">
      <alignment horizontal="left" vertical="center" wrapText="1"/>
      <protection/>
    </xf>
    <xf numFmtId="0" fontId="2" fillId="2" borderId="36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2" fillId="2" borderId="18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63" xfId="20" applyFont="1" applyBorder="1" applyAlignment="1">
      <alignment horizontal="left" vertical="center" wrapText="1"/>
      <protection/>
    </xf>
    <xf numFmtId="0" fontId="2" fillId="0" borderId="64" xfId="0" applyFont="1" applyBorder="1" applyAlignment="1">
      <alignment/>
    </xf>
    <xf numFmtId="3" fontId="2" fillId="0" borderId="3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65" xfId="0" applyNumberFormat="1" applyFont="1" applyBorder="1" applyAlignment="1">
      <alignment vertical="center"/>
    </xf>
    <xf numFmtId="3" fontId="2" fillId="2" borderId="66" xfId="0" applyNumberFormat="1" applyFont="1" applyFill="1" applyBorder="1" applyAlignment="1">
      <alignment vertical="center"/>
    </xf>
    <xf numFmtId="3" fontId="2" fillId="0" borderId="25" xfId="20" applyFont="1" applyBorder="1" applyAlignment="1">
      <alignment horizontal="left" vertical="center" wrapText="1"/>
      <protection/>
    </xf>
    <xf numFmtId="0" fontId="2" fillId="0" borderId="4" xfId="0" applyFont="1" applyBorder="1" applyAlignment="1">
      <alignment/>
    </xf>
    <xf numFmtId="3" fontId="2" fillId="2" borderId="17" xfId="0" applyNumberFormat="1" applyFont="1" applyFill="1" applyBorder="1" applyAlignment="1">
      <alignment vertical="center"/>
    </xf>
    <xf numFmtId="3" fontId="2" fillId="0" borderId="35" xfId="20" applyFont="1" applyFill="1" applyBorder="1" applyAlignment="1">
      <alignment horizontal="left" vertical="center" wrapText="1"/>
      <protection/>
    </xf>
    <xf numFmtId="0" fontId="2" fillId="0" borderId="36" xfId="0" applyFont="1" applyFill="1" applyBorder="1" applyAlignment="1">
      <alignment/>
    </xf>
    <xf numFmtId="3" fontId="2" fillId="0" borderId="35" xfId="20" applyFont="1" applyBorder="1" applyAlignment="1">
      <alignment horizontal="left" vertical="center" wrapText="1"/>
      <protection/>
    </xf>
    <xf numFmtId="0" fontId="2" fillId="0" borderId="36" xfId="0" applyFont="1" applyBorder="1" applyAlignment="1">
      <alignment/>
    </xf>
    <xf numFmtId="167" fontId="3" fillId="0" borderId="9" xfId="0" applyNumberFormat="1" applyFont="1" applyBorder="1" applyAlignment="1">
      <alignment vertical="center" wrapText="1"/>
    </xf>
    <xf numFmtId="167" fontId="0" fillId="0" borderId="9" xfId="0" applyNumberFormat="1" applyFont="1" applyBorder="1" applyAlignment="1">
      <alignment vertical="center"/>
    </xf>
    <xf numFmtId="0" fontId="3" fillId="2" borderId="53" xfId="0" applyFont="1" applyFill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60" xfId="0" applyBorder="1" applyAlignment="1">
      <alignment horizontal="left" vertical="center"/>
    </xf>
    <xf numFmtId="0" fontId="0" fillId="0" borderId="52" xfId="0" applyBorder="1" applyAlignment="1">
      <alignment/>
    </xf>
    <xf numFmtId="4" fontId="2" fillId="2" borderId="27" xfId="0" applyNumberFormat="1" applyFont="1" applyFill="1" applyBorder="1" applyAlignment="1">
      <alignment vertical="center"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3" fillId="2" borderId="44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3" fillId="2" borderId="44" xfId="0" applyFont="1" applyFill="1" applyBorder="1" applyAlignment="1" quotePrefix="1">
      <alignment horizontal="center" vertical="center" wrapText="1"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167" fontId="3" fillId="0" borderId="1" xfId="0" applyNumberFormat="1" applyFont="1" applyBorder="1" applyAlignment="1">
      <alignment vertical="center" wrapText="1"/>
    </xf>
    <xf numFmtId="167" fontId="0" fillId="0" borderId="1" xfId="0" applyNumberFormat="1" applyFont="1" applyBorder="1" applyAlignment="1">
      <alignment vertical="center"/>
    </xf>
    <xf numFmtId="167" fontId="3" fillId="0" borderId="10" xfId="0" applyNumberFormat="1" applyFont="1" applyBorder="1" applyAlignment="1">
      <alignment vertical="center" wrapText="1"/>
    </xf>
    <xf numFmtId="167" fontId="0" fillId="0" borderId="10" xfId="0" applyNumberFormat="1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64" xfId="0" applyBorder="1" applyAlignment="1">
      <alignment/>
    </xf>
    <xf numFmtId="167" fontId="3" fillId="2" borderId="11" xfId="0" applyNumberFormat="1" applyFont="1" applyFill="1" applyBorder="1" applyAlignment="1">
      <alignment vertical="center" wrapText="1"/>
    </xf>
    <xf numFmtId="167" fontId="0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2" borderId="34" xfId="0" applyFill="1" applyBorder="1" applyAlignment="1">
      <alignment/>
    </xf>
    <xf numFmtId="0" fontId="3" fillId="2" borderId="3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67" fontId="3" fillId="0" borderId="44" xfId="0" applyNumberFormat="1" applyFont="1" applyBorder="1" applyAlignment="1">
      <alignment vertical="center"/>
    </xf>
    <xf numFmtId="167" fontId="3" fillId="0" borderId="50" xfId="0" applyNumberFormat="1" applyFont="1" applyBorder="1" applyAlignment="1">
      <alignment vertical="center"/>
    </xf>
    <xf numFmtId="0" fontId="0" fillId="0" borderId="50" xfId="0" applyBorder="1" applyAlignment="1">
      <alignment/>
    </xf>
    <xf numFmtId="167" fontId="3" fillId="0" borderId="44" xfId="0" applyNumberFormat="1" applyFont="1" applyBorder="1" applyAlignment="1">
      <alignment vertical="center" wrapText="1"/>
    </xf>
    <xf numFmtId="167" fontId="0" fillId="0" borderId="44" xfId="0" applyNumberFormat="1" applyFont="1" applyBorder="1" applyAlignment="1">
      <alignment vertical="center"/>
    </xf>
    <xf numFmtId="167" fontId="3" fillId="0" borderId="50" xfId="0" applyNumberFormat="1" applyFont="1" applyBorder="1" applyAlignment="1">
      <alignment vertical="center" wrapText="1"/>
    </xf>
    <xf numFmtId="167" fontId="0" fillId="0" borderId="50" xfId="0" applyNumberFormat="1" applyFont="1" applyBorder="1" applyAlignment="1">
      <alignment vertical="center"/>
    </xf>
    <xf numFmtId="0" fontId="0" fillId="0" borderId="47" xfId="0" applyBorder="1" applyAlignment="1">
      <alignment/>
    </xf>
    <xf numFmtId="0" fontId="10" fillId="0" borderId="39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10" fillId="0" borderId="3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36" xfId="0" applyBorder="1" applyAlignment="1">
      <alignment/>
    </xf>
    <xf numFmtId="0" fontId="10" fillId="0" borderId="53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0" fillId="2" borderId="12" xfId="0" applyFont="1" applyFill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0" fillId="0" borderId="28" xfId="0" applyBorder="1" applyAlignment="1">
      <alignment/>
    </xf>
    <xf numFmtId="167" fontId="3" fillId="0" borderId="45" xfId="0" applyNumberFormat="1" applyFont="1" applyBorder="1" applyAlignment="1">
      <alignment vertical="center"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167" fontId="3" fillId="0" borderId="51" xfId="0" applyNumberFormat="1" applyFont="1" applyBorder="1" applyAlignment="1">
      <alignment vertical="center"/>
    </xf>
    <xf numFmtId="0" fontId="0" fillId="0" borderId="67" xfId="0" applyBorder="1" applyAlignment="1">
      <alignment/>
    </xf>
    <xf numFmtId="0" fontId="3" fillId="2" borderId="12" xfId="0" applyFont="1" applyFill="1" applyBorder="1" applyAlignment="1">
      <alignment horizontal="left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workbookViewId="0" topLeftCell="A1">
      <selection activeCell="M2" sqref="M2"/>
    </sheetView>
  </sheetViews>
  <sheetFormatPr defaultColWidth="9.00390625" defaultRowHeight="12.75"/>
  <cols>
    <col min="2" max="2" width="16.625" style="0" customWidth="1"/>
    <col min="3" max="3" width="13.25390625" style="5" customWidth="1"/>
    <col min="4" max="4" width="6.625" style="0" customWidth="1"/>
    <col min="6" max="6" width="5.25390625" style="0" customWidth="1"/>
    <col min="8" max="9" width="5.125" style="0" customWidth="1"/>
    <col min="10" max="10" width="3.625" style="0" customWidth="1"/>
    <col min="11" max="11" width="6.25390625" style="0" customWidth="1"/>
    <col min="13" max="13" width="8.25390625" style="0" customWidth="1"/>
  </cols>
  <sheetData>
    <row r="1" spans="3:13" s="16" customFormat="1" ht="15">
      <c r="C1" s="17"/>
      <c r="M1" s="18" t="s">
        <v>120</v>
      </c>
    </row>
    <row r="2" spans="3:13" s="16" customFormat="1" ht="15">
      <c r="C2" s="17"/>
      <c r="M2" s="18" t="s">
        <v>121</v>
      </c>
    </row>
    <row r="3" spans="3:14" s="16" customFormat="1" ht="15">
      <c r="C3" s="17"/>
      <c r="N3" s="18"/>
    </row>
    <row r="4" spans="1:15" s="16" customFormat="1" ht="17.25" customHeight="1" thickBot="1">
      <c r="A4" s="18" t="s">
        <v>119</v>
      </c>
      <c r="C4" s="17"/>
      <c r="G4" s="19"/>
      <c r="N4" s="18"/>
      <c r="O4" s="18"/>
    </row>
    <row r="5" spans="1:23" ht="58.5" customHeight="1">
      <c r="A5" s="130" t="s">
        <v>0</v>
      </c>
      <c r="B5" s="131"/>
      <c r="C5" s="104" t="s">
        <v>34</v>
      </c>
      <c r="D5" s="96" t="s">
        <v>1</v>
      </c>
      <c r="E5" s="97"/>
      <c r="F5" s="97" t="s">
        <v>2</v>
      </c>
      <c r="G5" s="98"/>
      <c r="H5" s="98" t="s">
        <v>3</v>
      </c>
      <c r="I5" s="109"/>
      <c r="J5" s="110"/>
      <c r="K5" s="111"/>
      <c r="L5" s="98" t="s">
        <v>4</v>
      </c>
      <c r="M5" s="109"/>
      <c r="N5" s="116" t="s">
        <v>5</v>
      </c>
      <c r="O5" s="117"/>
      <c r="P5" s="2"/>
      <c r="Q5" s="2"/>
      <c r="R5" s="2"/>
      <c r="S5" s="2"/>
      <c r="T5" s="2"/>
      <c r="U5" s="2"/>
      <c r="V5" s="2"/>
      <c r="W5" s="2"/>
    </row>
    <row r="6" spans="1:23" ht="25.5" customHeight="1" thickBot="1">
      <c r="A6" s="132"/>
      <c r="B6" s="133"/>
      <c r="C6" s="105"/>
      <c r="D6" s="112" t="s">
        <v>6</v>
      </c>
      <c r="E6" s="113"/>
      <c r="F6" s="113" t="s">
        <v>7</v>
      </c>
      <c r="G6" s="114"/>
      <c r="H6" s="115" t="s">
        <v>8</v>
      </c>
      <c r="I6" s="115"/>
      <c r="J6" s="113" t="s">
        <v>9</v>
      </c>
      <c r="K6" s="113"/>
      <c r="L6" s="113" t="s">
        <v>10</v>
      </c>
      <c r="M6" s="114"/>
      <c r="N6" s="118" t="s">
        <v>11</v>
      </c>
      <c r="O6" s="119"/>
      <c r="P6" s="2"/>
      <c r="Q6" s="2"/>
      <c r="R6" s="2"/>
      <c r="S6" s="2"/>
      <c r="T6" s="2"/>
      <c r="U6" s="2"/>
      <c r="V6" s="2"/>
      <c r="W6" s="2"/>
    </row>
    <row r="7" spans="1:15" s="1" customFormat="1" ht="22.5" customHeight="1">
      <c r="A7" s="152" t="s">
        <v>12</v>
      </c>
      <c r="B7" s="153"/>
      <c r="C7" s="9" t="s">
        <v>35</v>
      </c>
      <c r="D7" s="99"/>
      <c r="E7" s="100"/>
      <c r="F7" s="100">
        <v>1800000</v>
      </c>
      <c r="G7" s="100"/>
      <c r="H7" s="100"/>
      <c r="I7" s="100"/>
      <c r="J7" s="100"/>
      <c r="K7" s="100"/>
      <c r="L7" s="100"/>
      <c r="M7" s="137"/>
      <c r="N7" s="128">
        <f aca="true" t="shared" si="0" ref="N7:N20">SUM(D7:L7)</f>
        <v>1800000</v>
      </c>
      <c r="O7" s="129"/>
    </row>
    <row r="8" spans="1:15" s="1" customFormat="1" ht="22.5" customHeight="1">
      <c r="A8" s="154"/>
      <c r="B8" s="155"/>
      <c r="C8" s="10" t="s">
        <v>36</v>
      </c>
      <c r="D8" s="168"/>
      <c r="E8" s="120"/>
      <c r="F8" s="120">
        <v>2191802</v>
      </c>
      <c r="G8" s="120"/>
      <c r="H8" s="120"/>
      <c r="I8" s="120"/>
      <c r="J8" s="120"/>
      <c r="K8" s="120"/>
      <c r="L8" s="120"/>
      <c r="M8" s="121"/>
      <c r="N8" s="122">
        <f t="shared" si="0"/>
        <v>2191802</v>
      </c>
      <c r="O8" s="123"/>
    </row>
    <row r="9" spans="1:15" s="1" customFormat="1" ht="22.5" customHeight="1">
      <c r="A9" s="146" t="s">
        <v>13</v>
      </c>
      <c r="B9" s="147"/>
      <c r="C9" s="4" t="s">
        <v>35</v>
      </c>
      <c r="D9" s="101"/>
      <c r="E9" s="81"/>
      <c r="F9" s="81">
        <v>1500000</v>
      </c>
      <c r="G9" s="81"/>
      <c r="H9" s="81"/>
      <c r="I9" s="81"/>
      <c r="J9" s="81"/>
      <c r="K9" s="81"/>
      <c r="L9" s="81"/>
      <c r="M9" s="82"/>
      <c r="N9" s="72">
        <f t="shared" si="0"/>
        <v>1500000</v>
      </c>
      <c r="O9" s="73"/>
    </row>
    <row r="10" spans="1:15" s="1" customFormat="1" ht="22.5" customHeight="1">
      <c r="A10" s="148"/>
      <c r="B10" s="149"/>
      <c r="C10" s="14" t="s">
        <v>36</v>
      </c>
      <c r="D10" s="102"/>
      <c r="E10" s="103"/>
      <c r="F10" s="103">
        <v>2698053.6</v>
      </c>
      <c r="G10" s="103"/>
      <c r="H10" s="103"/>
      <c r="I10" s="103"/>
      <c r="J10" s="103"/>
      <c r="K10" s="103"/>
      <c r="L10" s="103"/>
      <c r="M10" s="142"/>
      <c r="N10" s="78">
        <f t="shared" si="0"/>
        <v>2698053.6</v>
      </c>
      <c r="O10" s="79"/>
    </row>
    <row r="11" spans="1:15" s="1" customFormat="1" ht="22.5" customHeight="1">
      <c r="A11" s="169" t="s">
        <v>14</v>
      </c>
      <c r="B11" s="170"/>
      <c r="C11" s="11" t="s">
        <v>35</v>
      </c>
      <c r="D11" s="99"/>
      <c r="E11" s="100"/>
      <c r="F11" s="100">
        <v>500000</v>
      </c>
      <c r="G11" s="100"/>
      <c r="H11" s="100"/>
      <c r="I11" s="100"/>
      <c r="J11" s="100"/>
      <c r="K11" s="100"/>
      <c r="L11" s="100"/>
      <c r="M11" s="137"/>
      <c r="N11" s="128">
        <f t="shared" si="0"/>
        <v>500000</v>
      </c>
      <c r="O11" s="129"/>
    </row>
    <row r="12" spans="1:15" s="1" customFormat="1" ht="22.5" customHeight="1">
      <c r="A12" s="154"/>
      <c r="B12" s="155"/>
      <c r="C12" s="10" t="s">
        <v>36</v>
      </c>
      <c r="D12" s="168"/>
      <c r="E12" s="120"/>
      <c r="F12" s="120">
        <v>469870</v>
      </c>
      <c r="G12" s="120"/>
      <c r="H12" s="120"/>
      <c r="I12" s="120"/>
      <c r="J12" s="120"/>
      <c r="K12" s="120"/>
      <c r="L12" s="120"/>
      <c r="M12" s="121"/>
      <c r="N12" s="122">
        <f t="shared" si="0"/>
        <v>469870</v>
      </c>
      <c r="O12" s="123"/>
    </row>
    <row r="13" spans="1:15" s="1" customFormat="1" ht="22.5" customHeight="1">
      <c r="A13" s="146" t="s">
        <v>15</v>
      </c>
      <c r="B13" s="147"/>
      <c r="C13" s="4" t="s">
        <v>35</v>
      </c>
      <c r="D13" s="101"/>
      <c r="E13" s="81"/>
      <c r="F13" s="81">
        <v>100000</v>
      </c>
      <c r="G13" s="81"/>
      <c r="H13" s="81"/>
      <c r="I13" s="81"/>
      <c r="J13" s="81"/>
      <c r="K13" s="81"/>
      <c r="L13" s="81"/>
      <c r="M13" s="82"/>
      <c r="N13" s="72">
        <f t="shared" si="0"/>
        <v>100000</v>
      </c>
      <c r="O13" s="73"/>
    </row>
    <row r="14" spans="1:15" s="1" customFormat="1" ht="22.5" customHeight="1">
      <c r="A14" s="148"/>
      <c r="B14" s="149"/>
      <c r="C14" s="14" t="s">
        <v>36</v>
      </c>
      <c r="D14" s="102"/>
      <c r="E14" s="103"/>
      <c r="F14" s="103">
        <v>234208.5</v>
      </c>
      <c r="G14" s="103"/>
      <c r="H14" s="103"/>
      <c r="I14" s="103"/>
      <c r="J14" s="103"/>
      <c r="K14" s="103"/>
      <c r="L14" s="103"/>
      <c r="M14" s="142"/>
      <c r="N14" s="78">
        <f t="shared" si="0"/>
        <v>234208.5</v>
      </c>
      <c r="O14" s="79"/>
    </row>
    <row r="15" spans="1:15" s="1" customFormat="1" ht="22.5" customHeight="1">
      <c r="A15" s="146" t="s">
        <v>37</v>
      </c>
      <c r="B15" s="147"/>
      <c r="C15" s="4" t="s">
        <v>42</v>
      </c>
      <c r="D15" s="101"/>
      <c r="E15" s="81"/>
      <c r="F15" s="81">
        <v>2500000</v>
      </c>
      <c r="G15" s="81"/>
      <c r="H15" s="81"/>
      <c r="I15" s="81"/>
      <c r="J15" s="81"/>
      <c r="K15" s="81"/>
      <c r="L15" s="81"/>
      <c r="M15" s="82"/>
      <c r="N15" s="72">
        <f t="shared" si="0"/>
        <v>2500000</v>
      </c>
      <c r="O15" s="73"/>
    </row>
    <row r="16" spans="1:15" s="1" customFormat="1" ht="22.5" customHeight="1">
      <c r="A16" s="148"/>
      <c r="B16" s="149"/>
      <c r="C16" s="14" t="s">
        <v>36</v>
      </c>
      <c r="D16" s="102"/>
      <c r="E16" s="103"/>
      <c r="F16" s="103">
        <v>289170</v>
      </c>
      <c r="G16" s="103"/>
      <c r="H16" s="103"/>
      <c r="I16" s="103"/>
      <c r="J16" s="103"/>
      <c r="K16" s="103"/>
      <c r="L16" s="103"/>
      <c r="M16" s="142"/>
      <c r="N16" s="78">
        <f t="shared" si="0"/>
        <v>289170</v>
      </c>
      <c r="O16" s="79"/>
    </row>
    <row r="17" spans="1:15" s="1" customFormat="1" ht="24" customHeight="1">
      <c r="A17" s="156" t="s">
        <v>46</v>
      </c>
      <c r="B17" s="157"/>
      <c r="C17" s="12" t="s">
        <v>36</v>
      </c>
      <c r="D17" s="102"/>
      <c r="E17" s="103"/>
      <c r="F17" s="103">
        <v>275869</v>
      </c>
      <c r="G17" s="103"/>
      <c r="H17" s="103"/>
      <c r="I17" s="103"/>
      <c r="J17" s="103"/>
      <c r="K17" s="103"/>
      <c r="L17" s="103"/>
      <c r="M17" s="142"/>
      <c r="N17" s="78">
        <f t="shared" si="0"/>
        <v>275869</v>
      </c>
      <c r="O17" s="79"/>
    </row>
    <row r="18" spans="1:15" s="1" customFormat="1" ht="24" customHeight="1">
      <c r="A18" s="158" t="s">
        <v>47</v>
      </c>
      <c r="B18" s="159"/>
      <c r="C18" s="13" t="s">
        <v>36</v>
      </c>
      <c r="D18" s="161"/>
      <c r="E18" s="162"/>
      <c r="F18" s="162">
        <v>252195.6</v>
      </c>
      <c r="G18" s="162"/>
      <c r="H18" s="162"/>
      <c r="I18" s="162"/>
      <c r="J18" s="162"/>
      <c r="K18" s="162"/>
      <c r="L18" s="162"/>
      <c r="M18" s="171"/>
      <c r="N18" s="78">
        <f t="shared" si="0"/>
        <v>252195.6</v>
      </c>
      <c r="O18" s="79"/>
    </row>
    <row r="19" spans="1:15" s="1" customFormat="1" ht="24" customHeight="1">
      <c r="A19" s="158" t="s">
        <v>48</v>
      </c>
      <c r="B19" s="159"/>
      <c r="C19" s="13" t="s">
        <v>36</v>
      </c>
      <c r="D19" s="161"/>
      <c r="E19" s="162"/>
      <c r="F19" s="162">
        <v>100000</v>
      </c>
      <c r="G19" s="162"/>
      <c r="H19" s="162"/>
      <c r="I19" s="162"/>
      <c r="J19" s="162"/>
      <c r="K19" s="162"/>
      <c r="L19" s="162"/>
      <c r="M19" s="171"/>
      <c r="N19" s="78">
        <f t="shared" si="0"/>
        <v>100000</v>
      </c>
      <c r="O19" s="79"/>
    </row>
    <row r="20" spans="1:15" s="1" customFormat="1" ht="24" customHeight="1" thickBot="1">
      <c r="A20" s="158" t="s">
        <v>49</v>
      </c>
      <c r="B20" s="159"/>
      <c r="C20" s="13" t="s">
        <v>36</v>
      </c>
      <c r="D20" s="161"/>
      <c r="E20" s="162"/>
      <c r="F20" s="162">
        <v>62035</v>
      </c>
      <c r="G20" s="162"/>
      <c r="H20" s="162"/>
      <c r="I20" s="162"/>
      <c r="J20" s="162"/>
      <c r="K20" s="162"/>
      <c r="L20" s="162"/>
      <c r="M20" s="171"/>
      <c r="N20" s="78">
        <f t="shared" si="0"/>
        <v>62035</v>
      </c>
      <c r="O20" s="79"/>
    </row>
    <row r="21" spans="1:15" s="1" customFormat="1" ht="18.75" customHeight="1" thickBot="1">
      <c r="A21" s="106" t="s">
        <v>16</v>
      </c>
      <c r="B21" s="107"/>
      <c r="C21" s="108"/>
      <c r="D21" s="126">
        <f>SUM(D7:D13)</f>
        <v>0</v>
      </c>
      <c r="E21" s="127"/>
      <c r="F21" s="127">
        <f>+F7+F9+F11+F13+F15</f>
        <v>6400000</v>
      </c>
      <c r="G21" s="127"/>
      <c r="H21" s="127">
        <f>SUM(H7:H13)</f>
        <v>0</v>
      </c>
      <c r="I21" s="127"/>
      <c r="J21" s="127">
        <f>SUM(J7:J13)</f>
        <v>0</v>
      </c>
      <c r="K21" s="127"/>
      <c r="L21" s="127">
        <f>SUM(L7:L13)</f>
        <v>0</v>
      </c>
      <c r="M21" s="136"/>
      <c r="N21" s="124">
        <f>+N7+N9+N11+N13+N15</f>
        <v>6400000</v>
      </c>
      <c r="O21" s="125"/>
    </row>
    <row r="22" spans="1:15" s="1" customFormat="1" ht="24.75" customHeight="1" thickBot="1">
      <c r="A22" s="90" t="s">
        <v>38</v>
      </c>
      <c r="B22" s="91"/>
      <c r="C22" s="92"/>
      <c r="D22" s="93">
        <f>SUM(D9:D15)</f>
        <v>0</v>
      </c>
      <c r="E22" s="88"/>
      <c r="F22" s="88">
        <f>+F8+F10+F12+F14+F16+F17+F18+F19+F20</f>
        <v>6573203.699999999</v>
      </c>
      <c r="G22" s="88"/>
      <c r="H22" s="88">
        <f>SUM(H9:H15)</f>
        <v>0</v>
      </c>
      <c r="I22" s="88"/>
      <c r="J22" s="88">
        <f>SUM(J9:J15)</f>
        <v>0</v>
      </c>
      <c r="K22" s="88"/>
      <c r="L22" s="88">
        <f>+L8+L10+L12+L14+L16+L17+L18+L19+L20</f>
        <v>0</v>
      </c>
      <c r="M22" s="88"/>
      <c r="N22" s="88">
        <f>+N8+N10+N12+N14+N16+N17+N18+N19+N20</f>
        <v>6573203.699999999</v>
      </c>
      <c r="O22" s="89"/>
    </row>
    <row r="23" spans="14:15" ht="14.25" customHeight="1" thickBot="1">
      <c r="N23" s="1"/>
      <c r="O23" s="1"/>
    </row>
    <row r="24" spans="1:23" ht="60.75" customHeight="1">
      <c r="A24" s="130" t="s">
        <v>17</v>
      </c>
      <c r="B24" s="131"/>
      <c r="C24" s="134" t="s">
        <v>34</v>
      </c>
      <c r="D24" s="96" t="s">
        <v>1</v>
      </c>
      <c r="E24" s="97"/>
      <c r="F24" s="97" t="s">
        <v>2</v>
      </c>
      <c r="G24" s="98"/>
      <c r="H24" s="98" t="s">
        <v>3</v>
      </c>
      <c r="I24" s="109"/>
      <c r="J24" s="110" t="s">
        <v>18</v>
      </c>
      <c r="K24" s="111"/>
      <c r="L24" s="98" t="s">
        <v>4</v>
      </c>
      <c r="M24" s="109"/>
      <c r="N24" s="116" t="s">
        <v>19</v>
      </c>
      <c r="O24" s="117"/>
      <c r="P24" s="2"/>
      <c r="Q24" s="2"/>
      <c r="R24" s="2"/>
      <c r="S24" s="2"/>
      <c r="T24" s="2"/>
      <c r="U24" s="2"/>
      <c r="V24" s="2"/>
      <c r="W24" s="2"/>
    </row>
    <row r="25" spans="1:23" ht="26.25" customHeight="1" thickBot="1">
      <c r="A25" s="132" t="s">
        <v>20</v>
      </c>
      <c r="B25" s="133"/>
      <c r="C25" s="135"/>
      <c r="D25" s="112" t="s">
        <v>6</v>
      </c>
      <c r="E25" s="113"/>
      <c r="F25" s="113" t="s">
        <v>7</v>
      </c>
      <c r="G25" s="114"/>
      <c r="H25" s="138" t="s">
        <v>21</v>
      </c>
      <c r="I25" s="113"/>
      <c r="J25" s="113" t="s">
        <v>9</v>
      </c>
      <c r="K25" s="113"/>
      <c r="L25" s="113" t="s">
        <v>10</v>
      </c>
      <c r="M25" s="114"/>
      <c r="N25" s="118" t="s">
        <v>11</v>
      </c>
      <c r="O25" s="119"/>
      <c r="P25" s="2"/>
      <c r="Q25" s="2"/>
      <c r="R25" s="2"/>
      <c r="S25" s="2"/>
      <c r="T25" s="2"/>
      <c r="U25" s="2"/>
      <c r="V25" s="2"/>
      <c r="W25" s="2"/>
    </row>
    <row r="26" spans="1:15" s="1" customFormat="1" ht="22.5" customHeight="1">
      <c r="A26" s="152" t="s">
        <v>22</v>
      </c>
      <c r="B26" s="153"/>
      <c r="C26" s="9" t="s">
        <v>45</v>
      </c>
      <c r="D26" s="99"/>
      <c r="E26" s="100"/>
      <c r="F26" s="100"/>
      <c r="G26" s="100"/>
      <c r="H26" s="100"/>
      <c r="I26" s="100"/>
      <c r="J26" s="100"/>
      <c r="K26" s="100"/>
      <c r="L26" s="100">
        <v>6800000</v>
      </c>
      <c r="M26" s="137">
        <v>6800</v>
      </c>
      <c r="N26" s="128">
        <f>+D26+F26+H26+J26+L26</f>
        <v>6800000</v>
      </c>
      <c r="O26" s="129"/>
    </row>
    <row r="27" spans="1:15" s="1" customFormat="1" ht="22.5" customHeight="1">
      <c r="A27" s="154"/>
      <c r="B27" s="155"/>
      <c r="C27" s="10" t="s">
        <v>36</v>
      </c>
      <c r="D27" s="168"/>
      <c r="E27" s="120"/>
      <c r="F27" s="120"/>
      <c r="G27" s="120"/>
      <c r="H27" s="120"/>
      <c r="I27" s="120"/>
      <c r="J27" s="120"/>
      <c r="K27" s="120"/>
      <c r="L27" s="120">
        <v>6788339.96</v>
      </c>
      <c r="M27" s="121"/>
      <c r="N27" s="122">
        <f>+D27+F27+H27+J27+L27</f>
        <v>6788339.96</v>
      </c>
      <c r="O27" s="123"/>
    </row>
    <row r="28" spans="1:15" s="1" customFormat="1" ht="22.5" customHeight="1">
      <c r="A28" s="146" t="s">
        <v>23</v>
      </c>
      <c r="B28" s="147"/>
      <c r="C28" s="4" t="s">
        <v>35</v>
      </c>
      <c r="D28" s="101"/>
      <c r="E28" s="81"/>
      <c r="F28" s="81">
        <v>2400000</v>
      </c>
      <c r="G28" s="81"/>
      <c r="H28" s="81"/>
      <c r="I28" s="81"/>
      <c r="J28" s="81"/>
      <c r="K28" s="81"/>
      <c r="L28" s="81">
        <v>0</v>
      </c>
      <c r="M28" s="82">
        <v>0</v>
      </c>
      <c r="N28" s="72">
        <f>SUM(D28:M28)</f>
        <v>2400000</v>
      </c>
      <c r="O28" s="73"/>
    </row>
    <row r="29" spans="1:15" s="1" customFormat="1" ht="22.5" customHeight="1">
      <c r="A29" s="148"/>
      <c r="B29" s="149"/>
      <c r="C29" s="14" t="s">
        <v>36</v>
      </c>
      <c r="D29" s="102"/>
      <c r="E29" s="103"/>
      <c r="F29" s="103">
        <v>2099790</v>
      </c>
      <c r="G29" s="103"/>
      <c r="H29" s="103"/>
      <c r="I29" s="103"/>
      <c r="J29" s="103"/>
      <c r="K29" s="103"/>
      <c r="L29" s="103"/>
      <c r="M29" s="142"/>
      <c r="N29" s="78">
        <f>SUM(D29:M29)</f>
        <v>2099790</v>
      </c>
      <c r="O29" s="79"/>
    </row>
    <row r="30" spans="1:15" s="1" customFormat="1" ht="22.5" customHeight="1">
      <c r="A30" s="146" t="s">
        <v>24</v>
      </c>
      <c r="B30" s="147"/>
      <c r="C30" s="4" t="s">
        <v>45</v>
      </c>
      <c r="D30" s="101"/>
      <c r="E30" s="81"/>
      <c r="F30" s="81"/>
      <c r="G30" s="81"/>
      <c r="H30" s="81"/>
      <c r="I30" s="81"/>
      <c r="J30" s="81"/>
      <c r="K30" s="81"/>
      <c r="L30" s="81">
        <v>7500000</v>
      </c>
      <c r="M30" s="82">
        <v>7500</v>
      </c>
      <c r="N30" s="72">
        <f aca="true" t="shared" si="1" ref="N30:N35">+D30+F30+H30+J30+L30</f>
        <v>7500000</v>
      </c>
      <c r="O30" s="73"/>
    </row>
    <row r="31" spans="1:15" s="1" customFormat="1" ht="22.5" customHeight="1">
      <c r="A31" s="148"/>
      <c r="B31" s="149"/>
      <c r="C31" s="14" t="s">
        <v>36</v>
      </c>
      <c r="D31" s="102"/>
      <c r="E31" s="103"/>
      <c r="F31" s="103"/>
      <c r="G31" s="103"/>
      <c r="H31" s="103"/>
      <c r="I31" s="103"/>
      <c r="J31" s="103"/>
      <c r="K31" s="103"/>
      <c r="L31" s="103">
        <v>6527495.8</v>
      </c>
      <c r="M31" s="142"/>
      <c r="N31" s="78">
        <f t="shared" si="1"/>
        <v>6527495.8</v>
      </c>
      <c r="O31" s="79"/>
    </row>
    <row r="32" spans="1:15" s="1" customFormat="1" ht="24" customHeight="1">
      <c r="A32" s="150" t="s">
        <v>25</v>
      </c>
      <c r="B32" s="151"/>
      <c r="C32" s="8" t="s">
        <v>45</v>
      </c>
      <c r="D32" s="99"/>
      <c r="E32" s="100"/>
      <c r="F32" s="100"/>
      <c r="G32" s="100"/>
      <c r="H32" s="100"/>
      <c r="I32" s="100"/>
      <c r="J32" s="100"/>
      <c r="K32" s="100"/>
      <c r="L32" s="100">
        <v>399000</v>
      </c>
      <c r="M32" s="137"/>
      <c r="N32" s="128">
        <f t="shared" si="1"/>
        <v>399000</v>
      </c>
      <c r="O32" s="129"/>
    </row>
    <row r="33" spans="1:15" s="1" customFormat="1" ht="24" customHeight="1">
      <c r="A33" s="163" t="s">
        <v>41</v>
      </c>
      <c r="B33" s="164"/>
      <c r="C33" s="15" t="s">
        <v>45</v>
      </c>
      <c r="D33" s="165"/>
      <c r="E33" s="166"/>
      <c r="F33" s="166"/>
      <c r="G33" s="166"/>
      <c r="H33" s="166"/>
      <c r="I33" s="166"/>
      <c r="J33" s="166"/>
      <c r="K33" s="166"/>
      <c r="L33" s="166">
        <v>201000</v>
      </c>
      <c r="M33" s="167"/>
      <c r="N33" s="139">
        <f t="shared" si="1"/>
        <v>201000</v>
      </c>
      <c r="O33" s="140"/>
    </row>
    <row r="34" spans="1:15" s="1" customFormat="1" ht="22.5" customHeight="1">
      <c r="A34" s="146" t="s">
        <v>26</v>
      </c>
      <c r="B34" s="147"/>
      <c r="C34" s="4" t="s">
        <v>45</v>
      </c>
      <c r="D34" s="101"/>
      <c r="E34" s="81"/>
      <c r="F34" s="81"/>
      <c r="G34" s="81"/>
      <c r="H34" s="81"/>
      <c r="I34" s="81"/>
      <c r="J34" s="81"/>
      <c r="K34" s="81"/>
      <c r="L34" s="81">
        <v>2700000</v>
      </c>
      <c r="M34" s="82">
        <v>2700</v>
      </c>
      <c r="N34" s="72">
        <f t="shared" si="1"/>
        <v>2700000</v>
      </c>
      <c r="O34" s="73"/>
    </row>
    <row r="35" spans="1:15" s="1" customFormat="1" ht="22.5" customHeight="1">
      <c r="A35" s="148"/>
      <c r="B35" s="149"/>
      <c r="C35" s="14" t="s">
        <v>36</v>
      </c>
      <c r="D35" s="102"/>
      <c r="E35" s="103"/>
      <c r="F35" s="103"/>
      <c r="G35" s="103"/>
      <c r="H35" s="103"/>
      <c r="I35" s="103"/>
      <c r="J35" s="103"/>
      <c r="K35" s="103"/>
      <c r="L35" s="103">
        <v>2730000</v>
      </c>
      <c r="M35" s="142"/>
      <c r="N35" s="78">
        <f t="shared" si="1"/>
        <v>2730000</v>
      </c>
      <c r="O35" s="79"/>
    </row>
    <row r="36" spans="1:15" s="1" customFormat="1" ht="24" customHeight="1">
      <c r="A36" s="172" t="s">
        <v>27</v>
      </c>
      <c r="B36" s="173"/>
      <c r="C36" s="7" t="s">
        <v>68</v>
      </c>
      <c r="D36" s="87"/>
      <c r="E36" s="83"/>
      <c r="F36" s="83"/>
      <c r="G36" s="83"/>
      <c r="H36" s="83"/>
      <c r="I36" s="83"/>
      <c r="J36" s="83"/>
      <c r="K36" s="83"/>
      <c r="L36" s="83">
        <v>0</v>
      </c>
      <c r="M36" s="84"/>
      <c r="N36" s="85">
        <f>SUM(D36:M36)</f>
        <v>0</v>
      </c>
      <c r="O36" s="86"/>
    </row>
    <row r="37" spans="1:15" s="1" customFormat="1" ht="24" customHeight="1">
      <c r="A37" s="74" t="s">
        <v>43</v>
      </c>
      <c r="B37" s="75"/>
      <c r="C37" s="7" t="s">
        <v>68</v>
      </c>
      <c r="D37" s="76"/>
      <c r="E37" s="77"/>
      <c r="F37" s="141"/>
      <c r="G37" s="77"/>
      <c r="H37" s="141"/>
      <c r="I37" s="77"/>
      <c r="J37" s="141"/>
      <c r="K37" s="77"/>
      <c r="L37" s="141">
        <v>531000</v>
      </c>
      <c r="M37" s="80"/>
      <c r="N37" s="76">
        <f>+L37</f>
        <v>531000</v>
      </c>
      <c r="O37" s="80"/>
    </row>
    <row r="38" spans="1:15" s="1" customFormat="1" ht="22.5" customHeight="1">
      <c r="A38" s="146" t="s">
        <v>44</v>
      </c>
      <c r="B38" s="147"/>
      <c r="C38" s="7" t="s">
        <v>68</v>
      </c>
      <c r="D38" s="101"/>
      <c r="E38" s="81"/>
      <c r="F38" s="81"/>
      <c r="G38" s="81"/>
      <c r="H38" s="81"/>
      <c r="I38" s="81"/>
      <c r="J38" s="81"/>
      <c r="K38" s="81"/>
      <c r="L38" s="81">
        <v>340000</v>
      </c>
      <c r="M38" s="82"/>
      <c r="N38" s="72">
        <f>+L38</f>
        <v>340000</v>
      </c>
      <c r="O38" s="73"/>
    </row>
    <row r="39" spans="1:15" s="1" customFormat="1" ht="22.5" customHeight="1">
      <c r="A39" s="148"/>
      <c r="B39" s="149"/>
      <c r="C39" s="14" t="s">
        <v>36</v>
      </c>
      <c r="D39" s="102"/>
      <c r="E39" s="103"/>
      <c r="F39" s="103"/>
      <c r="G39" s="103"/>
      <c r="H39" s="103"/>
      <c r="I39" s="103"/>
      <c r="J39" s="103"/>
      <c r="K39" s="103"/>
      <c r="L39" s="103">
        <v>339990</v>
      </c>
      <c r="M39" s="142"/>
      <c r="N39" s="78">
        <f>+L39</f>
        <v>339990</v>
      </c>
      <c r="O39" s="79"/>
    </row>
    <row r="40" spans="1:15" s="1" customFormat="1" ht="22.5" customHeight="1">
      <c r="A40" s="146" t="s">
        <v>28</v>
      </c>
      <c r="B40" s="147"/>
      <c r="C40" s="4" t="s">
        <v>35</v>
      </c>
      <c r="D40" s="101"/>
      <c r="E40" s="81"/>
      <c r="F40" s="81">
        <v>500000</v>
      </c>
      <c r="G40" s="81"/>
      <c r="H40" s="81"/>
      <c r="I40" s="81"/>
      <c r="J40" s="81"/>
      <c r="K40" s="81"/>
      <c r="L40" s="81"/>
      <c r="M40" s="82"/>
      <c r="N40" s="72">
        <f aca="true" t="shared" si="2" ref="N40:N48">SUM(D40:M40)</f>
        <v>500000</v>
      </c>
      <c r="O40" s="73"/>
    </row>
    <row r="41" spans="1:15" s="1" customFormat="1" ht="22.5" customHeight="1">
      <c r="A41" s="148"/>
      <c r="B41" s="149"/>
      <c r="C41" s="14" t="s">
        <v>36</v>
      </c>
      <c r="D41" s="102"/>
      <c r="E41" s="103"/>
      <c r="F41" s="103">
        <v>178500</v>
      </c>
      <c r="G41" s="103"/>
      <c r="H41" s="103"/>
      <c r="I41" s="103"/>
      <c r="J41" s="103"/>
      <c r="K41" s="103"/>
      <c r="L41" s="103"/>
      <c r="M41" s="142"/>
      <c r="N41" s="78">
        <f t="shared" si="2"/>
        <v>178500</v>
      </c>
      <c r="O41" s="79"/>
    </row>
    <row r="42" spans="1:15" s="1" customFormat="1" ht="22.5" customHeight="1">
      <c r="A42" s="146" t="s">
        <v>29</v>
      </c>
      <c r="B42" s="147"/>
      <c r="C42" s="4" t="s">
        <v>35</v>
      </c>
      <c r="D42" s="101"/>
      <c r="E42" s="81"/>
      <c r="F42" s="81">
        <v>600000</v>
      </c>
      <c r="G42" s="81"/>
      <c r="H42" s="81"/>
      <c r="I42" s="81"/>
      <c r="J42" s="81"/>
      <c r="K42" s="81"/>
      <c r="L42" s="81"/>
      <c r="M42" s="82"/>
      <c r="N42" s="72">
        <f t="shared" si="2"/>
        <v>600000</v>
      </c>
      <c r="O42" s="73"/>
    </row>
    <row r="43" spans="1:15" s="1" customFormat="1" ht="22.5" customHeight="1">
      <c r="A43" s="148"/>
      <c r="B43" s="149"/>
      <c r="C43" s="14" t="s">
        <v>36</v>
      </c>
      <c r="D43" s="102"/>
      <c r="E43" s="103"/>
      <c r="F43" s="103">
        <v>630100.9</v>
      </c>
      <c r="G43" s="103"/>
      <c r="H43" s="103"/>
      <c r="I43" s="103"/>
      <c r="J43" s="103"/>
      <c r="K43" s="103"/>
      <c r="L43" s="103"/>
      <c r="M43" s="142"/>
      <c r="N43" s="78">
        <f t="shared" si="2"/>
        <v>630100.9</v>
      </c>
      <c r="O43" s="79"/>
    </row>
    <row r="44" spans="1:15" s="1" customFormat="1" ht="22.5" customHeight="1">
      <c r="A44" s="146" t="s">
        <v>30</v>
      </c>
      <c r="B44" s="147"/>
      <c r="C44" s="4" t="s">
        <v>35</v>
      </c>
      <c r="D44" s="101"/>
      <c r="E44" s="81"/>
      <c r="F44" s="81">
        <v>800000</v>
      </c>
      <c r="G44" s="81"/>
      <c r="H44" s="81"/>
      <c r="I44" s="81"/>
      <c r="J44" s="81"/>
      <c r="K44" s="81"/>
      <c r="L44" s="81"/>
      <c r="M44" s="82"/>
      <c r="N44" s="72">
        <f t="shared" si="2"/>
        <v>800000</v>
      </c>
      <c r="O44" s="73"/>
    </row>
    <row r="45" spans="1:15" s="1" customFormat="1" ht="22.5" customHeight="1">
      <c r="A45" s="148"/>
      <c r="B45" s="149"/>
      <c r="C45" s="14" t="s">
        <v>36</v>
      </c>
      <c r="D45" s="102"/>
      <c r="E45" s="103"/>
      <c r="F45" s="103">
        <v>0</v>
      </c>
      <c r="G45" s="103"/>
      <c r="H45" s="103"/>
      <c r="I45" s="103"/>
      <c r="J45" s="103"/>
      <c r="K45" s="103"/>
      <c r="L45" s="103"/>
      <c r="M45" s="142"/>
      <c r="N45" s="78">
        <f t="shared" si="2"/>
        <v>0</v>
      </c>
      <c r="O45" s="79"/>
    </row>
    <row r="46" spans="1:15" s="1" customFormat="1" ht="22.5" customHeight="1">
      <c r="A46" s="146" t="s">
        <v>31</v>
      </c>
      <c r="B46" s="147"/>
      <c r="C46" s="4" t="s">
        <v>35</v>
      </c>
      <c r="D46" s="101"/>
      <c r="E46" s="81"/>
      <c r="F46" s="81">
        <v>1300000</v>
      </c>
      <c r="G46" s="81"/>
      <c r="H46" s="81"/>
      <c r="I46" s="81"/>
      <c r="J46" s="81"/>
      <c r="K46" s="81"/>
      <c r="L46" s="81"/>
      <c r="M46" s="82"/>
      <c r="N46" s="72">
        <f t="shared" si="2"/>
        <v>1300000</v>
      </c>
      <c r="O46" s="73"/>
    </row>
    <row r="47" spans="1:15" s="1" customFormat="1" ht="22.5" customHeight="1">
      <c r="A47" s="148"/>
      <c r="B47" s="149"/>
      <c r="C47" s="14" t="s">
        <v>36</v>
      </c>
      <c r="D47" s="102"/>
      <c r="E47" s="103"/>
      <c r="F47" s="103">
        <v>0</v>
      </c>
      <c r="G47" s="103"/>
      <c r="H47" s="103"/>
      <c r="I47" s="103"/>
      <c r="J47" s="103"/>
      <c r="K47" s="103"/>
      <c r="L47" s="103"/>
      <c r="M47" s="142"/>
      <c r="N47" s="78">
        <f t="shared" si="2"/>
        <v>0</v>
      </c>
      <c r="O47" s="79"/>
    </row>
    <row r="48" spans="1:15" s="1" customFormat="1" ht="24" customHeight="1">
      <c r="A48" s="174" t="s">
        <v>51</v>
      </c>
      <c r="B48" s="175"/>
      <c r="C48" s="7" t="s">
        <v>68</v>
      </c>
      <c r="D48" s="99"/>
      <c r="E48" s="100"/>
      <c r="F48" s="100"/>
      <c r="G48" s="100"/>
      <c r="H48" s="100"/>
      <c r="I48" s="100"/>
      <c r="J48" s="100"/>
      <c r="K48" s="100"/>
      <c r="L48" s="100">
        <v>1981000</v>
      </c>
      <c r="M48" s="137"/>
      <c r="N48" s="85">
        <f t="shared" si="2"/>
        <v>1981000</v>
      </c>
      <c r="O48" s="86"/>
    </row>
    <row r="49" spans="1:15" s="1" customFormat="1" ht="18.75" customHeight="1">
      <c r="A49" s="158" t="s">
        <v>50</v>
      </c>
      <c r="B49" s="159"/>
      <c r="C49" s="13" t="s">
        <v>36</v>
      </c>
      <c r="D49" s="161"/>
      <c r="E49" s="162"/>
      <c r="F49" s="162"/>
      <c r="G49" s="162"/>
      <c r="H49" s="162"/>
      <c r="I49" s="162"/>
      <c r="J49" s="162"/>
      <c r="K49" s="162"/>
      <c r="L49" s="162">
        <v>954174.24</v>
      </c>
      <c r="M49" s="171"/>
      <c r="N49" s="78">
        <f aca="true" t="shared" si="3" ref="N49:N65">SUM(D49:M49)</f>
        <v>954174.24</v>
      </c>
      <c r="O49" s="79"/>
    </row>
    <row r="50" spans="1:15" s="1" customFormat="1" ht="18.75" customHeight="1">
      <c r="A50" s="158" t="s">
        <v>52</v>
      </c>
      <c r="B50" s="159"/>
      <c r="C50" s="13" t="s">
        <v>36</v>
      </c>
      <c r="D50" s="161"/>
      <c r="E50" s="162"/>
      <c r="F50" s="162">
        <v>110000</v>
      </c>
      <c r="G50" s="162"/>
      <c r="H50" s="162"/>
      <c r="I50" s="162"/>
      <c r="J50" s="162"/>
      <c r="K50" s="162"/>
      <c r="L50" s="162"/>
      <c r="M50" s="171"/>
      <c r="N50" s="78">
        <f t="shared" si="3"/>
        <v>110000</v>
      </c>
      <c r="O50" s="79"/>
    </row>
    <row r="51" spans="1:15" s="1" customFormat="1" ht="18.75" customHeight="1">
      <c r="A51" s="158" t="s">
        <v>53</v>
      </c>
      <c r="B51" s="159"/>
      <c r="C51" s="13" t="s">
        <v>36</v>
      </c>
      <c r="D51" s="161"/>
      <c r="E51" s="162"/>
      <c r="F51" s="162">
        <v>50170</v>
      </c>
      <c r="G51" s="162"/>
      <c r="H51" s="162"/>
      <c r="I51" s="162"/>
      <c r="J51" s="162"/>
      <c r="K51" s="162"/>
      <c r="L51" s="162"/>
      <c r="M51" s="171"/>
      <c r="N51" s="78">
        <f t="shared" si="3"/>
        <v>50170</v>
      </c>
      <c r="O51" s="79"/>
    </row>
    <row r="52" spans="1:15" s="1" customFormat="1" ht="18.75" customHeight="1">
      <c r="A52" s="158" t="s">
        <v>54</v>
      </c>
      <c r="B52" s="159"/>
      <c r="C52" s="13" t="s">
        <v>36</v>
      </c>
      <c r="D52" s="161"/>
      <c r="E52" s="162"/>
      <c r="F52" s="162">
        <v>175000</v>
      </c>
      <c r="G52" s="162"/>
      <c r="H52" s="162"/>
      <c r="I52" s="162"/>
      <c r="J52" s="162"/>
      <c r="K52" s="162"/>
      <c r="L52" s="162"/>
      <c r="M52" s="171"/>
      <c r="N52" s="78">
        <f t="shared" si="3"/>
        <v>175000</v>
      </c>
      <c r="O52" s="79"/>
    </row>
    <row r="53" spans="1:15" s="1" customFormat="1" ht="18.75" customHeight="1">
      <c r="A53" s="158" t="s">
        <v>55</v>
      </c>
      <c r="B53" s="159"/>
      <c r="C53" s="13" t="s">
        <v>36</v>
      </c>
      <c r="D53" s="161"/>
      <c r="E53" s="162"/>
      <c r="F53" s="162">
        <v>247009.76</v>
      </c>
      <c r="G53" s="162"/>
      <c r="H53" s="162"/>
      <c r="I53" s="162"/>
      <c r="J53" s="162"/>
      <c r="K53" s="162"/>
      <c r="L53" s="162"/>
      <c r="M53" s="171"/>
      <c r="N53" s="78">
        <f t="shared" si="3"/>
        <v>247009.76</v>
      </c>
      <c r="O53" s="79"/>
    </row>
    <row r="54" spans="1:15" s="1" customFormat="1" ht="18.75" customHeight="1">
      <c r="A54" s="158" t="s">
        <v>56</v>
      </c>
      <c r="B54" s="159"/>
      <c r="C54" s="13" t="s">
        <v>36</v>
      </c>
      <c r="D54" s="161"/>
      <c r="E54" s="162"/>
      <c r="F54" s="162">
        <v>1936788</v>
      </c>
      <c r="G54" s="162"/>
      <c r="H54" s="162"/>
      <c r="I54" s="162"/>
      <c r="J54" s="162"/>
      <c r="K54" s="162"/>
      <c r="L54" s="162"/>
      <c r="M54" s="171"/>
      <c r="N54" s="78">
        <f t="shared" si="3"/>
        <v>1936788</v>
      </c>
      <c r="O54" s="79"/>
    </row>
    <row r="55" spans="1:15" s="1" customFormat="1" ht="18.75" customHeight="1">
      <c r="A55" s="158" t="s">
        <v>57</v>
      </c>
      <c r="B55" s="159"/>
      <c r="C55" s="13" t="s">
        <v>36</v>
      </c>
      <c r="D55" s="161"/>
      <c r="E55" s="162"/>
      <c r="F55" s="162">
        <v>248976</v>
      </c>
      <c r="G55" s="162"/>
      <c r="H55" s="162"/>
      <c r="I55" s="162"/>
      <c r="J55" s="162"/>
      <c r="K55" s="162"/>
      <c r="L55" s="162"/>
      <c r="M55" s="171"/>
      <c r="N55" s="78">
        <f t="shared" si="3"/>
        <v>248976</v>
      </c>
      <c r="O55" s="79"/>
    </row>
    <row r="56" spans="1:15" s="1" customFormat="1" ht="18.75" customHeight="1">
      <c r="A56" s="158" t="s">
        <v>58</v>
      </c>
      <c r="B56" s="159"/>
      <c r="C56" s="13" t="s">
        <v>36</v>
      </c>
      <c r="D56" s="161"/>
      <c r="E56" s="162"/>
      <c r="F56" s="162">
        <v>518175</v>
      </c>
      <c r="G56" s="162"/>
      <c r="H56" s="162"/>
      <c r="I56" s="162"/>
      <c r="J56" s="162"/>
      <c r="K56" s="162"/>
      <c r="L56" s="162"/>
      <c r="M56" s="171"/>
      <c r="N56" s="78">
        <f t="shared" si="3"/>
        <v>518175</v>
      </c>
      <c r="O56" s="79"/>
    </row>
    <row r="57" spans="1:15" s="1" customFormat="1" ht="18.75" customHeight="1">
      <c r="A57" s="158" t="s">
        <v>59</v>
      </c>
      <c r="B57" s="159"/>
      <c r="C57" s="13" t="s">
        <v>36</v>
      </c>
      <c r="D57" s="161"/>
      <c r="E57" s="162"/>
      <c r="F57" s="162">
        <v>1038772.84</v>
      </c>
      <c r="G57" s="162"/>
      <c r="H57" s="162"/>
      <c r="I57" s="162"/>
      <c r="J57" s="162"/>
      <c r="K57" s="162"/>
      <c r="L57" s="162"/>
      <c r="M57" s="171"/>
      <c r="N57" s="78">
        <f t="shared" si="3"/>
        <v>1038772.84</v>
      </c>
      <c r="O57" s="79"/>
    </row>
    <row r="58" spans="1:15" s="1" customFormat="1" ht="18.75" customHeight="1">
      <c r="A58" s="158" t="s">
        <v>60</v>
      </c>
      <c r="B58" s="159"/>
      <c r="C58" s="13" t="s">
        <v>36</v>
      </c>
      <c r="D58" s="161"/>
      <c r="E58" s="162"/>
      <c r="F58" s="162">
        <v>1315708.8</v>
      </c>
      <c r="G58" s="162"/>
      <c r="H58" s="162"/>
      <c r="I58" s="162"/>
      <c r="J58" s="162"/>
      <c r="K58" s="162"/>
      <c r="L58" s="162"/>
      <c r="M58" s="171"/>
      <c r="N58" s="78">
        <f t="shared" si="3"/>
        <v>1315708.8</v>
      </c>
      <c r="O58" s="79"/>
    </row>
    <row r="59" spans="1:15" s="1" customFormat="1" ht="18.75" customHeight="1">
      <c r="A59" s="158" t="s">
        <v>61</v>
      </c>
      <c r="B59" s="159"/>
      <c r="C59" s="13" t="s">
        <v>36</v>
      </c>
      <c r="D59" s="161"/>
      <c r="E59" s="162"/>
      <c r="F59" s="162">
        <v>330459</v>
      </c>
      <c r="G59" s="162"/>
      <c r="H59" s="162"/>
      <c r="I59" s="162"/>
      <c r="J59" s="162"/>
      <c r="K59" s="162"/>
      <c r="L59" s="162"/>
      <c r="M59" s="171"/>
      <c r="N59" s="78">
        <f t="shared" si="3"/>
        <v>330459</v>
      </c>
      <c r="O59" s="79"/>
    </row>
    <row r="60" spans="1:15" s="1" customFormat="1" ht="24" customHeight="1">
      <c r="A60" s="158" t="s">
        <v>62</v>
      </c>
      <c r="B60" s="159"/>
      <c r="C60" s="13" t="s">
        <v>36</v>
      </c>
      <c r="D60" s="161"/>
      <c r="E60" s="162"/>
      <c r="F60" s="162">
        <v>273700</v>
      </c>
      <c r="G60" s="162"/>
      <c r="H60" s="162"/>
      <c r="I60" s="162"/>
      <c r="J60" s="162"/>
      <c r="K60" s="162"/>
      <c r="L60" s="162"/>
      <c r="M60" s="171"/>
      <c r="N60" s="78">
        <f t="shared" si="3"/>
        <v>273700</v>
      </c>
      <c r="O60" s="79"/>
    </row>
    <row r="61" spans="1:15" s="1" customFormat="1" ht="24" customHeight="1">
      <c r="A61" s="158" t="s">
        <v>63</v>
      </c>
      <c r="B61" s="159"/>
      <c r="C61" s="13" t="s">
        <v>36</v>
      </c>
      <c r="D61" s="161"/>
      <c r="E61" s="162"/>
      <c r="F61" s="162">
        <v>462683</v>
      </c>
      <c r="G61" s="162"/>
      <c r="H61" s="162"/>
      <c r="I61" s="162"/>
      <c r="J61" s="162"/>
      <c r="K61" s="162"/>
      <c r="L61" s="162"/>
      <c r="M61" s="171"/>
      <c r="N61" s="78">
        <f t="shared" si="3"/>
        <v>462683</v>
      </c>
      <c r="O61" s="79"/>
    </row>
    <row r="62" spans="1:15" s="1" customFormat="1" ht="24" customHeight="1">
      <c r="A62" s="158" t="s">
        <v>64</v>
      </c>
      <c r="B62" s="159"/>
      <c r="C62" s="13" t="s">
        <v>36</v>
      </c>
      <c r="D62" s="161"/>
      <c r="E62" s="162"/>
      <c r="F62" s="162">
        <v>660000</v>
      </c>
      <c r="G62" s="162"/>
      <c r="H62" s="162"/>
      <c r="I62" s="162"/>
      <c r="J62" s="162"/>
      <c r="K62" s="162"/>
      <c r="L62" s="162"/>
      <c r="M62" s="171"/>
      <c r="N62" s="78">
        <f t="shared" si="3"/>
        <v>660000</v>
      </c>
      <c r="O62" s="79"/>
    </row>
    <row r="63" spans="1:15" s="1" customFormat="1" ht="24" customHeight="1">
      <c r="A63" s="158" t="s">
        <v>65</v>
      </c>
      <c r="B63" s="159"/>
      <c r="C63" s="13" t="s">
        <v>36</v>
      </c>
      <c r="D63" s="161"/>
      <c r="E63" s="162"/>
      <c r="F63" s="162">
        <v>400000</v>
      </c>
      <c r="G63" s="162"/>
      <c r="H63" s="162"/>
      <c r="I63" s="162"/>
      <c r="J63" s="162"/>
      <c r="K63" s="162"/>
      <c r="L63" s="162"/>
      <c r="M63" s="171"/>
      <c r="N63" s="78">
        <f t="shared" si="3"/>
        <v>400000</v>
      </c>
      <c r="O63" s="79"/>
    </row>
    <row r="64" spans="1:15" s="1" customFormat="1" ht="24" customHeight="1">
      <c r="A64" s="158" t="s">
        <v>66</v>
      </c>
      <c r="B64" s="159"/>
      <c r="C64" s="13" t="s">
        <v>36</v>
      </c>
      <c r="D64" s="161"/>
      <c r="E64" s="162"/>
      <c r="F64" s="162">
        <v>390000</v>
      </c>
      <c r="G64" s="162"/>
      <c r="H64" s="162"/>
      <c r="I64" s="162"/>
      <c r="J64" s="162"/>
      <c r="K64" s="162"/>
      <c r="L64" s="162"/>
      <c r="M64" s="171"/>
      <c r="N64" s="78">
        <f t="shared" si="3"/>
        <v>390000</v>
      </c>
      <c r="O64" s="79"/>
    </row>
    <row r="65" spans="1:15" s="1" customFormat="1" ht="24" customHeight="1" thickBot="1">
      <c r="A65" s="158" t="s">
        <v>67</v>
      </c>
      <c r="B65" s="159"/>
      <c r="C65" s="13" t="s">
        <v>36</v>
      </c>
      <c r="D65" s="161"/>
      <c r="E65" s="162"/>
      <c r="F65" s="162">
        <v>770963</v>
      </c>
      <c r="G65" s="162"/>
      <c r="H65" s="162"/>
      <c r="I65" s="162"/>
      <c r="J65" s="162"/>
      <c r="K65" s="162"/>
      <c r="L65" s="162"/>
      <c r="M65" s="171"/>
      <c r="N65" s="78">
        <f t="shared" si="3"/>
        <v>770963</v>
      </c>
      <c r="O65" s="79"/>
    </row>
    <row r="66" spans="1:15" s="1" customFormat="1" ht="21.75" customHeight="1" thickBot="1">
      <c r="A66" s="106" t="s">
        <v>32</v>
      </c>
      <c r="B66" s="107"/>
      <c r="C66" s="108"/>
      <c r="D66" s="143">
        <f>+D26+D28+D30+D32+D33+D34+D36+D37+D38+D40+D42+D44+D46+D48</f>
        <v>0</v>
      </c>
      <c r="E66" s="144"/>
      <c r="F66" s="136">
        <f>+F26+F28+F30+F32+F33+F34+F36+F37+F38+F40+F42+F44+F46+F48</f>
        <v>5600000</v>
      </c>
      <c r="G66" s="126"/>
      <c r="H66" s="144">
        <f>+H26+H28+H30+H32+H33+H34+H36+H37+H38+H40+H42+H44+H46+H48</f>
        <v>0</v>
      </c>
      <c r="I66" s="144"/>
      <c r="J66" s="136">
        <f>+J26+J28+J30+J32+J33+J34+J36+J37+J38+J40+J42+J44+J46+J48</f>
        <v>0</v>
      </c>
      <c r="K66" s="126"/>
      <c r="L66" s="144">
        <f>+L26+L28+L30+L32+L33+L34+L36+L37+L38+L40+L42+L44+L46+L48</f>
        <v>20452000</v>
      </c>
      <c r="M66" s="144"/>
      <c r="N66" s="143">
        <f>+N26+N28+N30+N32+N33+N34+N36+N37+N38+N40+N42+N44+N46+N48</f>
        <v>26052000</v>
      </c>
      <c r="O66" s="145"/>
    </row>
    <row r="67" spans="1:15" s="1" customFormat="1" ht="24.75" customHeight="1" thickBot="1">
      <c r="A67" s="90" t="s">
        <v>40</v>
      </c>
      <c r="B67" s="91"/>
      <c r="C67" s="92"/>
      <c r="D67" s="93">
        <f>+D27+D29+D31+D32+D33+D35+D36+D37+D39+D41+D43+D45+D47+D49+D50+D51+D52+D53+D54+D55+D56+D57+D58+D59+D60+D61+D62+D63+D64+D65</f>
        <v>0</v>
      </c>
      <c r="E67" s="94"/>
      <c r="F67" s="88">
        <f>+F27+F29+F31+F32+F33+F35+F36+F37+F39+F41+F43+F45+F47+F49+F50+F51+F52+F53+F54+F55+F56+F57+F58+F59+F60+F61+F62+F63+F64+F65</f>
        <v>11836796.3</v>
      </c>
      <c r="G67" s="88"/>
      <c r="H67" s="93">
        <f>+H27+H29+H31+H32+H33+H35+H36+H37+H39+H41+H43+H45+H47+H49+H50+H51+H52+H53+H54+H55+H56+H57+H58+H59+H60+H61+H62+H63+H64+H65</f>
        <v>0</v>
      </c>
      <c r="I67" s="94"/>
      <c r="J67" s="88">
        <f>+J27+J29+J31+J32+J33+J35+J36+J37+J39+J41+J43+J45+J47+J49+J50+J51+J52+J53+J54+J55+J56+J57+J58+J59+J60+J61+J62+J63+J64+J65</f>
        <v>0</v>
      </c>
      <c r="K67" s="88"/>
      <c r="L67" s="93">
        <f>+L27+L29+L31+L32+L33+L35+L36+L37+L39+L41+L43+L45+L47+L49+L50+L51+L52+L53+L54+L55+L56+L57+L58+L59+L60+L61+L62+L63+L64+L65+L48</f>
        <v>20451999.999999996</v>
      </c>
      <c r="M67" s="94"/>
      <c r="N67" s="95">
        <f>+N27+N29+N31+N32+N33+N35+N36+N37+N39+N41+N43+N45+N47+N49+N50+N51+N52+N53+N54+N55+N56+N57+N58+N59+N60+N61+N62+N63+N64+N65+N48</f>
        <v>32288796.3</v>
      </c>
      <c r="O67" s="89"/>
    </row>
    <row r="68" spans="3:15" s="3" customFormat="1" ht="9.75" customHeight="1" thickBot="1">
      <c r="C68" s="6"/>
      <c r="N68" s="1"/>
      <c r="O68" s="1"/>
    </row>
    <row r="69" spans="1:15" s="1" customFormat="1" ht="25.5" customHeight="1" thickBot="1">
      <c r="A69" s="106" t="s">
        <v>33</v>
      </c>
      <c r="B69" s="160"/>
      <c r="C69" s="108"/>
      <c r="D69" s="126">
        <f>+D66+D21</f>
        <v>0</v>
      </c>
      <c r="E69" s="127"/>
      <c r="F69" s="126">
        <f>+F66+F21</f>
        <v>12000000</v>
      </c>
      <c r="G69" s="136"/>
      <c r="H69" s="127">
        <f>+H66+H21</f>
        <v>0</v>
      </c>
      <c r="I69" s="127"/>
      <c r="J69" s="126">
        <f>+J66+J21</f>
        <v>0</v>
      </c>
      <c r="K69" s="136"/>
      <c r="L69" s="127">
        <f>+L66+L21</f>
        <v>20452000</v>
      </c>
      <c r="M69" s="136"/>
      <c r="N69" s="124">
        <f>+N66+N21</f>
        <v>32452000</v>
      </c>
      <c r="O69" s="125"/>
    </row>
    <row r="70" spans="1:15" s="1" customFormat="1" ht="27" customHeight="1" thickBot="1">
      <c r="A70" s="182" t="s">
        <v>39</v>
      </c>
      <c r="B70" s="183"/>
      <c r="C70" s="184"/>
      <c r="D70" s="93">
        <f>+D67+D22</f>
        <v>0</v>
      </c>
      <c r="E70" s="88"/>
      <c r="F70" s="93">
        <f>+F67+F22</f>
        <v>18410000</v>
      </c>
      <c r="G70" s="94"/>
      <c r="H70" s="88">
        <f>+H67+H22</f>
        <v>0</v>
      </c>
      <c r="I70" s="88"/>
      <c r="J70" s="93">
        <f>+J67+J22</f>
        <v>0</v>
      </c>
      <c r="K70" s="94"/>
      <c r="L70" s="88">
        <f>+L67+L22</f>
        <v>20451999.999999996</v>
      </c>
      <c r="M70" s="94"/>
      <c r="N70" s="95">
        <f>+N67+N22</f>
        <v>38862000</v>
      </c>
      <c r="O70" s="89"/>
    </row>
    <row r="71" ht="5.25" customHeight="1"/>
    <row r="72" ht="6" customHeight="1"/>
    <row r="74" spans="1:3" ht="15.75" thickBot="1">
      <c r="A74" s="20" t="s">
        <v>69</v>
      </c>
      <c r="C74"/>
    </row>
    <row r="75" spans="1:11" ht="12.75">
      <c r="A75" s="178" t="s">
        <v>70</v>
      </c>
      <c r="B75" s="179"/>
      <c r="C75" s="179"/>
      <c r="D75" s="185" t="s">
        <v>71</v>
      </c>
      <c r="E75" s="187" t="s">
        <v>72</v>
      </c>
      <c r="F75" s="188"/>
      <c r="G75" s="190" t="s">
        <v>73</v>
      </c>
      <c r="H75" s="188"/>
      <c r="I75" s="187" t="s">
        <v>74</v>
      </c>
      <c r="J75" s="188"/>
      <c r="K75" s="191"/>
    </row>
    <row r="76" spans="1:11" ht="13.5" thickBot="1">
      <c r="A76" s="180"/>
      <c r="B76" s="181"/>
      <c r="C76" s="181"/>
      <c r="D76" s="186"/>
      <c r="E76" s="189"/>
      <c r="F76" s="189"/>
      <c r="G76" s="189"/>
      <c r="H76" s="189"/>
      <c r="I76" s="189"/>
      <c r="J76" s="189"/>
      <c r="K76" s="192"/>
    </row>
    <row r="77" spans="1:11" ht="25.5" customHeight="1">
      <c r="A77" s="214" t="s">
        <v>75</v>
      </c>
      <c r="B77" s="215"/>
      <c r="C77" s="215"/>
      <c r="D77" s="22" t="s">
        <v>76</v>
      </c>
      <c r="E77" s="176">
        <v>1597</v>
      </c>
      <c r="F77" s="177"/>
      <c r="G77" s="176">
        <v>0</v>
      </c>
      <c r="H77" s="177"/>
      <c r="I77" s="176">
        <f aca="true" t="shared" si="4" ref="I77:I82">+E77+G77</f>
        <v>1597</v>
      </c>
      <c r="J77" s="177"/>
      <c r="K77" s="197"/>
    </row>
    <row r="78" spans="1:11" ht="25.5" customHeight="1">
      <c r="A78" s="216" t="s">
        <v>77</v>
      </c>
      <c r="B78" s="217"/>
      <c r="C78" s="217"/>
      <c r="D78" s="21" t="s">
        <v>78</v>
      </c>
      <c r="E78" s="193">
        <v>22600</v>
      </c>
      <c r="F78" s="194"/>
      <c r="G78" s="193">
        <f>-G90</f>
        <v>-6410</v>
      </c>
      <c r="H78" s="194"/>
      <c r="I78" s="193">
        <f t="shared" si="4"/>
        <v>16190</v>
      </c>
      <c r="J78" s="194"/>
      <c r="K78" s="218"/>
    </row>
    <row r="79" spans="1:11" ht="16.5" customHeight="1">
      <c r="A79" s="216" t="s">
        <v>79</v>
      </c>
      <c r="B79" s="217"/>
      <c r="C79" s="217"/>
      <c r="D79" s="21" t="s">
        <v>21</v>
      </c>
      <c r="E79" s="193">
        <v>105</v>
      </c>
      <c r="F79" s="194"/>
      <c r="G79" s="193">
        <v>0</v>
      </c>
      <c r="H79" s="194"/>
      <c r="I79" s="193">
        <f t="shared" si="4"/>
        <v>105</v>
      </c>
      <c r="J79" s="194"/>
      <c r="K79" s="218"/>
    </row>
    <row r="80" spans="1:11" ht="16.5" customHeight="1">
      <c r="A80" s="216" t="s">
        <v>92</v>
      </c>
      <c r="B80" s="217"/>
      <c r="C80" s="217"/>
      <c r="D80" s="21" t="s">
        <v>93</v>
      </c>
      <c r="E80" s="193">
        <v>141.6</v>
      </c>
      <c r="F80" s="194"/>
      <c r="G80" s="193">
        <v>0</v>
      </c>
      <c r="H80" s="194"/>
      <c r="I80" s="193">
        <f t="shared" si="4"/>
        <v>141.6</v>
      </c>
      <c r="J80" s="194"/>
      <c r="K80" s="218"/>
    </row>
    <row r="81" spans="1:11" ht="16.5" customHeight="1">
      <c r="A81" s="216" t="s">
        <v>80</v>
      </c>
      <c r="B81" s="217"/>
      <c r="C81" s="217"/>
      <c r="D81" s="21" t="s">
        <v>91</v>
      </c>
      <c r="E81" s="193">
        <v>22</v>
      </c>
      <c r="F81" s="194"/>
      <c r="G81" s="193">
        <v>0</v>
      </c>
      <c r="H81" s="194"/>
      <c r="I81" s="193">
        <f t="shared" si="4"/>
        <v>22</v>
      </c>
      <c r="J81" s="194"/>
      <c r="K81" s="218"/>
    </row>
    <row r="82" spans="1:11" ht="16.5" customHeight="1" thickBot="1">
      <c r="A82" s="220" t="s">
        <v>81</v>
      </c>
      <c r="B82" s="221"/>
      <c r="C82" s="221"/>
      <c r="D82" s="23" t="s">
        <v>82</v>
      </c>
      <c r="E82" s="195">
        <v>25</v>
      </c>
      <c r="F82" s="196"/>
      <c r="G82" s="195">
        <v>0</v>
      </c>
      <c r="H82" s="196"/>
      <c r="I82" s="195">
        <f t="shared" si="4"/>
        <v>25</v>
      </c>
      <c r="J82" s="196"/>
      <c r="K82" s="198"/>
    </row>
    <row r="83" spans="1:11" ht="25.5" customHeight="1" thickBot="1">
      <c r="A83" s="222" t="s">
        <v>83</v>
      </c>
      <c r="B83" s="202"/>
      <c r="C83" s="202"/>
      <c r="D83" s="24"/>
      <c r="E83" s="199">
        <f>SUM(E77:F82)</f>
        <v>24490.6</v>
      </c>
      <c r="F83" s="200"/>
      <c r="G83" s="199">
        <f>SUM(G77:H82)</f>
        <v>-6410</v>
      </c>
      <c r="H83" s="200"/>
      <c r="I83" s="199">
        <f>SUM(I77:J82)</f>
        <v>18080.6</v>
      </c>
      <c r="J83" s="200"/>
      <c r="K83" s="203"/>
    </row>
    <row r="84" ht="8.25" customHeight="1">
      <c r="C84"/>
    </row>
    <row r="85" ht="6.75" customHeight="1">
      <c r="C85"/>
    </row>
    <row r="86" spans="1:3" ht="15.75" thickBot="1">
      <c r="A86" s="20" t="s">
        <v>84</v>
      </c>
      <c r="C86"/>
    </row>
    <row r="87" spans="1:11" ht="12.75" customHeight="1">
      <c r="A87" s="178" t="s">
        <v>70</v>
      </c>
      <c r="B87" s="179"/>
      <c r="C87" s="179"/>
      <c r="D87" s="185" t="s">
        <v>71</v>
      </c>
      <c r="E87" s="187" t="s">
        <v>72</v>
      </c>
      <c r="F87" s="188"/>
      <c r="G87" s="190" t="s">
        <v>73</v>
      </c>
      <c r="H87" s="188"/>
      <c r="I87" s="187" t="s">
        <v>74</v>
      </c>
      <c r="J87" s="188"/>
      <c r="K87" s="191"/>
    </row>
    <row r="88" spans="1:11" ht="13.5" thickBot="1">
      <c r="A88" s="180"/>
      <c r="B88" s="181"/>
      <c r="C88" s="181"/>
      <c r="D88" s="186"/>
      <c r="E88" s="189"/>
      <c r="F88" s="189"/>
      <c r="G88" s="189"/>
      <c r="H88" s="189"/>
      <c r="I88" s="189"/>
      <c r="J88" s="189"/>
      <c r="K88" s="192"/>
    </row>
    <row r="89" spans="1:11" ht="23.25" customHeight="1">
      <c r="A89" s="214" t="s">
        <v>94</v>
      </c>
      <c r="B89" s="215"/>
      <c r="C89" s="215"/>
      <c r="D89" s="22" t="s">
        <v>76</v>
      </c>
      <c r="E89" s="176">
        <v>20452</v>
      </c>
      <c r="F89" s="177"/>
      <c r="G89" s="176">
        <v>0</v>
      </c>
      <c r="H89" s="177"/>
      <c r="I89" s="176">
        <f>+E89+G89</f>
        <v>20452</v>
      </c>
      <c r="J89" s="177"/>
      <c r="K89" s="197"/>
    </row>
    <row r="90" spans="1:11" ht="23.25" customHeight="1" thickBot="1">
      <c r="A90" s="220" t="s">
        <v>77</v>
      </c>
      <c r="B90" s="221"/>
      <c r="C90" s="221"/>
      <c r="D90" s="23" t="s">
        <v>78</v>
      </c>
      <c r="E90" s="195">
        <v>12000</v>
      </c>
      <c r="F90" s="196"/>
      <c r="G90" s="195">
        <f>+F70/1000-F69/1000</f>
        <v>6410</v>
      </c>
      <c r="H90" s="196"/>
      <c r="I90" s="195">
        <f>+E90+G90</f>
        <v>18410</v>
      </c>
      <c r="J90" s="196"/>
      <c r="K90" s="198"/>
    </row>
    <row r="91" spans="1:11" ht="23.25" customHeight="1" thickBot="1">
      <c r="A91" s="222" t="s">
        <v>83</v>
      </c>
      <c r="B91" s="202"/>
      <c r="C91" s="202"/>
      <c r="D91" s="24"/>
      <c r="E91" s="199">
        <f>SUM(E89:F90)</f>
        <v>32452</v>
      </c>
      <c r="F91" s="200"/>
      <c r="G91" s="199">
        <f>SUM(G89:H90)</f>
        <v>6410</v>
      </c>
      <c r="H91" s="200"/>
      <c r="I91" s="199">
        <f>SUM(I89:J90)</f>
        <v>38862</v>
      </c>
      <c r="J91" s="200"/>
      <c r="K91" s="203"/>
    </row>
    <row r="92" ht="4.5" customHeight="1">
      <c r="C92"/>
    </row>
    <row r="93" ht="6.75" customHeight="1">
      <c r="C93"/>
    </row>
    <row r="94" spans="1:3" ht="15.75" thickBot="1">
      <c r="A94" s="20" t="s">
        <v>85</v>
      </c>
      <c r="C94"/>
    </row>
    <row r="95" spans="1:11" ht="20.25" customHeight="1" thickBot="1">
      <c r="A95" s="230" t="s">
        <v>86</v>
      </c>
      <c r="B95" s="202"/>
      <c r="C95" s="202"/>
      <c r="D95" s="204" t="s">
        <v>87</v>
      </c>
      <c r="E95" s="224"/>
      <c r="F95" s="224"/>
      <c r="G95" s="201" t="s">
        <v>73</v>
      </c>
      <c r="H95" s="202"/>
      <c r="I95" s="204" t="s">
        <v>88</v>
      </c>
      <c r="J95" s="205"/>
      <c r="K95" s="184"/>
    </row>
    <row r="96" spans="1:11" ht="20.25" customHeight="1">
      <c r="A96" s="219" t="s">
        <v>89</v>
      </c>
      <c r="B96" s="179"/>
      <c r="C96" s="179"/>
      <c r="D96" s="225">
        <f>+E83</f>
        <v>24490.6</v>
      </c>
      <c r="E96" s="226"/>
      <c r="F96" s="227"/>
      <c r="G96" s="206">
        <f>+G83</f>
        <v>-6410</v>
      </c>
      <c r="H96" s="179"/>
      <c r="I96" s="209">
        <f>+D96+G96</f>
        <v>18080.6</v>
      </c>
      <c r="J96" s="210"/>
      <c r="K96" s="191"/>
    </row>
    <row r="97" spans="1:11" ht="20.25" customHeight="1" thickBot="1">
      <c r="A97" s="223" t="s">
        <v>90</v>
      </c>
      <c r="B97" s="208"/>
      <c r="C97" s="208"/>
      <c r="D97" s="228">
        <f>+E91</f>
        <v>32452</v>
      </c>
      <c r="E97" s="229"/>
      <c r="F97" s="229"/>
      <c r="G97" s="207">
        <f>+G91</f>
        <v>6410</v>
      </c>
      <c r="H97" s="208"/>
      <c r="I97" s="211">
        <f>+D97+G97</f>
        <v>38862</v>
      </c>
      <c r="J97" s="212"/>
      <c r="K97" s="213"/>
    </row>
    <row r="100" ht="15.75" thickBot="1">
      <c r="A100" s="20" t="s">
        <v>95</v>
      </c>
    </row>
    <row r="101" spans="1:14" s="62" customFormat="1" ht="23.25" customHeight="1" thickBot="1">
      <c r="A101" s="25" t="s">
        <v>117</v>
      </c>
      <c r="B101" s="63"/>
      <c r="C101" s="64"/>
      <c r="D101" s="69" t="s">
        <v>96</v>
      </c>
      <c r="E101" s="70"/>
      <c r="F101" s="71"/>
      <c r="G101" s="65" t="s">
        <v>118</v>
      </c>
      <c r="H101" s="66"/>
      <c r="I101" s="65"/>
      <c r="J101" s="67"/>
      <c r="K101" s="63"/>
      <c r="L101" s="64"/>
      <c r="M101" s="25" t="s">
        <v>96</v>
      </c>
      <c r="N101" s="68"/>
    </row>
    <row r="102" spans="1:14" ht="12.75">
      <c r="A102" s="26"/>
      <c r="B102" s="27"/>
      <c r="C102" s="27"/>
      <c r="D102" s="42"/>
      <c r="E102" s="28"/>
      <c r="F102" s="29"/>
      <c r="G102" s="28"/>
      <c r="H102" s="28"/>
      <c r="I102" s="28"/>
      <c r="J102" s="28"/>
      <c r="K102" s="28"/>
      <c r="L102" s="28"/>
      <c r="M102" s="42"/>
      <c r="N102" s="29"/>
    </row>
    <row r="103" spans="1:14" ht="12.75">
      <c r="A103" s="30" t="s">
        <v>97</v>
      </c>
      <c r="B103" s="31"/>
      <c r="C103" s="31"/>
      <c r="D103" s="30"/>
      <c r="E103" s="53">
        <v>1500</v>
      </c>
      <c r="F103" s="34"/>
      <c r="G103" s="33" t="s">
        <v>98</v>
      </c>
      <c r="H103" s="49"/>
      <c r="I103" s="49"/>
      <c r="J103" s="49"/>
      <c r="K103" s="50"/>
      <c r="L103" s="32"/>
      <c r="M103" s="51"/>
      <c r="N103" s="58">
        <v>2260</v>
      </c>
    </row>
    <row r="104" spans="1:14" ht="12.75">
      <c r="A104" s="30" t="s">
        <v>99</v>
      </c>
      <c r="B104" s="31"/>
      <c r="C104" s="31"/>
      <c r="D104" s="30"/>
      <c r="E104" s="54">
        <v>450</v>
      </c>
      <c r="F104" s="34"/>
      <c r="G104" s="28" t="s">
        <v>100</v>
      </c>
      <c r="H104" s="28"/>
      <c r="I104" s="28"/>
      <c r="J104" s="28"/>
      <c r="K104" s="28"/>
      <c r="L104" s="28"/>
      <c r="M104" s="42"/>
      <c r="N104" s="34">
        <v>1220</v>
      </c>
    </row>
    <row r="105" spans="1:14" ht="12.75">
      <c r="A105" s="30" t="s">
        <v>101</v>
      </c>
      <c r="B105" s="31"/>
      <c r="C105" s="31"/>
      <c r="D105" s="30"/>
      <c r="E105" s="54">
        <v>920</v>
      </c>
      <c r="F105" s="34"/>
      <c r="G105" s="31" t="s">
        <v>102</v>
      </c>
      <c r="H105" s="31"/>
      <c r="I105" s="31"/>
      <c r="J105" s="31"/>
      <c r="K105" s="31"/>
      <c r="L105" s="31"/>
      <c r="M105" s="30"/>
      <c r="N105" s="34">
        <v>320</v>
      </c>
    </row>
    <row r="106" spans="1:14" ht="12.75">
      <c r="A106" s="30" t="s">
        <v>103</v>
      </c>
      <c r="B106" s="31"/>
      <c r="C106" s="31"/>
      <c r="D106" s="30"/>
      <c r="E106" s="54">
        <v>80</v>
      </c>
      <c r="F106" s="34"/>
      <c r="G106" s="28" t="s">
        <v>104</v>
      </c>
      <c r="H106" s="28"/>
      <c r="I106" s="28"/>
      <c r="J106" s="28"/>
      <c r="K106" s="28"/>
      <c r="L106" s="28"/>
      <c r="M106" s="42"/>
      <c r="N106" s="34">
        <v>140</v>
      </c>
    </row>
    <row r="107" spans="1:14" ht="12.75">
      <c r="A107" s="30" t="s">
        <v>105</v>
      </c>
      <c r="B107" s="31"/>
      <c r="C107" s="31"/>
      <c r="D107" s="30"/>
      <c r="E107" s="54">
        <v>120</v>
      </c>
      <c r="F107" s="34"/>
      <c r="G107" s="31" t="s">
        <v>106</v>
      </c>
      <c r="H107" s="31"/>
      <c r="I107" s="31"/>
      <c r="J107" s="31"/>
      <c r="K107" s="31"/>
      <c r="L107" s="31"/>
      <c r="M107" s="30"/>
      <c r="N107" s="34">
        <v>680</v>
      </c>
    </row>
    <row r="108" spans="1:14" ht="12.75">
      <c r="A108" s="30" t="s">
        <v>107</v>
      </c>
      <c r="B108" s="31"/>
      <c r="C108" s="31"/>
      <c r="D108" s="30"/>
      <c r="E108" s="54">
        <v>270</v>
      </c>
      <c r="F108" s="34"/>
      <c r="G108" s="28" t="s">
        <v>108</v>
      </c>
      <c r="H108" s="28"/>
      <c r="I108" s="28"/>
      <c r="J108" s="28"/>
      <c r="K108" s="28"/>
      <c r="L108" s="28"/>
      <c r="M108" s="42"/>
      <c r="N108" s="34">
        <v>1060</v>
      </c>
    </row>
    <row r="109" spans="1:14" ht="12.75">
      <c r="A109" s="30" t="s">
        <v>109</v>
      </c>
      <c r="B109" s="31"/>
      <c r="C109" s="31"/>
      <c r="D109" s="30"/>
      <c r="E109" s="54">
        <v>840</v>
      </c>
      <c r="F109" s="34"/>
      <c r="G109" s="31" t="s">
        <v>110</v>
      </c>
      <c r="H109" s="31"/>
      <c r="I109" s="31"/>
      <c r="J109" s="31"/>
      <c r="K109" s="31"/>
      <c r="L109" s="31"/>
      <c r="M109" s="30"/>
      <c r="N109" s="34">
        <v>30</v>
      </c>
    </row>
    <row r="110" spans="1:14" ht="12.75">
      <c r="A110" s="30" t="s">
        <v>111</v>
      </c>
      <c r="B110" s="31"/>
      <c r="C110" s="31"/>
      <c r="D110" s="30"/>
      <c r="E110" s="54">
        <v>370</v>
      </c>
      <c r="F110" s="34"/>
      <c r="G110" s="31" t="s">
        <v>112</v>
      </c>
      <c r="H110" s="31"/>
      <c r="I110" s="31"/>
      <c r="J110" s="31"/>
      <c r="K110" s="31"/>
      <c r="L110" s="31"/>
      <c r="M110" s="42"/>
      <c r="N110" s="34">
        <v>820</v>
      </c>
    </row>
    <row r="111" spans="1:14" ht="12.75">
      <c r="A111" s="30" t="s">
        <v>113</v>
      </c>
      <c r="B111" s="31"/>
      <c r="C111" s="31"/>
      <c r="D111" s="30"/>
      <c r="E111" s="54">
        <v>260</v>
      </c>
      <c r="F111" s="34"/>
      <c r="G111" s="28"/>
      <c r="H111" s="28"/>
      <c r="I111" s="28"/>
      <c r="J111" s="28"/>
      <c r="K111" s="41"/>
      <c r="L111" s="28"/>
      <c r="M111" s="51"/>
      <c r="N111" s="58"/>
    </row>
    <row r="112" spans="1:14" ht="12.75">
      <c r="A112" s="35" t="s">
        <v>114</v>
      </c>
      <c r="B112" s="36"/>
      <c r="C112" s="36"/>
      <c r="D112" s="35"/>
      <c r="E112" s="55">
        <v>620</v>
      </c>
      <c r="F112" s="34"/>
      <c r="G112" s="31"/>
      <c r="H112" s="31"/>
      <c r="I112" s="31"/>
      <c r="J112" s="31"/>
      <c r="K112" s="31"/>
      <c r="L112" s="31"/>
      <c r="M112" s="42"/>
      <c r="N112" s="34"/>
    </row>
    <row r="113" spans="1:14" ht="13.5" thickBot="1">
      <c r="A113" s="43"/>
      <c r="B113" s="40"/>
      <c r="C113" s="40"/>
      <c r="D113" s="37"/>
      <c r="E113" s="38"/>
      <c r="F113" s="39"/>
      <c r="G113" s="28"/>
      <c r="H113" s="28"/>
      <c r="I113" s="28"/>
      <c r="J113" s="28"/>
      <c r="K113" s="41"/>
      <c r="L113" s="28"/>
      <c r="M113" s="52"/>
      <c r="N113" s="61"/>
    </row>
    <row r="114" spans="1:14" ht="13.5" thickBot="1">
      <c r="A114" s="44" t="s">
        <v>115</v>
      </c>
      <c r="B114" s="45"/>
      <c r="C114" s="45"/>
      <c r="D114" s="45"/>
      <c r="E114" s="48">
        <f>SUM(E103:E113)</f>
        <v>5430</v>
      </c>
      <c r="F114" s="47"/>
      <c r="G114" s="45" t="s">
        <v>83</v>
      </c>
      <c r="H114" s="45"/>
      <c r="I114" s="45"/>
      <c r="J114" s="45"/>
      <c r="K114" s="48"/>
      <c r="L114" s="47"/>
      <c r="M114" s="59"/>
      <c r="N114" s="60">
        <f>SUM(N103:N113)</f>
        <v>6530</v>
      </c>
    </row>
    <row r="115" spans="1:14" ht="13.5" thickBot="1">
      <c r="A115" s="42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42"/>
      <c r="N115" s="29"/>
    </row>
    <row r="116" spans="1:14" ht="13.5" thickBot="1">
      <c r="A116" s="44" t="s">
        <v>116</v>
      </c>
      <c r="B116" s="45"/>
      <c r="C116" s="45"/>
      <c r="D116" s="45"/>
      <c r="E116" s="45"/>
      <c r="F116" s="45"/>
      <c r="G116" s="45"/>
      <c r="H116" s="45"/>
      <c r="I116" s="46"/>
      <c r="J116" s="45"/>
      <c r="K116" s="47"/>
      <c r="L116" s="47"/>
      <c r="M116" s="56"/>
      <c r="N116" s="57">
        <f>+E114+N114</f>
        <v>11960</v>
      </c>
    </row>
    <row r="117" ht="12.75">
      <c r="C117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</sheetData>
  <mergeCells count="495">
    <mergeCell ref="I82:K82"/>
    <mergeCell ref="I83:K83"/>
    <mergeCell ref="I87:K88"/>
    <mergeCell ref="A97:C97"/>
    <mergeCell ref="D95:F95"/>
    <mergeCell ref="D96:F96"/>
    <mergeCell ref="D97:F97"/>
    <mergeCell ref="A95:C95"/>
    <mergeCell ref="A82:C82"/>
    <mergeCell ref="A83:C83"/>
    <mergeCell ref="I77:K77"/>
    <mergeCell ref="I78:K78"/>
    <mergeCell ref="I79:K79"/>
    <mergeCell ref="A96:C96"/>
    <mergeCell ref="E80:F80"/>
    <mergeCell ref="G80:H80"/>
    <mergeCell ref="I80:K80"/>
    <mergeCell ref="A90:C90"/>
    <mergeCell ref="A91:C91"/>
    <mergeCell ref="I81:K81"/>
    <mergeCell ref="A87:C88"/>
    <mergeCell ref="A89:C89"/>
    <mergeCell ref="A77:C77"/>
    <mergeCell ref="A78:C78"/>
    <mergeCell ref="A79:C79"/>
    <mergeCell ref="A81:C81"/>
    <mergeCell ref="A80:C80"/>
    <mergeCell ref="G96:H96"/>
    <mergeCell ref="G97:H97"/>
    <mergeCell ref="I96:K96"/>
    <mergeCell ref="I97:K97"/>
    <mergeCell ref="E91:F91"/>
    <mergeCell ref="G91:H91"/>
    <mergeCell ref="G95:H95"/>
    <mergeCell ref="I91:K91"/>
    <mergeCell ref="I95:K95"/>
    <mergeCell ref="I89:K89"/>
    <mergeCell ref="I90:K90"/>
    <mergeCell ref="E83:F83"/>
    <mergeCell ref="G83:H83"/>
    <mergeCell ref="E89:F89"/>
    <mergeCell ref="G89:H89"/>
    <mergeCell ref="E90:F90"/>
    <mergeCell ref="G90:H90"/>
    <mergeCell ref="D87:D88"/>
    <mergeCell ref="E87:F88"/>
    <mergeCell ref="G87:H88"/>
    <mergeCell ref="E81:F81"/>
    <mergeCell ref="G81:H81"/>
    <mergeCell ref="E82:F82"/>
    <mergeCell ref="G82:H82"/>
    <mergeCell ref="E78:F78"/>
    <mergeCell ref="G78:H78"/>
    <mergeCell ref="E79:F79"/>
    <mergeCell ref="G79:H79"/>
    <mergeCell ref="L65:M65"/>
    <mergeCell ref="N65:O65"/>
    <mergeCell ref="D75:D76"/>
    <mergeCell ref="E75:F76"/>
    <mergeCell ref="G75:H76"/>
    <mergeCell ref="J65:K65"/>
    <mergeCell ref="I75:K76"/>
    <mergeCell ref="L69:M69"/>
    <mergeCell ref="J69:K69"/>
    <mergeCell ref="H69:I69"/>
    <mergeCell ref="A75:C76"/>
    <mergeCell ref="D65:E65"/>
    <mergeCell ref="F65:G65"/>
    <mergeCell ref="H65:I65"/>
    <mergeCell ref="A70:C70"/>
    <mergeCell ref="F70:G70"/>
    <mergeCell ref="H70:I70"/>
    <mergeCell ref="A65:B65"/>
    <mergeCell ref="D69:E69"/>
    <mergeCell ref="F69:G69"/>
    <mergeCell ref="J62:K62"/>
    <mergeCell ref="L62:M62"/>
    <mergeCell ref="N62:O62"/>
    <mergeCell ref="A63:B63"/>
    <mergeCell ref="D63:E63"/>
    <mergeCell ref="F63:G63"/>
    <mergeCell ref="H63:I63"/>
    <mergeCell ref="J63:K63"/>
    <mergeCell ref="L63:M63"/>
    <mergeCell ref="N63:O63"/>
    <mergeCell ref="A62:B62"/>
    <mergeCell ref="D62:E62"/>
    <mergeCell ref="F62:G62"/>
    <mergeCell ref="H62:I62"/>
    <mergeCell ref="J60:K60"/>
    <mergeCell ref="L60:M60"/>
    <mergeCell ref="N60:O60"/>
    <mergeCell ref="A61:B61"/>
    <mergeCell ref="D61:E61"/>
    <mergeCell ref="F61:G61"/>
    <mergeCell ref="H61:I61"/>
    <mergeCell ref="J61:K61"/>
    <mergeCell ref="L61:M61"/>
    <mergeCell ref="N61:O61"/>
    <mergeCell ref="A60:B60"/>
    <mergeCell ref="D60:E60"/>
    <mergeCell ref="F60:G60"/>
    <mergeCell ref="H60:I60"/>
    <mergeCell ref="J59:K59"/>
    <mergeCell ref="L59:M59"/>
    <mergeCell ref="N59:O59"/>
    <mergeCell ref="E77:F77"/>
    <mergeCell ref="G77:H77"/>
    <mergeCell ref="N69:O69"/>
    <mergeCell ref="J70:K70"/>
    <mergeCell ref="L70:M70"/>
    <mergeCell ref="N70:O70"/>
    <mergeCell ref="D70:E70"/>
    <mergeCell ref="A59:B59"/>
    <mergeCell ref="D59:E59"/>
    <mergeCell ref="F59:G59"/>
    <mergeCell ref="H59:I59"/>
    <mergeCell ref="J57:K57"/>
    <mergeCell ref="L57:M57"/>
    <mergeCell ref="N57:O57"/>
    <mergeCell ref="A58:B58"/>
    <mergeCell ref="D58:E58"/>
    <mergeCell ref="F58:G58"/>
    <mergeCell ref="H58:I58"/>
    <mergeCell ref="J58:K58"/>
    <mergeCell ref="L58:M58"/>
    <mergeCell ref="N58:O58"/>
    <mergeCell ref="A57:B57"/>
    <mergeCell ref="D57:E57"/>
    <mergeCell ref="F57:G57"/>
    <mergeCell ref="H57:I57"/>
    <mergeCell ref="J55:K55"/>
    <mergeCell ref="L55:M55"/>
    <mergeCell ref="N55:O55"/>
    <mergeCell ref="A56:B56"/>
    <mergeCell ref="D56:E56"/>
    <mergeCell ref="F56:G56"/>
    <mergeCell ref="H56:I56"/>
    <mergeCell ref="J56:K56"/>
    <mergeCell ref="L56:M56"/>
    <mergeCell ref="N56:O56"/>
    <mergeCell ref="A55:B55"/>
    <mergeCell ref="D55:E55"/>
    <mergeCell ref="F55:G55"/>
    <mergeCell ref="H55:I55"/>
    <mergeCell ref="J53:K53"/>
    <mergeCell ref="L53:M53"/>
    <mergeCell ref="N53:O53"/>
    <mergeCell ref="A54:B54"/>
    <mergeCell ref="D54:E54"/>
    <mergeCell ref="F54:G54"/>
    <mergeCell ref="H54:I54"/>
    <mergeCell ref="J54:K54"/>
    <mergeCell ref="L54:M54"/>
    <mergeCell ref="N54:O54"/>
    <mergeCell ref="A53:B53"/>
    <mergeCell ref="D53:E53"/>
    <mergeCell ref="F53:G53"/>
    <mergeCell ref="H53:I53"/>
    <mergeCell ref="N51:O51"/>
    <mergeCell ref="A52:B52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47:M47"/>
    <mergeCell ref="H47:I47"/>
    <mergeCell ref="L51:M51"/>
    <mergeCell ref="N47:O47"/>
    <mergeCell ref="A50:B50"/>
    <mergeCell ref="D50:E50"/>
    <mergeCell ref="F50:G50"/>
    <mergeCell ref="H50:I50"/>
    <mergeCell ref="J50:K50"/>
    <mergeCell ref="L50:M50"/>
    <mergeCell ref="N50:O50"/>
    <mergeCell ref="D47:E47"/>
    <mergeCell ref="J47:K47"/>
    <mergeCell ref="J45:K45"/>
    <mergeCell ref="J46:K46"/>
    <mergeCell ref="H46:I46"/>
    <mergeCell ref="L45:M45"/>
    <mergeCell ref="L46:M46"/>
    <mergeCell ref="N45:O45"/>
    <mergeCell ref="A28:B29"/>
    <mergeCell ref="D29:E29"/>
    <mergeCell ref="F29:G29"/>
    <mergeCell ref="H29:I29"/>
    <mergeCell ref="J29:K29"/>
    <mergeCell ref="L29:M29"/>
    <mergeCell ref="N29:O29"/>
    <mergeCell ref="A44:B45"/>
    <mergeCell ref="H45:I45"/>
    <mergeCell ref="J41:K41"/>
    <mergeCell ref="J42:K42"/>
    <mergeCell ref="H41:I41"/>
    <mergeCell ref="L41:M41"/>
    <mergeCell ref="L42:M42"/>
    <mergeCell ref="N41:O41"/>
    <mergeCell ref="A42:B43"/>
    <mergeCell ref="D43:E43"/>
    <mergeCell ref="F43:G43"/>
    <mergeCell ref="H43:I43"/>
    <mergeCell ref="J43:K43"/>
    <mergeCell ref="L43:M43"/>
    <mergeCell ref="N43:O43"/>
    <mergeCell ref="D42:E42"/>
    <mergeCell ref="D41:E41"/>
    <mergeCell ref="J48:K48"/>
    <mergeCell ref="L48:M48"/>
    <mergeCell ref="N48:O48"/>
    <mergeCell ref="H49:I49"/>
    <mergeCell ref="J49:K49"/>
    <mergeCell ref="A48:B48"/>
    <mergeCell ref="D48:E48"/>
    <mergeCell ref="F48:G48"/>
    <mergeCell ref="H48:I48"/>
    <mergeCell ref="N35:O35"/>
    <mergeCell ref="A36:B36"/>
    <mergeCell ref="A64:B64"/>
    <mergeCell ref="D64:E64"/>
    <mergeCell ref="F64:G64"/>
    <mergeCell ref="H64:I64"/>
    <mergeCell ref="J64:K64"/>
    <mergeCell ref="L64:M64"/>
    <mergeCell ref="N64:O64"/>
    <mergeCell ref="L49:M49"/>
    <mergeCell ref="J31:K31"/>
    <mergeCell ref="L31:M31"/>
    <mergeCell ref="N31:O31"/>
    <mergeCell ref="A26:B27"/>
    <mergeCell ref="D27:E27"/>
    <mergeCell ref="F27:G27"/>
    <mergeCell ref="H27:I27"/>
    <mergeCell ref="A30:B31"/>
    <mergeCell ref="D31:E31"/>
    <mergeCell ref="F31:G31"/>
    <mergeCell ref="H31:I31"/>
    <mergeCell ref="L20:M20"/>
    <mergeCell ref="N20:O20"/>
    <mergeCell ref="J27:K27"/>
    <mergeCell ref="L27:M27"/>
    <mergeCell ref="N27:O27"/>
    <mergeCell ref="J28:K28"/>
    <mergeCell ref="L28:M28"/>
    <mergeCell ref="N28:O28"/>
    <mergeCell ref="L30:M30"/>
    <mergeCell ref="D20:E20"/>
    <mergeCell ref="F20:G20"/>
    <mergeCell ref="H20:I20"/>
    <mergeCell ref="J20:K20"/>
    <mergeCell ref="L18:M18"/>
    <mergeCell ref="N18:O18"/>
    <mergeCell ref="A19:B19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H17:I17"/>
    <mergeCell ref="J17:K17"/>
    <mergeCell ref="L17:M17"/>
    <mergeCell ref="N17:O17"/>
    <mergeCell ref="L14:M14"/>
    <mergeCell ref="N14:O14"/>
    <mergeCell ref="A15:B16"/>
    <mergeCell ref="D16:E16"/>
    <mergeCell ref="F16:G16"/>
    <mergeCell ref="H16:I16"/>
    <mergeCell ref="J16:K16"/>
    <mergeCell ref="L16:M16"/>
    <mergeCell ref="N16:O16"/>
    <mergeCell ref="J15:K15"/>
    <mergeCell ref="L10:M10"/>
    <mergeCell ref="N10:O10"/>
    <mergeCell ref="A11:B12"/>
    <mergeCell ref="D12:E12"/>
    <mergeCell ref="F12:G12"/>
    <mergeCell ref="H12:I12"/>
    <mergeCell ref="J12:K12"/>
    <mergeCell ref="L12:M12"/>
    <mergeCell ref="N12:O12"/>
    <mergeCell ref="L11:M11"/>
    <mergeCell ref="L7:M7"/>
    <mergeCell ref="N7:O7"/>
    <mergeCell ref="A9:B10"/>
    <mergeCell ref="D10:E10"/>
    <mergeCell ref="F10:G10"/>
    <mergeCell ref="H10:I10"/>
    <mergeCell ref="D9:E9"/>
    <mergeCell ref="F9:G9"/>
    <mergeCell ref="H9:I9"/>
    <mergeCell ref="J10:K10"/>
    <mergeCell ref="D8:E8"/>
    <mergeCell ref="F8:G8"/>
    <mergeCell ref="H8:I8"/>
    <mergeCell ref="J7:K7"/>
    <mergeCell ref="D38:E38"/>
    <mergeCell ref="H33:I33"/>
    <mergeCell ref="J33:K33"/>
    <mergeCell ref="L33:M33"/>
    <mergeCell ref="D35:E35"/>
    <mergeCell ref="F35:G35"/>
    <mergeCell ref="H35:I35"/>
    <mergeCell ref="H34:I34"/>
    <mergeCell ref="L35:M35"/>
    <mergeCell ref="H38:I38"/>
    <mergeCell ref="D40:E40"/>
    <mergeCell ref="F40:G40"/>
    <mergeCell ref="A33:B33"/>
    <mergeCell ref="D33:E33"/>
    <mergeCell ref="F33:G33"/>
    <mergeCell ref="A38:B39"/>
    <mergeCell ref="D39:E39"/>
    <mergeCell ref="F39:G39"/>
    <mergeCell ref="D34:E34"/>
    <mergeCell ref="F34:G34"/>
    <mergeCell ref="F41:G41"/>
    <mergeCell ref="A69:C69"/>
    <mergeCell ref="A49:B49"/>
    <mergeCell ref="D49:E49"/>
    <mergeCell ref="F49:G49"/>
    <mergeCell ref="D45:E45"/>
    <mergeCell ref="F45:G45"/>
    <mergeCell ref="F47:G47"/>
    <mergeCell ref="A51:B51"/>
    <mergeCell ref="A46:B47"/>
    <mergeCell ref="A66:C66"/>
    <mergeCell ref="A13:B14"/>
    <mergeCell ref="A5:B6"/>
    <mergeCell ref="A32:B32"/>
    <mergeCell ref="A40:B41"/>
    <mergeCell ref="A34:B35"/>
    <mergeCell ref="A7:B8"/>
    <mergeCell ref="A17:B17"/>
    <mergeCell ref="A18:B18"/>
    <mergeCell ref="A20:B20"/>
    <mergeCell ref="N46:O46"/>
    <mergeCell ref="D66:E66"/>
    <mergeCell ref="F66:G66"/>
    <mergeCell ref="H66:I66"/>
    <mergeCell ref="J66:K66"/>
    <mergeCell ref="L66:M66"/>
    <mergeCell ref="N66:O66"/>
    <mergeCell ref="D46:E46"/>
    <mergeCell ref="F46:G46"/>
    <mergeCell ref="N49:O49"/>
    <mergeCell ref="N42:O42"/>
    <mergeCell ref="D44:E44"/>
    <mergeCell ref="F44:G44"/>
    <mergeCell ref="H44:I44"/>
    <mergeCell ref="J44:K44"/>
    <mergeCell ref="L44:M44"/>
    <mergeCell ref="N44:O44"/>
    <mergeCell ref="F42:G42"/>
    <mergeCell ref="H42:I42"/>
    <mergeCell ref="L40:M40"/>
    <mergeCell ref="N40:O40"/>
    <mergeCell ref="L37:M37"/>
    <mergeCell ref="F37:G37"/>
    <mergeCell ref="H37:I37"/>
    <mergeCell ref="H39:I39"/>
    <mergeCell ref="J39:K39"/>
    <mergeCell ref="L39:M39"/>
    <mergeCell ref="J37:K37"/>
    <mergeCell ref="F38:G38"/>
    <mergeCell ref="J32:K32"/>
    <mergeCell ref="L32:M32"/>
    <mergeCell ref="N32:O32"/>
    <mergeCell ref="J34:K34"/>
    <mergeCell ref="L34:M34"/>
    <mergeCell ref="N34:O34"/>
    <mergeCell ref="N33:O33"/>
    <mergeCell ref="H32:I32"/>
    <mergeCell ref="D15:E15"/>
    <mergeCell ref="F15:G15"/>
    <mergeCell ref="H15:I15"/>
    <mergeCell ref="D28:E28"/>
    <mergeCell ref="F28:G28"/>
    <mergeCell ref="H28:I28"/>
    <mergeCell ref="H21:I21"/>
    <mergeCell ref="D17:E17"/>
    <mergeCell ref="F17:G17"/>
    <mergeCell ref="D30:E30"/>
    <mergeCell ref="F30:G30"/>
    <mergeCell ref="H30:I30"/>
    <mergeCell ref="J30:K30"/>
    <mergeCell ref="N30:O30"/>
    <mergeCell ref="N25:O25"/>
    <mergeCell ref="D26:E26"/>
    <mergeCell ref="F26:G26"/>
    <mergeCell ref="H26:I26"/>
    <mergeCell ref="J26:K26"/>
    <mergeCell ref="L26:M26"/>
    <mergeCell ref="N26:O26"/>
    <mergeCell ref="F25:G25"/>
    <mergeCell ref="H25:I25"/>
    <mergeCell ref="J21:K21"/>
    <mergeCell ref="L21:M21"/>
    <mergeCell ref="J22:K22"/>
    <mergeCell ref="L22:M22"/>
    <mergeCell ref="A24:B25"/>
    <mergeCell ref="D24:E24"/>
    <mergeCell ref="F24:G24"/>
    <mergeCell ref="H24:K24"/>
    <mergeCell ref="D25:E25"/>
    <mergeCell ref="C24:C25"/>
    <mergeCell ref="J25:K25"/>
    <mergeCell ref="N11:O11"/>
    <mergeCell ref="J13:K13"/>
    <mergeCell ref="L13:M13"/>
    <mergeCell ref="N13:O13"/>
    <mergeCell ref="D32:E32"/>
    <mergeCell ref="F32:G32"/>
    <mergeCell ref="L15:M15"/>
    <mergeCell ref="N15:O15"/>
    <mergeCell ref="N21:O21"/>
    <mergeCell ref="L24:M24"/>
    <mergeCell ref="N24:O24"/>
    <mergeCell ref="D21:E21"/>
    <mergeCell ref="F21:G21"/>
    <mergeCell ref="L25:M25"/>
    <mergeCell ref="H11:I11"/>
    <mergeCell ref="J35:K35"/>
    <mergeCell ref="F22:G22"/>
    <mergeCell ref="H22:I22"/>
    <mergeCell ref="J14:K14"/>
    <mergeCell ref="F13:G13"/>
    <mergeCell ref="H13:I13"/>
    <mergeCell ref="F14:G14"/>
    <mergeCell ref="H14:I14"/>
    <mergeCell ref="J11:K11"/>
    <mergeCell ref="J9:K9"/>
    <mergeCell ref="L9:M9"/>
    <mergeCell ref="N9:O9"/>
    <mergeCell ref="L5:M5"/>
    <mergeCell ref="N5:O5"/>
    <mergeCell ref="L6:M6"/>
    <mergeCell ref="N6:O6"/>
    <mergeCell ref="J8:K8"/>
    <mergeCell ref="L8:M8"/>
    <mergeCell ref="N8:O8"/>
    <mergeCell ref="H5:K5"/>
    <mergeCell ref="D7:E7"/>
    <mergeCell ref="F7:G7"/>
    <mergeCell ref="H7:I7"/>
    <mergeCell ref="D6:E6"/>
    <mergeCell ref="F6:G6"/>
    <mergeCell ref="H6:I6"/>
    <mergeCell ref="J6:K6"/>
    <mergeCell ref="A22:C22"/>
    <mergeCell ref="D22:E22"/>
    <mergeCell ref="D5:E5"/>
    <mergeCell ref="F5:G5"/>
    <mergeCell ref="D11:E11"/>
    <mergeCell ref="F11:G11"/>
    <mergeCell ref="D13:E13"/>
    <mergeCell ref="D14:E14"/>
    <mergeCell ref="C5:C6"/>
    <mergeCell ref="A21:C21"/>
    <mergeCell ref="D36:E36"/>
    <mergeCell ref="F36:G36"/>
    <mergeCell ref="N22:O22"/>
    <mergeCell ref="A67:C67"/>
    <mergeCell ref="D67:E67"/>
    <mergeCell ref="F67:G67"/>
    <mergeCell ref="H67:I67"/>
    <mergeCell ref="J67:K67"/>
    <mergeCell ref="L67:M67"/>
    <mergeCell ref="N67:O67"/>
    <mergeCell ref="H36:I36"/>
    <mergeCell ref="J36:K36"/>
    <mergeCell ref="L36:M36"/>
    <mergeCell ref="N36:O36"/>
    <mergeCell ref="D101:F101"/>
    <mergeCell ref="N38:O38"/>
    <mergeCell ref="A37:B37"/>
    <mergeCell ref="D37:E37"/>
    <mergeCell ref="N39:O39"/>
    <mergeCell ref="N37:O37"/>
    <mergeCell ref="J38:K38"/>
    <mergeCell ref="L38:M38"/>
    <mergeCell ref="H40:I40"/>
    <mergeCell ref="J40:K40"/>
  </mergeCells>
  <printOptions/>
  <pageMargins left="0.2" right="0.21" top="0.43" bottom="0.3" header="0.34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2005-11-30T15:24:31Z</cp:lastPrinted>
  <dcterms:created xsi:type="dcterms:W3CDTF">2005-07-07T12:08:32Z</dcterms:created>
  <dcterms:modified xsi:type="dcterms:W3CDTF">2005-12-02T07:18:58Z</dcterms:modified>
  <cp:category/>
  <cp:version/>
  <cp:contentType/>
  <cp:contentStatus/>
</cp:coreProperties>
</file>