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0-2005-57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<sst xmlns="http://schemas.openxmlformats.org/spreadsheetml/2006/main" count="47" uniqueCount="40">
  <si>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</si>
  <si>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</si>
  <si>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</si>
  <si>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</si>
  <si>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</si>
  <si>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</si>
  <si>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</si>
  <si>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</si>
  <si>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</si>
  <si>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</si>
  <si>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</si>
  <si>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</si>
  <si>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</si>
  <si>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Celkem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</si>
  <si>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</si>
  <si>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</si>
  <si>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</si>
  <si>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</si>
  <si>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</si>
  <si>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</si>
  <si>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</si>
  <si>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</si>
  <si>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</si>
  <si>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</si>
  <si>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</si>
  <si>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/v  tis. Kč/</t>
  </si>
  <si>
    <t>/v tis. Kč/</t>
  </si>
  <si>
    <t>počet stran: 1</t>
  </si>
  <si>
    <t>Navýšení prostředků na platy - změna závazného ukazatele příspěvku na provoz u organizací soc. péče</t>
  </si>
  <si>
    <t>"Limit prostředků na platy" 2005 (usnesení Rady kraje č. 0742/19/2005/RK)</t>
  </si>
  <si>
    <t>Nová výše limitu prostředků na platy 2005</t>
  </si>
  <si>
    <t xml:space="preserve">Limit prostředků na platy- navýšení </t>
  </si>
  <si>
    <t xml:space="preserve">Limit prostředků na platy- navýšení  </t>
  </si>
  <si>
    <t>Závazný ukazatel "Limit prostředků na platy" ve výši 2 112 tis. Kč + odvody (781 tis. Kč) =  zvýšený příspěvek na provoz (2893 mil. Kč).</t>
  </si>
  <si>
    <t>Paragraf</t>
  </si>
  <si>
    <t>Příspěvek na provoz 2005 - schválený</t>
  </si>
  <si>
    <t>Příspěvek na provoz 2005 - návrh</t>
  </si>
  <si>
    <t xml:space="preserve">Zvýšení příspěvku na provoz  </t>
  </si>
  <si>
    <t xml:space="preserve">Zvýšení příspěvku na provoz </t>
  </si>
  <si>
    <t>RK-30-2005-57,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</si>
</sst>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/>
    </xf>
    <xf numFmtId="3" fontId="8" fillId="4" borderId="7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5" borderId="9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8" fillId="5" borderId="11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3" borderId="14" xfId="0" applyNumberFormat="1" applyFont="1" applyFill="1" applyBorder="1" applyAlignment="1">
      <alignment/>
    </xf>
    <xf numFmtId="3" fontId="8" fillId="4" borderId="15" xfId="0" applyNumberFormat="1" applyFont="1" applyFill="1" applyBorder="1" applyAlignment="1">
      <alignment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2" borderId="18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5" borderId="19" xfId="0" applyNumberFormat="1" applyFont="1" applyFill="1" applyBorder="1" applyAlignment="1">
      <alignment/>
    </xf>
    <xf numFmtId="0" fontId="7" fillId="2" borderId="15" xfId="0" applyFont="1" applyFill="1" applyBorder="1" applyAlignment="1">
      <alignment horizontal="center" vertical="center" textRotation="90" wrapText="1"/>
    </xf>
    <xf numFmtId="3" fontId="8" fillId="5" borderId="13" xfId="0" applyNumberFormat="1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/>
    </xf>
    <xf numFmtId="3" fontId="8" fillId="5" borderId="25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3" borderId="15" xfId="0" applyNumberFormat="1" applyFont="1" applyFill="1" applyBorder="1" applyAlignment="1">
      <alignment/>
    </xf>
    <xf numFmtId="3" fontId="8" fillId="3" borderId="6" xfId="0" applyNumberFormat="1" applyFont="1" applyFill="1" applyBorder="1" applyAlignment="1">
      <alignment/>
    </xf>
    <xf numFmtId="3" fontId="8" fillId="3" borderId="7" xfId="0" applyNumberFormat="1" applyFont="1" applyFill="1" applyBorder="1" applyAlignment="1">
      <alignment/>
    </xf>
    <xf numFmtId="3" fontId="8" fillId="3" borderId="27" xfId="0" applyNumberFormat="1" applyFont="1" applyFill="1" applyBorder="1" applyAlignment="1">
      <alignment/>
    </xf>
    <xf numFmtId="3" fontId="8" fillId="3" borderId="28" xfId="0" applyNumberFormat="1" applyFont="1" applyFill="1" applyBorder="1" applyAlignment="1">
      <alignment/>
    </xf>
    <xf numFmtId="3" fontId="8" fillId="3" borderId="29" xfId="0" applyNumberFormat="1" applyFont="1" applyFill="1" applyBorder="1" applyAlignment="1">
      <alignment/>
    </xf>
    <xf numFmtId="3" fontId="8" fillId="3" borderId="30" xfId="0" applyNumberFormat="1" applyFont="1" applyFill="1" applyBorder="1" applyAlignment="1">
      <alignment/>
    </xf>
    <xf numFmtId="0" fontId="8" fillId="3" borderId="31" xfId="0" applyFont="1" applyFill="1" applyBorder="1" applyAlignment="1">
      <alignment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0" fontId="8" fillId="3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85" zoomScaleNormal="85" workbookViewId="0" topLeftCell="A1">
      <selection activeCell="H2" sqref="H2"/>
    </sheetView>
  </sheetViews>
  <sheetFormatPr defaultColWidth="9.00390625" defaultRowHeight="12.75"/>
  <cols>
    <col min="2" max="2" width="27.625" style="0" customWidth="1"/>
    <col min="3" max="3" width="19.625" style="0" customWidth="1"/>
    <col min="4" max="4" width="19.00390625" style="0" customWidth="1"/>
    <col min="5" max="5" width="17.875" style="0" customWidth="1"/>
    <col min="6" max="6" width="15.125" style="0" customWidth="1"/>
    <col min="7" max="7" width="17.875" style="0" customWidth="1"/>
    <col min="8" max="8" width="14.75390625" style="0" customWidth="1"/>
  </cols>
  <sheetData>
    <row r="1" ht="15.75">
      <c r="H1" s="63" t="s">
        <v>39</v>
      </c>
    </row>
    <row r="2" ht="15.75">
      <c r="H2" s="63" t="s">
        <v>27</v>
      </c>
    </row>
    <row r="3" ht="12.75">
      <c r="H3" s="1"/>
    </row>
    <row r="4" spans="2:4" ht="15">
      <c r="B4" s="25" t="s">
        <v>28</v>
      </c>
      <c r="C4" s="2"/>
      <c r="D4" s="2"/>
    </row>
    <row r="5" spans="3:4" ht="15.75" thickBot="1">
      <c r="C5" s="3"/>
      <c r="D5" s="4" t="s">
        <v>25</v>
      </c>
    </row>
    <row r="6" spans="3:7" ht="21" thickBot="1">
      <c r="C6" s="60">
        <v>2005</v>
      </c>
      <c r="D6" s="61"/>
      <c r="E6" s="62"/>
      <c r="F6" s="29"/>
      <c r="G6" s="29"/>
    </row>
    <row r="7" spans="1:8" ht="152.25" thickBot="1">
      <c r="A7" s="6" t="s">
        <v>34</v>
      </c>
      <c r="B7" s="5" t="s">
        <v>15</v>
      </c>
      <c r="C7" s="6" t="s">
        <v>35</v>
      </c>
      <c r="D7" s="6" t="s">
        <v>36</v>
      </c>
      <c r="E7" s="23" t="s">
        <v>37</v>
      </c>
      <c r="F7" s="35" t="s">
        <v>29</v>
      </c>
      <c r="G7" s="28" t="s">
        <v>30</v>
      </c>
      <c r="H7" s="24" t="s">
        <v>31</v>
      </c>
    </row>
    <row r="8" spans="1:8" ht="21.75" customHeight="1">
      <c r="A8" s="57">
        <v>4316</v>
      </c>
      <c r="B8" s="37" t="s">
        <v>0</v>
      </c>
      <c r="C8" s="16">
        <v>8757</v>
      </c>
      <c r="D8" s="17">
        <f>E8+C8</f>
        <v>8851</v>
      </c>
      <c r="E8" s="49">
        <v>94</v>
      </c>
      <c r="F8" s="34">
        <v>5945</v>
      </c>
      <c r="G8" s="31">
        <f>F8+H8</f>
        <v>6013</v>
      </c>
      <c r="H8" s="53">
        <f>17*4</f>
        <v>68</v>
      </c>
    </row>
    <row r="9" spans="1:8" ht="21.75" customHeight="1">
      <c r="A9" s="58">
        <v>4316</v>
      </c>
      <c r="B9" s="38" t="s">
        <v>1</v>
      </c>
      <c r="C9" s="18">
        <v>13124</v>
      </c>
      <c r="D9" s="15">
        <f aca="true" t="shared" si="0" ref="D9:D20">E9+C9</f>
        <v>13310</v>
      </c>
      <c r="E9" s="50">
        <v>186</v>
      </c>
      <c r="F9" s="34">
        <v>9953</v>
      </c>
      <c r="G9" s="30">
        <f aca="true" t="shared" si="1" ref="G9:G20">F9+H9</f>
        <v>10089</v>
      </c>
      <c r="H9" s="54">
        <f>34*4</f>
        <v>136</v>
      </c>
    </row>
    <row r="10" spans="1:8" ht="21.75" customHeight="1">
      <c r="A10" s="58">
        <v>4316</v>
      </c>
      <c r="B10" s="38" t="s">
        <v>2</v>
      </c>
      <c r="C10" s="18">
        <v>4053</v>
      </c>
      <c r="D10" s="15">
        <f t="shared" si="0"/>
        <v>4102</v>
      </c>
      <c r="E10" s="50">
        <v>49</v>
      </c>
      <c r="F10" s="34">
        <v>2894</v>
      </c>
      <c r="G10" s="30">
        <f t="shared" si="1"/>
        <v>2930</v>
      </c>
      <c r="H10" s="54">
        <f>9*4</f>
        <v>36</v>
      </c>
    </row>
    <row r="11" spans="1:8" ht="21.75" customHeight="1">
      <c r="A11" s="58">
        <v>4316</v>
      </c>
      <c r="B11" s="38" t="s">
        <v>3</v>
      </c>
      <c r="C11" s="18">
        <v>6950</v>
      </c>
      <c r="D11" s="15">
        <f t="shared" si="0"/>
        <v>7016</v>
      </c>
      <c r="E11" s="50">
        <v>66</v>
      </c>
      <c r="F11" s="34">
        <v>5049</v>
      </c>
      <c r="G11" s="30">
        <f t="shared" si="1"/>
        <v>5097</v>
      </c>
      <c r="H11" s="54">
        <f>12*4</f>
        <v>48</v>
      </c>
    </row>
    <row r="12" spans="1:8" ht="21.75" customHeight="1">
      <c r="A12" s="58">
        <v>4316</v>
      </c>
      <c r="B12" s="38" t="s">
        <v>4</v>
      </c>
      <c r="C12" s="18">
        <v>6914</v>
      </c>
      <c r="D12" s="15">
        <f t="shared" si="0"/>
        <v>6963</v>
      </c>
      <c r="E12" s="50">
        <v>49</v>
      </c>
      <c r="F12" s="34">
        <v>5029</v>
      </c>
      <c r="G12" s="30">
        <f t="shared" si="1"/>
        <v>5065</v>
      </c>
      <c r="H12" s="54">
        <f>9*4</f>
        <v>36</v>
      </c>
    </row>
    <row r="13" spans="1:8" ht="21.75" customHeight="1">
      <c r="A13" s="58">
        <v>4316</v>
      </c>
      <c r="B13" s="38" t="s">
        <v>5</v>
      </c>
      <c r="C13" s="18">
        <v>18822</v>
      </c>
      <c r="D13" s="15">
        <f t="shared" si="0"/>
        <v>19052</v>
      </c>
      <c r="E13" s="50">
        <v>230</v>
      </c>
      <c r="F13" s="34">
        <v>14480</v>
      </c>
      <c r="G13" s="30">
        <f t="shared" si="1"/>
        <v>14648</v>
      </c>
      <c r="H13" s="54">
        <f>42*4</f>
        <v>168</v>
      </c>
    </row>
    <row r="14" spans="1:8" ht="21.75" customHeight="1">
      <c r="A14" s="58">
        <v>4316</v>
      </c>
      <c r="B14" s="38" t="s">
        <v>6</v>
      </c>
      <c r="C14" s="18">
        <v>9401</v>
      </c>
      <c r="D14" s="15">
        <f t="shared" si="0"/>
        <v>9554</v>
      </c>
      <c r="E14" s="50">
        <v>153</v>
      </c>
      <c r="F14" s="34">
        <v>7609</v>
      </c>
      <c r="G14" s="30">
        <f t="shared" si="1"/>
        <v>7721</v>
      </c>
      <c r="H14" s="54">
        <f>28*4</f>
        <v>112</v>
      </c>
    </row>
    <row r="15" spans="1:8" ht="21.75" customHeight="1">
      <c r="A15" s="58">
        <v>4316</v>
      </c>
      <c r="B15" s="38" t="s">
        <v>7</v>
      </c>
      <c r="C15" s="18">
        <v>12053</v>
      </c>
      <c r="D15" s="15">
        <f t="shared" si="0"/>
        <v>12108</v>
      </c>
      <c r="E15" s="50">
        <v>55</v>
      </c>
      <c r="F15" s="34">
        <v>8060</v>
      </c>
      <c r="G15" s="30">
        <f t="shared" si="1"/>
        <v>8100</v>
      </c>
      <c r="H15" s="54">
        <f>10*4</f>
        <v>40</v>
      </c>
    </row>
    <row r="16" spans="1:8" ht="21.75" customHeight="1">
      <c r="A16" s="58">
        <v>4316</v>
      </c>
      <c r="B16" s="38" t="s">
        <v>8</v>
      </c>
      <c r="C16" s="18">
        <v>20538</v>
      </c>
      <c r="D16" s="15">
        <f t="shared" si="0"/>
        <v>20642</v>
      </c>
      <c r="E16" s="50">
        <v>104</v>
      </c>
      <c r="F16" s="34">
        <v>15925</v>
      </c>
      <c r="G16" s="30">
        <f t="shared" si="1"/>
        <v>16001</v>
      </c>
      <c r="H16" s="54">
        <f>19*4</f>
        <v>76</v>
      </c>
    </row>
    <row r="17" spans="1:8" ht="21.75" customHeight="1">
      <c r="A17" s="58">
        <v>4316</v>
      </c>
      <c r="B17" s="38" t="s">
        <v>9</v>
      </c>
      <c r="C17" s="18">
        <v>12146</v>
      </c>
      <c r="D17" s="15">
        <f t="shared" si="0"/>
        <v>12326</v>
      </c>
      <c r="E17" s="50">
        <v>180</v>
      </c>
      <c r="F17" s="34">
        <v>9270</v>
      </c>
      <c r="G17" s="30">
        <f t="shared" si="1"/>
        <v>9402</v>
      </c>
      <c r="H17" s="54">
        <f>33*4</f>
        <v>132</v>
      </c>
    </row>
    <row r="18" spans="1:8" ht="21.75" customHeight="1">
      <c r="A18" s="58">
        <v>4316</v>
      </c>
      <c r="B18" s="38" t="s">
        <v>10</v>
      </c>
      <c r="C18" s="18">
        <v>11500</v>
      </c>
      <c r="D18" s="15">
        <f t="shared" si="0"/>
        <v>11577</v>
      </c>
      <c r="E18" s="50">
        <v>77</v>
      </c>
      <c r="F18" s="34">
        <v>7900</v>
      </c>
      <c r="G18" s="30">
        <f t="shared" si="1"/>
        <v>7956</v>
      </c>
      <c r="H18" s="54">
        <f>14*4</f>
        <v>56</v>
      </c>
    </row>
    <row r="19" spans="1:8" ht="21.75" customHeight="1">
      <c r="A19" s="58">
        <v>4316</v>
      </c>
      <c r="B19" s="38" t="s">
        <v>11</v>
      </c>
      <c r="C19" s="18">
        <v>13618</v>
      </c>
      <c r="D19" s="15">
        <f t="shared" si="0"/>
        <v>13843</v>
      </c>
      <c r="E19" s="50">
        <v>225</v>
      </c>
      <c r="F19" s="34">
        <v>11835</v>
      </c>
      <c r="G19" s="30">
        <f t="shared" si="1"/>
        <v>11999</v>
      </c>
      <c r="H19" s="54">
        <f>41*4</f>
        <v>164</v>
      </c>
    </row>
    <row r="20" spans="1:8" ht="21.75" customHeight="1" thickBot="1">
      <c r="A20" s="59">
        <v>4316</v>
      </c>
      <c r="B20" s="39" t="s">
        <v>12</v>
      </c>
      <c r="C20" s="19">
        <v>15608</v>
      </c>
      <c r="D20" s="20">
        <f t="shared" si="0"/>
        <v>15904</v>
      </c>
      <c r="E20" s="51">
        <v>296</v>
      </c>
      <c r="F20" s="36">
        <v>12988</v>
      </c>
      <c r="G20" s="32">
        <f t="shared" si="1"/>
        <v>13204</v>
      </c>
      <c r="H20" s="55">
        <f>54*4</f>
        <v>216</v>
      </c>
    </row>
    <row r="21" spans="2:8" ht="21.75" customHeight="1" thickBot="1">
      <c r="B21" s="7" t="s">
        <v>13</v>
      </c>
      <c r="C21" s="21">
        <f aca="true" t="shared" si="2" ref="C21:H21">SUM(C8:C20)</f>
        <v>153484</v>
      </c>
      <c r="D21" s="8">
        <f t="shared" si="2"/>
        <v>155248</v>
      </c>
      <c r="E21" s="9">
        <f t="shared" si="2"/>
        <v>1764</v>
      </c>
      <c r="F21" s="21">
        <f t="shared" si="2"/>
        <v>116937</v>
      </c>
      <c r="G21" s="21">
        <f t="shared" si="2"/>
        <v>118225</v>
      </c>
      <c r="H21" s="9">
        <f t="shared" si="2"/>
        <v>1288</v>
      </c>
    </row>
    <row r="22" spans="3:7" ht="15">
      <c r="C22" s="11"/>
      <c r="D22" s="11"/>
      <c r="E22" s="11"/>
      <c r="G22" s="11"/>
    </row>
    <row r="23" spans="3:7" ht="16.5" thickBot="1">
      <c r="C23" s="11"/>
      <c r="D23" s="4" t="s">
        <v>26</v>
      </c>
      <c r="E23" s="11"/>
      <c r="G23" s="11"/>
    </row>
    <row r="24" spans="3:7" ht="21" thickBot="1">
      <c r="C24" s="60">
        <v>2005</v>
      </c>
      <c r="D24" s="61"/>
      <c r="E24" s="62"/>
      <c r="F24" s="29"/>
      <c r="G24" s="29"/>
    </row>
    <row r="25" spans="1:8" ht="152.25" thickBot="1">
      <c r="A25" s="6" t="s">
        <v>34</v>
      </c>
      <c r="B25" s="12" t="s">
        <v>14</v>
      </c>
      <c r="C25" s="6" t="s">
        <v>35</v>
      </c>
      <c r="D25" s="6" t="s">
        <v>36</v>
      </c>
      <c r="E25" s="6" t="s">
        <v>38</v>
      </c>
      <c r="F25" s="35" t="s">
        <v>29</v>
      </c>
      <c r="G25" s="28" t="s">
        <v>30</v>
      </c>
      <c r="H25" s="24" t="s">
        <v>32</v>
      </c>
    </row>
    <row r="26" spans="1:8" ht="21.75" customHeight="1">
      <c r="A26" s="57">
        <v>4313</v>
      </c>
      <c r="B26" s="40" t="s">
        <v>16</v>
      </c>
      <c r="C26" s="16">
        <v>13679</v>
      </c>
      <c r="D26" s="17">
        <f>C26+E26</f>
        <v>13723</v>
      </c>
      <c r="E26" s="49">
        <v>44</v>
      </c>
      <c r="F26" s="16">
        <v>10159</v>
      </c>
      <c r="G26" s="31">
        <f>F26+H26</f>
        <v>10191</v>
      </c>
      <c r="H26" s="53">
        <f>8*4</f>
        <v>32</v>
      </c>
    </row>
    <row r="27" spans="1:8" ht="21.75" customHeight="1">
      <c r="A27" s="58">
        <v>4311</v>
      </c>
      <c r="B27" s="38" t="s">
        <v>17</v>
      </c>
      <c r="C27" s="18">
        <v>12377</v>
      </c>
      <c r="D27" s="15">
        <f aca="true" t="shared" si="3" ref="D27:D34">C27+E27</f>
        <v>12471</v>
      </c>
      <c r="E27" s="50">
        <v>94</v>
      </c>
      <c r="F27" s="18">
        <v>7292</v>
      </c>
      <c r="G27" s="30">
        <f aca="true" t="shared" si="4" ref="G27:G34">F27+H27</f>
        <v>7360</v>
      </c>
      <c r="H27" s="54">
        <f>17*4</f>
        <v>68</v>
      </c>
    </row>
    <row r="28" spans="1:8" ht="21.75" customHeight="1">
      <c r="A28" s="58">
        <v>4311</v>
      </c>
      <c r="B28" s="38" t="s">
        <v>18</v>
      </c>
      <c r="C28" s="18">
        <v>12580</v>
      </c>
      <c r="D28" s="15">
        <f t="shared" si="3"/>
        <v>12645</v>
      </c>
      <c r="E28" s="50">
        <v>65</v>
      </c>
      <c r="F28" s="18">
        <v>9485</v>
      </c>
      <c r="G28" s="30">
        <f t="shared" si="4"/>
        <v>9533</v>
      </c>
      <c r="H28" s="54">
        <f>12*4</f>
        <v>48</v>
      </c>
    </row>
    <row r="29" spans="1:8" ht="21.75" customHeight="1">
      <c r="A29" s="58">
        <v>4311</v>
      </c>
      <c r="B29" s="38" t="s">
        <v>19</v>
      </c>
      <c r="C29" s="18">
        <v>10966</v>
      </c>
      <c r="D29" s="15">
        <f t="shared" si="3"/>
        <v>11087</v>
      </c>
      <c r="E29" s="50">
        <v>121</v>
      </c>
      <c r="F29" s="18">
        <v>6202</v>
      </c>
      <c r="G29" s="30">
        <f t="shared" si="4"/>
        <v>6290</v>
      </c>
      <c r="H29" s="54">
        <f>22*4</f>
        <v>88</v>
      </c>
    </row>
    <row r="30" spans="1:8" ht="21.75" customHeight="1">
      <c r="A30" s="58">
        <v>4311</v>
      </c>
      <c r="B30" s="38" t="s">
        <v>20</v>
      </c>
      <c r="C30" s="18">
        <v>7838</v>
      </c>
      <c r="D30" s="15">
        <f t="shared" si="3"/>
        <v>7904</v>
      </c>
      <c r="E30" s="50">
        <v>66</v>
      </c>
      <c r="F30" s="18">
        <v>5835</v>
      </c>
      <c r="G30" s="30">
        <f t="shared" si="4"/>
        <v>5883</v>
      </c>
      <c r="H30" s="54">
        <f>12*4</f>
        <v>48</v>
      </c>
    </row>
    <row r="31" spans="1:8" ht="21.75" customHeight="1">
      <c r="A31" s="58">
        <v>4313</v>
      </c>
      <c r="B31" s="38" t="s">
        <v>21</v>
      </c>
      <c r="C31" s="18">
        <v>9838</v>
      </c>
      <c r="D31" s="15">
        <f t="shared" si="3"/>
        <v>9882</v>
      </c>
      <c r="E31" s="50">
        <v>44</v>
      </c>
      <c r="F31" s="18">
        <v>6835</v>
      </c>
      <c r="G31" s="30">
        <f t="shared" si="4"/>
        <v>6867</v>
      </c>
      <c r="H31" s="54">
        <f>8*4</f>
        <v>32</v>
      </c>
    </row>
    <row r="32" spans="1:8" ht="21.75" customHeight="1">
      <c r="A32" s="58">
        <v>4311</v>
      </c>
      <c r="B32" s="38" t="s">
        <v>22</v>
      </c>
      <c r="C32" s="18">
        <v>10288</v>
      </c>
      <c r="D32" s="15">
        <f t="shared" si="3"/>
        <v>10430</v>
      </c>
      <c r="E32" s="50">
        <v>142</v>
      </c>
      <c r="F32" s="18">
        <v>7923</v>
      </c>
      <c r="G32" s="30">
        <f t="shared" si="4"/>
        <v>8027</v>
      </c>
      <c r="H32" s="54">
        <f>26*4</f>
        <v>104</v>
      </c>
    </row>
    <row r="33" spans="1:8" ht="21.75" customHeight="1">
      <c r="A33" s="58">
        <v>4313</v>
      </c>
      <c r="B33" s="38" t="s">
        <v>23</v>
      </c>
      <c r="C33" s="18">
        <v>19268</v>
      </c>
      <c r="D33" s="15">
        <f t="shared" si="3"/>
        <v>19531</v>
      </c>
      <c r="E33" s="50">
        <v>263</v>
      </c>
      <c r="F33" s="18">
        <v>13557</v>
      </c>
      <c r="G33" s="30">
        <f t="shared" si="4"/>
        <v>13749</v>
      </c>
      <c r="H33" s="54">
        <f>48*4</f>
        <v>192</v>
      </c>
    </row>
    <row r="34" spans="1:10" ht="21.75" customHeight="1" thickBot="1">
      <c r="A34" s="59">
        <v>4313</v>
      </c>
      <c r="B34" s="42" t="s">
        <v>24</v>
      </c>
      <c r="C34" s="43">
        <v>46780</v>
      </c>
      <c r="D34" s="44">
        <f t="shared" si="3"/>
        <v>47070</v>
      </c>
      <c r="E34" s="52">
        <v>290</v>
      </c>
      <c r="F34" s="43">
        <v>28280</v>
      </c>
      <c r="G34" s="45">
        <f t="shared" si="4"/>
        <v>28492</v>
      </c>
      <c r="H34" s="56">
        <f>53*4</f>
        <v>212</v>
      </c>
      <c r="J34" s="10"/>
    </row>
    <row r="35" spans="1:10" ht="21.75" customHeight="1" thickBot="1">
      <c r="A35" s="41"/>
      <c r="B35" s="7" t="s">
        <v>13</v>
      </c>
      <c r="C35" s="46">
        <f aca="true" t="shared" si="5" ref="C35:H35">SUM(C26:C34)</f>
        <v>143614</v>
      </c>
      <c r="D35" s="47">
        <f t="shared" si="5"/>
        <v>144743</v>
      </c>
      <c r="E35" s="48">
        <f t="shared" si="5"/>
        <v>1129</v>
      </c>
      <c r="F35" s="48">
        <f t="shared" si="5"/>
        <v>95568</v>
      </c>
      <c r="G35" s="48">
        <f t="shared" si="5"/>
        <v>96392</v>
      </c>
      <c r="H35" s="48">
        <f t="shared" si="5"/>
        <v>824</v>
      </c>
      <c r="J35" s="10"/>
    </row>
    <row r="36" ht="15.75" customHeight="1" thickBot="1">
      <c r="F36" s="26"/>
    </row>
    <row r="37" spans="2:10" ht="21.75" customHeight="1" thickBot="1">
      <c r="B37" s="7" t="s">
        <v>13</v>
      </c>
      <c r="C37" s="22">
        <f aca="true" t="shared" si="6" ref="C37:H37">C21+C35</f>
        <v>297098</v>
      </c>
      <c r="D37" s="13">
        <f t="shared" si="6"/>
        <v>299991</v>
      </c>
      <c r="E37" s="14">
        <f t="shared" si="6"/>
        <v>2893</v>
      </c>
      <c r="F37" s="14">
        <f t="shared" si="6"/>
        <v>212505</v>
      </c>
      <c r="G37" s="14">
        <f t="shared" si="6"/>
        <v>214617</v>
      </c>
      <c r="H37" s="14">
        <f t="shared" si="6"/>
        <v>2112</v>
      </c>
      <c r="J37" s="26"/>
    </row>
    <row r="38" spans="6:10" ht="20.25">
      <c r="F38" s="26"/>
      <c r="J38" s="27"/>
    </row>
    <row r="39" spans="2:10" ht="14.25">
      <c r="B39" s="33" t="s">
        <v>33</v>
      </c>
      <c r="G39" s="10"/>
      <c r="I39" s="10"/>
      <c r="J39" s="10"/>
    </row>
    <row r="41" ht="12.75">
      <c r="I41" s="10"/>
    </row>
    <row r="43" ht="12.75">
      <c r="H43" s="10"/>
    </row>
  </sheetData>
  <mergeCells count="2">
    <mergeCell ref="C6:E6"/>
    <mergeCell ref="C24:E24"/>
  </mergeCells>
  <printOptions/>
  <pageMargins left="0.75" right="0.75" top="1" bottom="1" header="0.4921259845" footer="0.492125984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2005-09-22T15:12:34Z</cp:lastPrinted>
  <dcterms:created xsi:type="dcterms:W3CDTF">2005-08-18T11:20:05Z</dcterms:created>
  <dcterms:modified xsi:type="dcterms:W3CDTF">2005-09-22T15:12:37Z</dcterms:modified>
  <cp:category/>
  <cp:version/>
  <cp:contentType/>
  <cp:contentStatus/>
</cp:coreProperties>
</file>