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251" windowWidth="11115" windowHeight="6540" activeTab="0"/>
  </bookViews>
  <sheets>
    <sheet name="RK-25-2005-45, př. 2" sheetId="1" r:id="rId1"/>
    <sheet name="str. 2" sheetId="2" r:id="rId2"/>
    <sheet name="str. 3" sheetId="3" r:id="rId3"/>
  </sheets>
  <definedNames>
    <definedName name="_xlnm.Print_Area" localSheetId="1">'str. 2'!$A:$IV</definedName>
  </definedNames>
  <calcPr fullCalcOnLoad="1"/>
</workbook>
</file>

<file path=xl/sharedStrings.xml><?xml version="1.0" encoding="utf-8"?>
<sst xmlns="http://schemas.openxmlformats.org/spreadsheetml/2006/main" count="290" uniqueCount="156">
  <si>
    <r>
      <t>Organizace</t>
    </r>
    <r>
      <rPr>
        <b/>
        <sz val="10"/>
        <rFont val="Arial CE"/>
        <family val="2"/>
      </rPr>
      <t xml:space="preserve">: </t>
    </r>
  </si>
  <si>
    <t>I. Výnosové ukazatele</t>
  </si>
  <si>
    <t>/v tis. Kč/</t>
  </si>
  <si>
    <t>Hlavní činnost</t>
  </si>
  <si>
    <t>Doplňková činnost</t>
  </si>
  <si>
    <t>Činnosti celkem</t>
  </si>
  <si>
    <t>Celkem</t>
  </si>
  <si>
    <t>Ukazatel</t>
  </si>
  <si>
    <t>Rok 2002</t>
  </si>
  <si>
    <t>Skutečnost</t>
  </si>
  <si>
    <t>%</t>
  </si>
  <si>
    <t>plán</t>
  </si>
  <si>
    <t>Index</t>
  </si>
  <si>
    <t>Rozdíl</t>
  </si>
  <si>
    <t>skut.</t>
  </si>
  <si>
    <t>k 31.12.</t>
  </si>
  <si>
    <t>plnění</t>
  </si>
  <si>
    <t>"+  -"</t>
  </si>
  <si>
    <t>3=2/1*100</t>
  </si>
  <si>
    <t>6=5/4*100</t>
  </si>
  <si>
    <t>7=5/2*100</t>
  </si>
  <si>
    <t>8=5-2</t>
  </si>
  <si>
    <t>11=10-9</t>
  </si>
  <si>
    <t>14=13/12*100</t>
  </si>
  <si>
    <t>17=16/15*100</t>
  </si>
  <si>
    <t>18=16/13*100</t>
  </si>
  <si>
    <t>19=16-13</t>
  </si>
  <si>
    <t>Tržby z prodeje služeb /úč.602/</t>
  </si>
  <si>
    <t>- tržby od zdrav.pojišťoven</t>
  </si>
  <si>
    <t>- tržby mimo zdrav. pojištění</t>
  </si>
  <si>
    <t>Tržby za prodané zboží /úč.604/</t>
  </si>
  <si>
    <t>- tržby za prodej v lékárnách</t>
  </si>
  <si>
    <t>- tržby za ostatní prod.zboží</t>
  </si>
  <si>
    <t>Ostatní výnosy /sesk. 64/</t>
  </si>
  <si>
    <t>- zúčtování fondů</t>
  </si>
  <si>
    <t>Ostatní výnosy /sesk. 65/</t>
  </si>
  <si>
    <t>Provozní dotace /úč.691/</t>
  </si>
  <si>
    <t>VÝNOSY celkem</t>
  </si>
  <si>
    <t>Výsledky hospodaření za období 01 - 02/2003</t>
  </si>
  <si>
    <t>II. Náklady a hospodářský výsledek</t>
  </si>
  <si>
    <t>Spotřeba materiálu /úč.501/</t>
  </si>
  <si>
    <t>- spotřeba léčivých přípravků</t>
  </si>
  <si>
    <t>- krev a krevní výrobky</t>
  </si>
  <si>
    <t>- spec.zdravotnický materiál</t>
  </si>
  <si>
    <t>- potraviny</t>
  </si>
  <si>
    <t>- PHM</t>
  </si>
  <si>
    <t>- DDH majetek</t>
  </si>
  <si>
    <t>- všeobecný materiál</t>
  </si>
  <si>
    <t>Spotřeba energie /úč.502 a 503/</t>
  </si>
  <si>
    <t>Prodané zboží /úč.504/</t>
  </si>
  <si>
    <t>Opravy a údržba /úč. 511/</t>
  </si>
  <si>
    <t>Cestovné /512/</t>
  </si>
  <si>
    <t>Náklady reprezentace /513/</t>
  </si>
  <si>
    <t>Ostatní služby /518/</t>
  </si>
  <si>
    <t>- služby spojů</t>
  </si>
  <si>
    <t xml:space="preserve">- dopravné </t>
  </si>
  <si>
    <t>- nájemné</t>
  </si>
  <si>
    <t>- úklid (dodavatelsky)</t>
  </si>
  <si>
    <t>- ostatní služby</t>
  </si>
  <si>
    <t>Osobní náklady /sesk. 52/</t>
  </si>
  <si>
    <t>- mzdové náklady /521/</t>
  </si>
  <si>
    <t>- OON</t>
  </si>
  <si>
    <t>- civilní služba</t>
  </si>
  <si>
    <t>Ostatní sociální pojištění /525/</t>
  </si>
  <si>
    <t>Zákonné sociální náklady /527/</t>
  </si>
  <si>
    <t>Ostatní sociální náklady /528/</t>
  </si>
  <si>
    <t>Daně a poplatky /sesk. 53/</t>
  </si>
  <si>
    <t>- ostatní pokuty a penále /542/</t>
  </si>
  <si>
    <t>Odpisy /551/</t>
  </si>
  <si>
    <t>- odpisy dl. majetku /551/</t>
  </si>
  <si>
    <t>ost. 55</t>
  </si>
  <si>
    <t>Daň z příjmů /sesk. 59/</t>
  </si>
  <si>
    <t>- daň z příjmů /591/</t>
  </si>
  <si>
    <t>NÁKLADY celkem</t>
  </si>
  <si>
    <t>HOSPODÁŘSKÝ VÝSLEDEK</t>
  </si>
  <si>
    <t>Druh pohledávky</t>
  </si>
  <si>
    <t xml:space="preserve">Stav k </t>
  </si>
  <si>
    <t>Poskytnuté provozní zálohy</t>
  </si>
  <si>
    <t>Pohledávky celkem</t>
  </si>
  <si>
    <t>II. Pohledávky z obchodních vztahů po lhůtě splatnosti</t>
  </si>
  <si>
    <t>Období</t>
  </si>
  <si>
    <t>do 30 dnů</t>
  </si>
  <si>
    <t>31 - 90 dnů</t>
  </si>
  <si>
    <t xml:space="preserve">91 - 180 dnů </t>
  </si>
  <si>
    <t xml:space="preserve">181-360 dnů </t>
  </si>
  <si>
    <t>nad 360 dnů</t>
  </si>
  <si>
    <t>k 31.12.2002</t>
  </si>
  <si>
    <t>Druh závazku</t>
  </si>
  <si>
    <t>Závazky celkem</t>
  </si>
  <si>
    <t>Účetní zůstatky fondů:</t>
  </si>
  <si>
    <t>Zůstatek</t>
  </si>
  <si>
    <t>z toho:</t>
  </si>
  <si>
    <t xml:space="preserve">Zůstatek </t>
  </si>
  <si>
    <t>fond</t>
  </si>
  <si>
    <t>na běžném</t>
  </si>
  <si>
    <t>provozní</t>
  </si>
  <si>
    <t>FKSP</t>
  </si>
  <si>
    <t>odměn</t>
  </si>
  <si>
    <t>rezervní</t>
  </si>
  <si>
    <t>investiční</t>
  </si>
  <si>
    <t>prostředky</t>
  </si>
  <si>
    <t>na b. ú.</t>
  </si>
  <si>
    <t>úč. 911</t>
  </si>
  <si>
    <t>úč. 912</t>
  </si>
  <si>
    <t>úč. 914</t>
  </si>
  <si>
    <t>úč. 916</t>
  </si>
  <si>
    <t>úč.241+245+378</t>
  </si>
  <si>
    <t>bez fondů</t>
  </si>
  <si>
    <t>úč. 243</t>
  </si>
  <si>
    <t>5=6 až 9</t>
  </si>
  <si>
    <r>
      <t>x)</t>
    </r>
    <r>
      <rPr>
        <sz val="10"/>
        <rFont val="Arial CE"/>
        <family val="0"/>
      </rPr>
      <t xml:space="preserve"> - včetně termínovaných vkladů</t>
    </r>
  </si>
  <si>
    <t>k 31.12.2003</t>
  </si>
  <si>
    <t>5=4-3</t>
  </si>
  <si>
    <t>k 31.12.2004</t>
  </si>
  <si>
    <t>Skut</t>
  </si>
  <si>
    <t>roční</t>
  </si>
  <si>
    <t>Rok 2005</t>
  </si>
  <si>
    <t>Meziroční vývoj</t>
  </si>
  <si>
    <t>2005/2004</t>
  </si>
  <si>
    <t>Skut.</t>
  </si>
  <si>
    <t>Aktivace /sesk.62/</t>
  </si>
  <si>
    <t>Reprezentace /513/</t>
  </si>
  <si>
    <t>Daně /sesk.53/</t>
  </si>
  <si>
    <t>/sesk. 54/(pokuty a penále)</t>
  </si>
  <si>
    <t>I. Pohledávky z obchodního styku</t>
  </si>
  <si>
    <t>Odběratelé (311)</t>
  </si>
  <si>
    <t>Ostatní pohledávky (316)</t>
  </si>
  <si>
    <t>Jiné pohledávky (378)</t>
  </si>
  <si>
    <t>1=2+6</t>
  </si>
  <si>
    <t>celkem</t>
  </si>
  <si>
    <t>III. Závazky z obchodního styku</t>
  </si>
  <si>
    <t>Dodavatelé (321)</t>
  </si>
  <si>
    <t>Přijaté zálohy (324)</t>
  </si>
  <si>
    <t>Ostatní závazky (325)</t>
  </si>
  <si>
    <t>Jiné závazky (379)</t>
  </si>
  <si>
    <t>Ost.dlouhodobé závazky (959)</t>
  </si>
  <si>
    <t>Krát.bankovní úvěry (281)</t>
  </si>
  <si>
    <t>Pohledávky z obchodního styku po lhůtě splatnosti:</t>
  </si>
  <si>
    <r>
      <t xml:space="preserve">Dlouh.bankovní úvěry </t>
    </r>
    <r>
      <rPr>
        <sz val="9"/>
        <rFont val="Arial CE"/>
        <family val="2"/>
      </rPr>
      <t>(951)</t>
    </r>
  </si>
  <si>
    <t>vývoj za 01/2004 až 12/2004</t>
  </si>
  <si>
    <t>účtu x)</t>
  </si>
  <si>
    <t>1=2 až 6</t>
  </si>
  <si>
    <r>
      <t>Vývoj pohledávek a závazků k 30.06.</t>
    </r>
    <r>
      <rPr>
        <b/>
        <sz val="14"/>
        <rFont val="Arial CE"/>
        <family val="2"/>
      </rPr>
      <t>2005</t>
    </r>
  </si>
  <si>
    <r>
      <t>Organizace</t>
    </r>
    <r>
      <rPr>
        <b/>
        <sz val="10"/>
        <rFont val="Arial CE"/>
        <family val="2"/>
      </rPr>
      <t>:  Nemocnice Havlíčkův Brod</t>
    </r>
  </si>
  <si>
    <t>k 30.6.2005</t>
  </si>
  <si>
    <t>Vývoj za 01 až 06/2005</t>
  </si>
  <si>
    <t>Vývoj za 1až 06/2005</t>
  </si>
  <si>
    <t>Vývoj cash flow a peněžních fondů k 30.06.2005</t>
  </si>
  <si>
    <t>vývoj za 01 až 06/2005</t>
  </si>
  <si>
    <t>k 30.6.</t>
  </si>
  <si>
    <t>IV. Závazky z obchodního styku po lhůtě splatnosti</t>
  </si>
  <si>
    <t>Dlouhodobé závazky z obchodního styku po lhůtě splatnosti</t>
  </si>
  <si>
    <t>Krátkodobé závazky z obchodního styku po lhůtě splatnosti</t>
  </si>
  <si>
    <t>Výsledky hospodaření Nemocnice Havlíčkův Brod k 30.6.2005</t>
  </si>
  <si>
    <t>počet stran: 3</t>
  </si>
  <si>
    <t>RK-25-2005-45,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</si>
</sst>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b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" fontId="3" fillId="0" borderId="3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9" fontId="10" fillId="2" borderId="14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17" xfId="0" applyNumberFormat="1" applyFont="1" applyFill="1" applyBorder="1" applyAlignment="1">
      <alignment/>
    </xf>
    <xf numFmtId="3" fontId="10" fillId="2" borderId="18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49" fontId="10" fillId="2" borderId="9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49" fontId="2" fillId="0" borderId="2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49" fontId="10" fillId="2" borderId="24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28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13" fillId="0" borderId="29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1" fillId="2" borderId="7" xfId="0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30" xfId="0" applyNumberFormat="1" applyFont="1" applyFill="1" applyBorder="1" applyAlignment="1">
      <alignment/>
    </xf>
    <xf numFmtId="3" fontId="11" fillId="2" borderId="31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11" fillId="2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2" borderId="10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9" fillId="0" borderId="29" xfId="0" applyNumberFormat="1" applyFont="1" applyBorder="1" applyAlignment="1">
      <alignment/>
    </xf>
    <xf numFmtId="4" fontId="10" fillId="2" borderId="31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10" fillId="2" borderId="15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49" fontId="5" fillId="2" borderId="8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/>
    </xf>
    <xf numFmtId="0" fontId="3" fillId="2" borderId="35" xfId="0" applyFont="1" applyFill="1" applyBorder="1" applyAlignment="1">
      <alignment horizontal="centerContinuous"/>
    </xf>
    <xf numFmtId="0" fontId="0" fillId="2" borderId="36" xfId="0" applyFill="1" applyBorder="1" applyAlignment="1">
      <alignment/>
    </xf>
    <xf numFmtId="1" fontId="3" fillId="2" borderId="37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10" fillId="2" borderId="38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9" fillId="0" borderId="20" xfId="0" applyNumberFormat="1" applyFont="1" applyBorder="1" applyAlignment="1">
      <alignment/>
    </xf>
    <xf numFmtId="4" fontId="10" fillId="2" borderId="41" xfId="0" applyNumberFormat="1" applyFont="1" applyFill="1" applyBorder="1" applyAlignment="1">
      <alignment/>
    </xf>
    <xf numFmtId="3" fontId="10" fillId="2" borderId="30" xfId="0" applyNumberFormat="1" applyFont="1" applyFill="1" applyBorder="1" applyAlignment="1">
      <alignment/>
    </xf>
    <xf numFmtId="0" fontId="3" fillId="2" borderId="36" xfId="0" applyFont="1" applyFill="1" applyBorder="1" applyAlignment="1">
      <alignment horizontal="centerContinuous"/>
    </xf>
    <xf numFmtId="3" fontId="10" fillId="2" borderId="42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/>
    </xf>
    <xf numFmtId="1" fontId="3" fillId="2" borderId="33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3" fillId="2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2" borderId="44" xfId="0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3" fontId="10" fillId="2" borderId="45" xfId="0" applyNumberFormat="1" applyFont="1" applyFill="1" applyBorder="1" applyAlignment="1">
      <alignment/>
    </xf>
    <xf numFmtId="3" fontId="10" fillId="2" borderId="46" xfId="0" applyNumberFormat="1" applyFont="1" applyFill="1" applyBorder="1" applyAlignment="1">
      <alignment/>
    </xf>
    <xf numFmtId="4" fontId="10" fillId="2" borderId="12" xfId="0" applyNumberFormat="1" applyFont="1" applyFill="1" applyBorder="1" applyAlignment="1">
      <alignment/>
    </xf>
    <xf numFmtId="1" fontId="3" fillId="2" borderId="37" xfId="0" applyNumberFormat="1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3" fontId="9" fillId="0" borderId="48" xfId="0" applyNumberFormat="1" applyFont="1" applyBorder="1" applyAlignment="1">
      <alignment/>
    </xf>
    <xf numFmtId="3" fontId="10" fillId="2" borderId="47" xfId="0" applyNumberFormat="1" applyFont="1" applyFill="1" applyBorder="1" applyAlignment="1">
      <alignment/>
    </xf>
    <xf numFmtId="0" fontId="3" fillId="2" borderId="49" xfId="0" applyFont="1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4" fontId="9" fillId="0" borderId="29" xfId="0" applyNumberFormat="1" applyFont="1" applyBorder="1" applyAlignment="1">
      <alignment horizontal="right"/>
    </xf>
    <xf numFmtId="4" fontId="10" fillId="2" borderId="5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Continuous"/>
    </xf>
    <xf numFmtId="0" fontId="3" fillId="2" borderId="51" xfId="0" applyFont="1" applyFill="1" applyBorder="1" applyAlignment="1">
      <alignment horizontal="centerContinuous"/>
    </xf>
    <xf numFmtId="0" fontId="3" fillId="2" borderId="52" xfId="0" applyFont="1" applyFill="1" applyBorder="1" applyAlignment="1">
      <alignment horizontal="left"/>
    </xf>
    <xf numFmtId="0" fontId="0" fillId="2" borderId="53" xfId="0" applyFill="1" applyBorder="1" applyAlignment="1">
      <alignment/>
    </xf>
    <xf numFmtId="0" fontId="3" fillId="2" borderId="5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2" borderId="53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35" xfId="0" applyFill="1" applyBorder="1" applyAlignment="1">
      <alignment/>
    </xf>
    <xf numFmtId="0" fontId="0" fillId="2" borderId="51" xfId="0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2" borderId="8" xfId="0" applyFont="1" applyFill="1" applyBorder="1" applyAlignment="1">
      <alignment horizontal="centerContinuous"/>
    </xf>
    <xf numFmtId="0" fontId="3" fillId="2" borderId="54" xfId="0" applyFont="1" applyFill="1" applyBorder="1" applyAlignment="1">
      <alignment horizontal="centerContinuous"/>
    </xf>
    <xf numFmtId="4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10" fillId="2" borderId="55" xfId="0" applyNumberFormat="1" applyFont="1" applyFill="1" applyBorder="1" applyAlignment="1">
      <alignment/>
    </xf>
    <xf numFmtId="4" fontId="10" fillId="2" borderId="2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2" borderId="26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10" fillId="2" borderId="2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5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4" fontId="3" fillId="2" borderId="7" xfId="0" applyNumberFormat="1" applyFont="1" applyFill="1" applyBorder="1" applyAlignment="1">
      <alignment horizontal="center"/>
    </xf>
    <xf numFmtId="14" fontId="3" fillId="2" borderId="30" xfId="0" applyNumberFormat="1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14" fontId="3" fillId="2" borderId="58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3" fontId="13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11" fillId="2" borderId="17" xfId="0" applyNumberFormat="1" applyFont="1" applyFill="1" applyBorder="1" applyAlignment="1">
      <alignment/>
    </xf>
    <xf numFmtId="3" fontId="11" fillId="2" borderId="18" xfId="0" applyNumberFormat="1" applyFont="1" applyFill="1" applyBorder="1" applyAlignment="1">
      <alignment/>
    </xf>
    <xf numFmtId="3" fontId="11" fillId="2" borderId="58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3" fontId="11" fillId="2" borderId="59" xfId="0" applyNumberFormat="1" applyFont="1" applyFill="1" applyBorder="1" applyAlignment="1">
      <alignment/>
    </xf>
    <xf numFmtId="14" fontId="3" fillId="2" borderId="18" xfId="0" applyNumberFormat="1" applyFont="1" applyFill="1" applyBorder="1" applyAlignment="1">
      <alignment horizontal="center"/>
    </xf>
    <xf numFmtId="14" fontId="3" fillId="2" borderId="50" xfId="0" applyNumberFormat="1" applyFont="1" applyFill="1" applyBorder="1" applyAlignment="1">
      <alignment horizontal="center"/>
    </xf>
    <xf numFmtId="14" fontId="3" fillId="2" borderId="38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54" xfId="0" applyFont="1" applyBorder="1" applyAlignment="1">
      <alignment/>
    </xf>
    <xf numFmtId="4" fontId="9" fillId="0" borderId="44" xfId="0" applyNumberFormat="1" applyFont="1" applyBorder="1" applyAlignment="1">
      <alignment/>
    </xf>
    <xf numFmtId="4" fontId="9" fillId="2" borderId="46" xfId="0" applyNumberFormat="1" applyFont="1" applyFill="1" applyBorder="1" applyAlignment="1">
      <alignment/>
    </xf>
    <xf numFmtId="4" fontId="9" fillId="0" borderId="6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11" fillId="2" borderId="12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7" fillId="0" borderId="41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/>
    </xf>
    <xf numFmtId="0" fontId="3" fillId="2" borderId="57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C13">
      <selection activeCell="C25" sqref="A25:IV25"/>
    </sheetView>
  </sheetViews>
  <sheetFormatPr defaultColWidth="9.00390625" defaultRowHeight="12.75"/>
  <cols>
    <col min="1" max="1" width="22.875" style="0" customWidth="1"/>
    <col min="2" max="2" width="11.25390625" style="0" hidden="1" customWidth="1"/>
    <col min="4" max="4" width="8.00390625" style="0" hidden="1" customWidth="1"/>
    <col min="5" max="5" width="9.75390625" style="0" customWidth="1"/>
    <col min="9" max="9" width="8.875" style="0" customWidth="1"/>
    <col min="10" max="10" width="8.375" style="0" customWidth="1"/>
    <col min="11" max="11" width="8.875" style="0" customWidth="1"/>
    <col min="12" max="12" width="8.00390625" style="0" customWidth="1"/>
    <col min="13" max="13" width="0.12890625" style="0" customWidth="1"/>
    <col min="15" max="15" width="0.12890625" style="0" customWidth="1"/>
    <col min="18" max="18" width="0.12890625" style="0" customWidth="1"/>
  </cols>
  <sheetData>
    <row r="1" ht="12.75">
      <c r="T1" s="247" t="s">
        <v>155</v>
      </c>
    </row>
    <row r="2" ht="12.75">
      <c r="T2" s="247" t="s">
        <v>154</v>
      </c>
    </row>
    <row r="3" s="2" customFormat="1" ht="18">
      <c r="A3" s="1" t="s">
        <v>153</v>
      </c>
    </row>
    <row r="4" ht="2.25" customHeight="1">
      <c r="A4" s="3"/>
    </row>
    <row r="5" ht="9.75" customHeight="1">
      <c r="A5" s="3"/>
    </row>
    <row r="6" ht="15.75">
      <c r="A6" s="4" t="s">
        <v>1</v>
      </c>
    </row>
    <row r="7" spans="1:21" ht="3" customHeight="1" thickBot="1">
      <c r="A7" s="3"/>
      <c r="I7" s="5"/>
      <c r="U7" s="5" t="s">
        <v>2</v>
      </c>
    </row>
    <row r="8" spans="1:21" ht="13.5" customHeight="1" thickBot="1">
      <c r="A8" s="104"/>
      <c r="B8" s="6"/>
      <c r="C8" s="108" t="s">
        <v>3</v>
      </c>
      <c r="D8" s="108"/>
      <c r="E8" s="108"/>
      <c r="F8" s="108"/>
      <c r="G8" s="108"/>
      <c r="H8" s="108"/>
      <c r="I8" s="138"/>
      <c r="J8" s="248" t="s">
        <v>4</v>
      </c>
      <c r="K8" s="249"/>
      <c r="L8" s="250"/>
      <c r="M8" s="179" t="s">
        <v>5</v>
      </c>
      <c r="N8" s="108" t="s">
        <v>6</v>
      </c>
      <c r="O8" s="108"/>
      <c r="P8" s="108"/>
      <c r="Q8" s="108"/>
      <c r="R8" s="108"/>
      <c r="S8" s="108"/>
      <c r="T8" s="180"/>
      <c r="U8" s="109"/>
    </row>
    <row r="9" spans="1:21" ht="12.75">
      <c r="A9" s="105" t="s">
        <v>7</v>
      </c>
      <c r="B9" s="7" t="s">
        <v>8</v>
      </c>
      <c r="C9" s="170" t="s">
        <v>114</v>
      </c>
      <c r="D9" s="171"/>
      <c r="E9" s="172" t="s">
        <v>116</v>
      </c>
      <c r="F9" s="171"/>
      <c r="G9" s="171"/>
      <c r="H9" s="172" t="s">
        <v>117</v>
      </c>
      <c r="I9" s="173"/>
      <c r="J9" s="174"/>
      <c r="K9" s="175" t="s">
        <v>9</v>
      </c>
      <c r="L9" s="176"/>
      <c r="M9" s="177"/>
      <c r="N9" s="170" t="s">
        <v>119</v>
      </c>
      <c r="O9" s="178"/>
      <c r="P9" s="172" t="s">
        <v>116</v>
      </c>
      <c r="Q9" s="171"/>
      <c r="R9" s="171"/>
      <c r="S9" s="170"/>
      <c r="T9" s="172" t="s">
        <v>117</v>
      </c>
      <c r="U9" s="173"/>
    </row>
    <row r="10" spans="1:21" ht="12.75">
      <c r="A10" s="106"/>
      <c r="B10" s="9"/>
      <c r="C10" s="110" t="s">
        <v>149</v>
      </c>
      <c r="D10" s="111" t="s">
        <v>10</v>
      </c>
      <c r="E10" s="112" t="s">
        <v>115</v>
      </c>
      <c r="F10" s="113" t="s">
        <v>14</v>
      </c>
      <c r="G10" s="114" t="s">
        <v>10</v>
      </c>
      <c r="H10" s="111" t="s">
        <v>12</v>
      </c>
      <c r="I10" s="115" t="s">
        <v>13</v>
      </c>
      <c r="J10" s="140" t="s">
        <v>149</v>
      </c>
      <c r="K10" s="141" t="s">
        <v>149</v>
      </c>
      <c r="L10" s="142" t="s">
        <v>13</v>
      </c>
      <c r="M10" s="11" t="s">
        <v>14</v>
      </c>
      <c r="N10" s="161" t="s">
        <v>149</v>
      </c>
      <c r="O10" s="111" t="s">
        <v>10</v>
      </c>
      <c r="P10" s="112" t="s">
        <v>115</v>
      </c>
      <c r="Q10" s="113" t="s">
        <v>14</v>
      </c>
      <c r="R10" s="111" t="s">
        <v>10</v>
      </c>
      <c r="S10" s="166" t="s">
        <v>10</v>
      </c>
      <c r="T10" s="111" t="s">
        <v>12</v>
      </c>
      <c r="U10" s="115" t="s">
        <v>13</v>
      </c>
    </row>
    <row r="11" spans="1:21" ht="12.75" customHeight="1" thickBot="1">
      <c r="A11" s="107"/>
      <c r="B11" s="14" t="s">
        <v>15</v>
      </c>
      <c r="C11" s="116">
        <v>2004</v>
      </c>
      <c r="D11" s="117" t="s">
        <v>16</v>
      </c>
      <c r="E11" s="118" t="s">
        <v>11</v>
      </c>
      <c r="F11" s="116" t="s">
        <v>149</v>
      </c>
      <c r="G11" s="119" t="s">
        <v>16</v>
      </c>
      <c r="H11" s="120" t="s">
        <v>118</v>
      </c>
      <c r="I11" s="121" t="s">
        <v>17</v>
      </c>
      <c r="J11" s="118">
        <v>2004</v>
      </c>
      <c r="K11" s="116">
        <v>2005</v>
      </c>
      <c r="L11" s="143" t="s">
        <v>17</v>
      </c>
      <c r="M11" s="15" t="s">
        <v>15</v>
      </c>
      <c r="N11" s="162">
        <v>2004</v>
      </c>
      <c r="O11" s="117" t="s">
        <v>16</v>
      </c>
      <c r="P11" s="118" t="s">
        <v>11</v>
      </c>
      <c r="Q11" s="116" t="s">
        <v>149</v>
      </c>
      <c r="R11" s="117" t="s">
        <v>16</v>
      </c>
      <c r="S11" s="119" t="s">
        <v>16</v>
      </c>
      <c r="T11" s="120" t="s">
        <v>118</v>
      </c>
      <c r="U11" s="121" t="s">
        <v>17</v>
      </c>
    </row>
    <row r="12" spans="1:21" s="127" customFormat="1" ht="9.75">
      <c r="A12" s="122"/>
      <c r="B12" s="123">
        <v>1</v>
      </c>
      <c r="C12" s="124">
        <v>2</v>
      </c>
      <c r="D12" s="19" t="s">
        <v>18</v>
      </c>
      <c r="E12" s="123">
        <v>4</v>
      </c>
      <c r="F12" s="124">
        <v>5</v>
      </c>
      <c r="G12" s="125" t="s">
        <v>19</v>
      </c>
      <c r="H12" s="19" t="s">
        <v>20</v>
      </c>
      <c r="I12" s="126" t="s">
        <v>21</v>
      </c>
      <c r="J12" s="123">
        <v>9</v>
      </c>
      <c r="K12" s="124">
        <v>10</v>
      </c>
      <c r="L12" s="19" t="s">
        <v>22</v>
      </c>
      <c r="M12" s="123">
        <v>12</v>
      </c>
      <c r="N12" s="163">
        <v>13</v>
      </c>
      <c r="O12" s="19" t="s">
        <v>23</v>
      </c>
      <c r="P12" s="123">
        <v>15</v>
      </c>
      <c r="Q12" s="124">
        <v>16</v>
      </c>
      <c r="R12" s="19" t="s">
        <v>24</v>
      </c>
      <c r="S12" s="167" t="s">
        <v>24</v>
      </c>
      <c r="T12" s="133" t="s">
        <v>25</v>
      </c>
      <c r="U12" s="134" t="s">
        <v>26</v>
      </c>
    </row>
    <row r="13" spans="1:21" ht="12.75">
      <c r="A13" s="21" t="s">
        <v>27</v>
      </c>
      <c r="B13" s="23"/>
      <c r="C13" s="24">
        <v>229181</v>
      </c>
      <c r="D13" s="25"/>
      <c r="E13" s="26">
        <v>461650</v>
      </c>
      <c r="F13" s="24">
        <v>237522</v>
      </c>
      <c r="G13" s="100">
        <f aca="true" t="shared" si="0" ref="G13:G23">F13/E13*100</f>
        <v>51.45066608902849</v>
      </c>
      <c r="H13" s="102">
        <f aca="true" t="shared" si="1" ref="H13:H23">F13/C13*100</f>
        <v>103.639481457887</v>
      </c>
      <c r="I13" s="27">
        <f aca="true" t="shared" si="2" ref="I13:I24">F13-C13</f>
        <v>8341</v>
      </c>
      <c r="J13" s="26">
        <v>327</v>
      </c>
      <c r="K13" s="24">
        <v>497</v>
      </c>
      <c r="L13" s="25">
        <f aca="true" t="shared" si="3" ref="L13:L24">K13-J13</f>
        <v>170</v>
      </c>
      <c r="M13" s="26"/>
      <c r="N13" s="164">
        <f>SUM(C13+J13)</f>
        <v>229508</v>
      </c>
      <c r="O13" s="25" t="e">
        <f aca="true" t="shared" si="4" ref="O13:O23">N13/M13*100</f>
        <v>#DIV/0!</v>
      </c>
      <c r="P13" s="26">
        <v>462100</v>
      </c>
      <c r="Q13" s="28">
        <f>SUM(F13+K13)</f>
        <v>238019</v>
      </c>
      <c r="R13" s="128">
        <f aca="true" t="shared" si="5" ref="R13:R18">Q13/P13*100</f>
        <v>51.508115126595975</v>
      </c>
      <c r="S13" s="168">
        <f>SUM(Q13/P13*100)</f>
        <v>51.508115126595975</v>
      </c>
      <c r="T13" s="135">
        <f>SUM(Q13/N13*100)</f>
        <v>103.70836746431497</v>
      </c>
      <c r="U13" s="27">
        <f>SUM(Q13-N13)</f>
        <v>8511</v>
      </c>
    </row>
    <row r="14" spans="1:21" ht="12.75">
      <c r="A14" s="21" t="s">
        <v>28</v>
      </c>
      <c r="B14" s="23"/>
      <c r="C14" s="24">
        <v>222628</v>
      </c>
      <c r="D14" s="25"/>
      <c r="E14" s="26">
        <v>448650</v>
      </c>
      <c r="F14" s="24">
        <v>231094</v>
      </c>
      <c r="G14" s="100">
        <f t="shared" si="0"/>
        <v>51.5087484676251</v>
      </c>
      <c r="H14" s="102">
        <f t="shared" si="1"/>
        <v>103.80275616723861</v>
      </c>
      <c r="I14" s="27">
        <f t="shared" si="2"/>
        <v>8466</v>
      </c>
      <c r="J14" s="26"/>
      <c r="K14" s="24"/>
      <c r="L14" s="25">
        <f t="shared" si="3"/>
        <v>0</v>
      </c>
      <c r="M14" s="26"/>
      <c r="N14" s="164">
        <f aca="true" t="shared" si="6" ref="N14:N23">SUM(C14+J14)</f>
        <v>222628</v>
      </c>
      <c r="O14" s="25" t="e">
        <f t="shared" si="4"/>
        <v>#DIV/0!</v>
      </c>
      <c r="P14" s="26">
        <v>448650</v>
      </c>
      <c r="Q14" s="28">
        <f aca="true" t="shared" si="7" ref="Q14:Q23">SUM(F14+K14)</f>
        <v>231094</v>
      </c>
      <c r="R14" s="128">
        <f t="shared" si="5"/>
        <v>51.5087484676251</v>
      </c>
      <c r="S14" s="168">
        <f aca="true" t="shared" si="8" ref="S14:S24">SUM(Q14/P14*100)</f>
        <v>51.5087484676251</v>
      </c>
      <c r="T14" s="135">
        <f aca="true" t="shared" si="9" ref="T14:T24">SUM(Q14/N14*100)</f>
        <v>103.80275616723861</v>
      </c>
      <c r="U14" s="27">
        <f aca="true" t="shared" si="10" ref="U14:U24">SUM(Q14-N14)</f>
        <v>8466</v>
      </c>
    </row>
    <row r="15" spans="1:21" ht="12.75">
      <c r="A15" s="21" t="s">
        <v>29</v>
      </c>
      <c r="B15" s="23"/>
      <c r="C15" s="24">
        <v>6553</v>
      </c>
      <c r="D15" s="25"/>
      <c r="E15" s="26">
        <v>13000</v>
      </c>
      <c r="F15" s="24">
        <v>6428</v>
      </c>
      <c r="G15" s="100">
        <f t="shared" si="0"/>
        <v>49.44615384615385</v>
      </c>
      <c r="H15" s="102">
        <f t="shared" si="1"/>
        <v>98.09247672821608</v>
      </c>
      <c r="I15" s="27">
        <f t="shared" si="2"/>
        <v>-125</v>
      </c>
      <c r="J15" s="26">
        <v>327</v>
      </c>
      <c r="K15" s="24">
        <v>497</v>
      </c>
      <c r="L15" s="25">
        <f t="shared" si="3"/>
        <v>170</v>
      </c>
      <c r="M15" s="26"/>
      <c r="N15" s="164">
        <f t="shared" si="6"/>
        <v>6880</v>
      </c>
      <c r="O15" s="25" t="e">
        <f t="shared" si="4"/>
        <v>#DIV/0!</v>
      </c>
      <c r="P15" s="26">
        <v>13450</v>
      </c>
      <c r="Q15" s="28">
        <f t="shared" si="7"/>
        <v>6925</v>
      </c>
      <c r="R15" s="128">
        <f t="shared" si="5"/>
        <v>51.486988847583646</v>
      </c>
      <c r="S15" s="168">
        <f t="shared" si="8"/>
        <v>51.486988847583646</v>
      </c>
      <c r="T15" s="135">
        <f t="shared" si="9"/>
        <v>100.65406976744187</v>
      </c>
      <c r="U15" s="27">
        <f t="shared" si="10"/>
        <v>45</v>
      </c>
    </row>
    <row r="16" spans="1:21" ht="12.75">
      <c r="A16" s="21" t="s">
        <v>30</v>
      </c>
      <c r="B16" s="23"/>
      <c r="C16" s="24"/>
      <c r="D16" s="25"/>
      <c r="E16" s="26"/>
      <c r="F16" s="24">
        <v>-12</v>
      </c>
      <c r="G16" s="100"/>
      <c r="H16" s="102"/>
      <c r="I16" s="27">
        <f t="shared" si="2"/>
        <v>-12</v>
      </c>
      <c r="J16" s="26">
        <v>30606</v>
      </c>
      <c r="K16" s="24">
        <v>26426</v>
      </c>
      <c r="L16" s="25">
        <f t="shared" si="3"/>
        <v>-4180</v>
      </c>
      <c r="M16" s="26"/>
      <c r="N16" s="164">
        <f t="shared" si="6"/>
        <v>30606</v>
      </c>
      <c r="O16" s="25" t="e">
        <f t="shared" si="4"/>
        <v>#DIV/0!</v>
      </c>
      <c r="P16" s="26">
        <v>55600</v>
      </c>
      <c r="Q16" s="28">
        <f t="shared" si="7"/>
        <v>26414</v>
      </c>
      <c r="R16" s="128">
        <f t="shared" si="5"/>
        <v>47.507194244604314</v>
      </c>
      <c r="S16" s="168">
        <f t="shared" si="8"/>
        <v>47.507194244604314</v>
      </c>
      <c r="T16" s="135">
        <f t="shared" si="9"/>
        <v>86.30333921453311</v>
      </c>
      <c r="U16" s="27">
        <f t="shared" si="10"/>
        <v>-4192</v>
      </c>
    </row>
    <row r="17" spans="1:21" ht="12.75">
      <c r="A17" s="21" t="s">
        <v>31</v>
      </c>
      <c r="B17" s="23"/>
      <c r="C17" s="24"/>
      <c r="D17" s="25"/>
      <c r="E17" s="26"/>
      <c r="F17" s="24"/>
      <c r="G17" s="100"/>
      <c r="H17" s="102"/>
      <c r="I17" s="27">
        <f t="shared" si="2"/>
        <v>0</v>
      </c>
      <c r="J17" s="26">
        <v>27317</v>
      </c>
      <c r="K17" s="24">
        <v>23700</v>
      </c>
      <c r="L17" s="25">
        <f t="shared" si="3"/>
        <v>-3617</v>
      </c>
      <c r="M17" s="26"/>
      <c r="N17" s="164">
        <f t="shared" si="6"/>
        <v>27317</v>
      </c>
      <c r="O17" s="25" t="e">
        <f t="shared" si="4"/>
        <v>#DIV/0!</v>
      </c>
      <c r="P17" s="26">
        <v>43000</v>
      </c>
      <c r="Q17" s="28">
        <f t="shared" si="7"/>
        <v>23700</v>
      </c>
      <c r="R17" s="128">
        <f t="shared" si="5"/>
        <v>55.11627906976744</v>
      </c>
      <c r="S17" s="168">
        <f t="shared" si="8"/>
        <v>55.11627906976744</v>
      </c>
      <c r="T17" s="135">
        <f t="shared" si="9"/>
        <v>86.7591609620383</v>
      </c>
      <c r="U17" s="27">
        <f t="shared" si="10"/>
        <v>-3617</v>
      </c>
    </row>
    <row r="18" spans="1:21" ht="12.75" hidden="1">
      <c r="A18" s="21" t="s">
        <v>32</v>
      </c>
      <c r="B18" s="23"/>
      <c r="C18" s="24"/>
      <c r="D18" s="25"/>
      <c r="E18" s="26"/>
      <c r="F18" s="24"/>
      <c r="G18" s="100" t="e">
        <f t="shared" si="0"/>
        <v>#DIV/0!</v>
      </c>
      <c r="H18" s="102" t="e">
        <f t="shared" si="1"/>
        <v>#DIV/0!</v>
      </c>
      <c r="I18" s="27">
        <f t="shared" si="2"/>
        <v>0</v>
      </c>
      <c r="J18" s="26"/>
      <c r="K18" s="24"/>
      <c r="L18" s="25">
        <f t="shared" si="3"/>
        <v>0</v>
      </c>
      <c r="M18" s="26"/>
      <c r="N18" s="164">
        <f t="shared" si="6"/>
        <v>0</v>
      </c>
      <c r="O18" s="25" t="e">
        <f t="shared" si="4"/>
        <v>#DIV/0!</v>
      </c>
      <c r="P18" s="26"/>
      <c r="Q18" s="28">
        <f t="shared" si="7"/>
        <v>0</v>
      </c>
      <c r="R18" s="128" t="e">
        <f t="shared" si="5"/>
        <v>#DIV/0!</v>
      </c>
      <c r="S18" s="168" t="e">
        <f t="shared" si="8"/>
        <v>#DIV/0!</v>
      </c>
      <c r="T18" s="135" t="e">
        <f t="shared" si="9"/>
        <v>#DIV/0!</v>
      </c>
      <c r="U18" s="27">
        <f t="shared" si="10"/>
        <v>0</v>
      </c>
    </row>
    <row r="19" spans="1:21" ht="12.75">
      <c r="A19" s="21" t="s">
        <v>120</v>
      </c>
      <c r="B19" s="23"/>
      <c r="C19" s="24">
        <v>5123</v>
      </c>
      <c r="D19" s="25"/>
      <c r="E19" s="26">
        <v>11000</v>
      </c>
      <c r="F19" s="24">
        <v>5155</v>
      </c>
      <c r="G19" s="100">
        <f t="shared" si="0"/>
        <v>46.86363636363636</v>
      </c>
      <c r="H19" s="102">
        <f t="shared" si="1"/>
        <v>100.62463400351356</v>
      </c>
      <c r="I19" s="27">
        <f t="shared" si="2"/>
        <v>32</v>
      </c>
      <c r="J19" s="26"/>
      <c r="K19" s="24"/>
      <c r="L19" s="25">
        <f t="shared" si="3"/>
        <v>0</v>
      </c>
      <c r="M19" s="26"/>
      <c r="N19" s="164">
        <f t="shared" si="6"/>
        <v>5123</v>
      </c>
      <c r="O19" s="25"/>
      <c r="P19" s="26">
        <v>11000</v>
      </c>
      <c r="Q19" s="28">
        <f t="shared" si="7"/>
        <v>5155</v>
      </c>
      <c r="R19" s="128"/>
      <c r="S19" s="168">
        <f t="shared" si="8"/>
        <v>46.86363636363636</v>
      </c>
      <c r="T19" s="135">
        <f t="shared" si="9"/>
        <v>100.62463400351356</v>
      </c>
      <c r="U19" s="27">
        <f t="shared" si="10"/>
        <v>32</v>
      </c>
    </row>
    <row r="20" spans="1:21" ht="12.75">
      <c r="A20" s="21" t="s">
        <v>33</v>
      </c>
      <c r="B20" s="23"/>
      <c r="C20" s="24">
        <v>1852</v>
      </c>
      <c r="D20" s="25"/>
      <c r="E20" s="26">
        <v>4500</v>
      </c>
      <c r="F20" s="24">
        <v>1986</v>
      </c>
      <c r="G20" s="100">
        <f t="shared" si="0"/>
        <v>44.13333333333333</v>
      </c>
      <c r="H20" s="102">
        <f t="shared" si="1"/>
        <v>107.2354211663067</v>
      </c>
      <c r="I20" s="27">
        <f t="shared" si="2"/>
        <v>134</v>
      </c>
      <c r="J20" s="26">
        <v>36</v>
      </c>
      <c r="K20" s="24">
        <v>7</v>
      </c>
      <c r="L20" s="25">
        <f t="shared" si="3"/>
        <v>-29</v>
      </c>
      <c r="M20" s="26"/>
      <c r="N20" s="164">
        <f t="shared" si="6"/>
        <v>1888</v>
      </c>
      <c r="O20" s="25" t="e">
        <f t="shared" si="4"/>
        <v>#DIV/0!</v>
      </c>
      <c r="P20" s="26">
        <v>4560</v>
      </c>
      <c r="Q20" s="28">
        <f t="shared" si="7"/>
        <v>1993</v>
      </c>
      <c r="R20" s="128">
        <f>Q20/P20*100</f>
        <v>43.70614035087719</v>
      </c>
      <c r="S20" s="168">
        <f t="shared" si="8"/>
        <v>43.70614035087719</v>
      </c>
      <c r="T20" s="135">
        <f t="shared" si="9"/>
        <v>105.56144067796612</v>
      </c>
      <c r="U20" s="27">
        <f t="shared" si="10"/>
        <v>105</v>
      </c>
    </row>
    <row r="21" spans="1:21" ht="12.75">
      <c r="A21" s="21" t="s">
        <v>34</v>
      </c>
      <c r="B21" s="23"/>
      <c r="C21" s="24"/>
      <c r="D21" s="25"/>
      <c r="E21" s="26">
        <v>750</v>
      </c>
      <c r="F21" s="24">
        <v>543</v>
      </c>
      <c r="G21" s="100">
        <f t="shared" si="0"/>
        <v>72.39999999999999</v>
      </c>
      <c r="H21" s="102" t="e">
        <f t="shared" si="1"/>
        <v>#DIV/0!</v>
      </c>
      <c r="I21" s="27">
        <f t="shared" si="2"/>
        <v>543</v>
      </c>
      <c r="J21" s="26"/>
      <c r="K21" s="24"/>
      <c r="L21" s="25">
        <f t="shared" si="3"/>
        <v>0</v>
      </c>
      <c r="M21" s="26"/>
      <c r="N21" s="164">
        <f t="shared" si="6"/>
        <v>0</v>
      </c>
      <c r="O21" s="25" t="e">
        <f t="shared" si="4"/>
        <v>#DIV/0!</v>
      </c>
      <c r="P21" s="26">
        <v>750</v>
      </c>
      <c r="Q21" s="28">
        <f t="shared" si="7"/>
        <v>543</v>
      </c>
      <c r="R21" s="128">
        <f>Q21/P21*100</f>
        <v>72.39999999999999</v>
      </c>
      <c r="S21" s="168">
        <f t="shared" si="8"/>
        <v>72.39999999999999</v>
      </c>
      <c r="T21" s="135"/>
      <c r="U21" s="27">
        <f t="shared" si="10"/>
        <v>543</v>
      </c>
    </row>
    <row r="22" spans="1:21" ht="12.75">
      <c r="A22" s="21" t="s">
        <v>35</v>
      </c>
      <c r="B22" s="23"/>
      <c r="C22" s="24">
        <v>2177</v>
      </c>
      <c r="D22" s="25"/>
      <c r="E22" s="26">
        <v>3600</v>
      </c>
      <c r="F22" s="24">
        <v>1000</v>
      </c>
      <c r="G22" s="100">
        <f t="shared" si="0"/>
        <v>27.77777777777778</v>
      </c>
      <c r="H22" s="102">
        <f t="shared" si="1"/>
        <v>45.93477262287552</v>
      </c>
      <c r="I22" s="27">
        <f t="shared" si="2"/>
        <v>-1177</v>
      </c>
      <c r="J22" s="26"/>
      <c r="K22" s="24">
        <v>2</v>
      </c>
      <c r="L22" s="25">
        <f t="shared" si="3"/>
        <v>2</v>
      </c>
      <c r="M22" s="26"/>
      <c r="N22" s="164">
        <f t="shared" si="6"/>
        <v>2177</v>
      </c>
      <c r="O22" s="25" t="e">
        <f t="shared" si="4"/>
        <v>#DIV/0!</v>
      </c>
      <c r="P22" s="26">
        <v>3602</v>
      </c>
      <c r="Q22" s="28">
        <f t="shared" si="7"/>
        <v>1002</v>
      </c>
      <c r="R22" s="128">
        <f>Q22/P22*100</f>
        <v>27.817878956135477</v>
      </c>
      <c r="S22" s="168">
        <f t="shared" si="8"/>
        <v>27.817878956135477</v>
      </c>
      <c r="T22" s="135">
        <f t="shared" si="9"/>
        <v>46.02664216812127</v>
      </c>
      <c r="U22" s="27">
        <f t="shared" si="10"/>
        <v>-1175</v>
      </c>
    </row>
    <row r="23" spans="1:21" ht="12.75">
      <c r="A23" s="21" t="s">
        <v>36</v>
      </c>
      <c r="B23" s="23"/>
      <c r="C23" s="24">
        <v>11813</v>
      </c>
      <c r="D23" s="25"/>
      <c r="E23" s="26">
        <v>26816</v>
      </c>
      <c r="F23" s="24">
        <v>13518</v>
      </c>
      <c r="G23" s="100">
        <f t="shared" si="0"/>
        <v>50.410202863961814</v>
      </c>
      <c r="H23" s="102">
        <f t="shared" si="1"/>
        <v>114.4332515025819</v>
      </c>
      <c r="I23" s="27">
        <f t="shared" si="2"/>
        <v>1705</v>
      </c>
      <c r="J23" s="26"/>
      <c r="K23" s="24"/>
      <c r="L23" s="25">
        <f t="shared" si="3"/>
        <v>0</v>
      </c>
      <c r="M23" s="26"/>
      <c r="N23" s="164">
        <f t="shared" si="6"/>
        <v>11813</v>
      </c>
      <c r="O23" s="25" t="e">
        <f t="shared" si="4"/>
        <v>#DIV/0!</v>
      </c>
      <c r="P23" s="26">
        <v>26816</v>
      </c>
      <c r="Q23" s="28">
        <f t="shared" si="7"/>
        <v>13518</v>
      </c>
      <c r="R23" s="128">
        <f>Q23/P23*100</f>
        <v>50.410202863961814</v>
      </c>
      <c r="S23" s="168">
        <f t="shared" si="8"/>
        <v>50.410202863961814</v>
      </c>
      <c r="T23" s="135">
        <f t="shared" si="9"/>
        <v>114.4332515025819</v>
      </c>
      <c r="U23" s="27">
        <f t="shared" si="10"/>
        <v>1705</v>
      </c>
    </row>
    <row r="24" spans="1:21" s="36" customFormat="1" ht="12.75" customHeight="1" thickBot="1">
      <c r="A24" s="29" t="s">
        <v>37</v>
      </c>
      <c r="B24" s="30"/>
      <c r="C24" s="137">
        <f>C13+C16+C19+C20+C22+C23</f>
        <v>250146</v>
      </c>
      <c r="D24" s="139">
        <f>D13+D16+D19+D20+D22+D23</f>
        <v>0</v>
      </c>
      <c r="E24" s="34">
        <f>E13+E16+E19+E20+E22+E23</f>
        <v>507566</v>
      </c>
      <c r="F24" s="137">
        <f>F13+F16+F19+F20+F22+F23</f>
        <v>259169</v>
      </c>
      <c r="G24" s="101">
        <f>F24/E24*100</f>
        <v>51.06114278734194</v>
      </c>
      <c r="H24" s="103">
        <f>F24/C24*100</f>
        <v>103.60709345742087</v>
      </c>
      <c r="I24" s="32">
        <f t="shared" si="2"/>
        <v>9023</v>
      </c>
      <c r="J24" s="137">
        <f>J13+J16+J19+J20+J22+J23</f>
        <v>30969</v>
      </c>
      <c r="K24" s="137">
        <f>K13+K16+K19+K20+K22+K23</f>
        <v>26932</v>
      </c>
      <c r="L24" s="31">
        <f t="shared" si="3"/>
        <v>-4037</v>
      </c>
      <c r="M24" s="33"/>
      <c r="N24" s="165">
        <f>N13+N16+N19+N20+N22+N23</f>
        <v>281115</v>
      </c>
      <c r="O24" s="35">
        <f>SUM(D24+I24)</f>
        <v>9023</v>
      </c>
      <c r="P24" s="137">
        <f>P13+P16+P19+P20+P22+P23</f>
        <v>563678</v>
      </c>
      <c r="Q24" s="137">
        <f>Q13+Q16+Q19+Q20+Q22+Q23</f>
        <v>286101</v>
      </c>
      <c r="R24" s="129">
        <f>Q24/P24*100</f>
        <v>50.7561054360823</v>
      </c>
      <c r="S24" s="169">
        <f t="shared" si="8"/>
        <v>50.7561054360823</v>
      </c>
      <c r="T24" s="136">
        <f t="shared" si="9"/>
        <v>101.77365135264927</v>
      </c>
      <c r="U24" s="32">
        <f t="shared" si="10"/>
        <v>4986</v>
      </c>
    </row>
    <row r="25" spans="1:9" ht="12.75" hidden="1">
      <c r="A25" s="3"/>
      <c r="B25" s="37"/>
      <c r="C25" s="37"/>
      <c r="D25" s="38"/>
      <c r="E25" s="37"/>
      <c r="F25" s="37"/>
      <c r="G25" s="39"/>
      <c r="H25" s="38"/>
      <c r="I25" s="37"/>
    </row>
    <row r="26" spans="1:9" ht="12.75" hidden="1">
      <c r="A26" s="3"/>
      <c r="B26" s="37"/>
      <c r="C26" s="37"/>
      <c r="D26" s="38"/>
      <c r="E26" s="37"/>
      <c r="F26" s="37"/>
      <c r="G26" s="39"/>
      <c r="H26" s="38"/>
      <c r="I26" s="37"/>
    </row>
    <row r="27" spans="1:9" ht="12.75" hidden="1">
      <c r="A27" s="3"/>
      <c r="B27" s="37"/>
      <c r="C27" s="37"/>
      <c r="D27" s="38"/>
      <c r="E27" s="37"/>
      <c r="F27" s="37"/>
      <c r="G27" s="39"/>
      <c r="H27" s="38"/>
      <c r="I27" s="37"/>
    </row>
    <row r="28" spans="1:9" ht="12.75" hidden="1">
      <c r="A28" s="3"/>
      <c r="B28" s="37"/>
      <c r="C28" s="37"/>
      <c r="D28" s="38"/>
      <c r="E28" s="37"/>
      <c r="F28" s="37"/>
      <c r="G28" s="39"/>
      <c r="H28" s="38"/>
      <c r="I28" s="37"/>
    </row>
    <row r="29" spans="1:9" ht="12.75" hidden="1">
      <c r="A29" s="3"/>
      <c r="B29" s="37"/>
      <c r="C29" s="37"/>
      <c r="D29" s="38"/>
      <c r="E29" s="37"/>
      <c r="F29" s="37"/>
      <c r="G29" s="39"/>
      <c r="H29" s="38"/>
      <c r="I29" s="37"/>
    </row>
    <row r="30" spans="1:9" ht="12.75" hidden="1">
      <c r="A30" s="3"/>
      <c r="B30" s="37"/>
      <c r="C30" s="37"/>
      <c r="D30" s="38"/>
      <c r="E30" s="37"/>
      <c r="F30" s="37"/>
      <c r="G30" s="39"/>
      <c r="H30" s="38"/>
      <c r="I30" s="37"/>
    </row>
    <row r="31" spans="1:9" ht="12.75" hidden="1">
      <c r="A31" s="3"/>
      <c r="B31" s="37"/>
      <c r="C31" s="37"/>
      <c r="D31" s="38"/>
      <c r="E31" s="37"/>
      <c r="F31" s="37"/>
      <c r="G31" s="39"/>
      <c r="H31" s="38"/>
      <c r="I31" s="37"/>
    </row>
    <row r="32" spans="1:9" ht="12.75" hidden="1">
      <c r="A32" s="3"/>
      <c r="B32" s="37"/>
      <c r="C32" s="37"/>
      <c r="D32" s="38"/>
      <c r="E32" s="37"/>
      <c r="F32" s="37"/>
      <c r="G32" s="39"/>
      <c r="H32" s="38"/>
      <c r="I32" s="37"/>
    </row>
    <row r="33" spans="1:9" ht="12.75" hidden="1">
      <c r="A33" s="3"/>
      <c r="B33" s="37"/>
      <c r="C33" s="37"/>
      <c r="D33" s="38"/>
      <c r="E33" s="37"/>
      <c r="F33" s="37"/>
      <c r="G33" s="39"/>
      <c r="H33" s="38"/>
      <c r="I33" s="37"/>
    </row>
    <row r="34" spans="1:9" ht="12.75" hidden="1">
      <c r="A34" s="3"/>
      <c r="B34" s="37"/>
      <c r="C34" s="37"/>
      <c r="D34" s="38"/>
      <c r="E34" s="37"/>
      <c r="F34" s="37"/>
      <c r="G34" s="39"/>
      <c r="H34" s="38"/>
      <c r="I34" s="37"/>
    </row>
    <row r="35" spans="1:9" ht="12.75" hidden="1">
      <c r="A35" s="3"/>
      <c r="B35" s="37"/>
      <c r="C35" s="37"/>
      <c r="D35" s="38"/>
      <c r="E35" s="37"/>
      <c r="F35" s="37"/>
      <c r="G35" s="39"/>
      <c r="H35" s="38"/>
      <c r="I35" s="37"/>
    </row>
    <row r="36" spans="1:9" ht="12.75" hidden="1">
      <c r="A36" s="3"/>
      <c r="B36" s="37"/>
      <c r="C36" s="37"/>
      <c r="D36" s="38"/>
      <c r="E36" s="37"/>
      <c r="F36" s="37"/>
      <c r="G36" s="39"/>
      <c r="H36" s="38"/>
      <c r="I36" s="37"/>
    </row>
    <row r="37" spans="1:9" ht="12.75" hidden="1">
      <c r="A37" s="3"/>
      <c r="B37" s="37"/>
      <c r="C37" s="37"/>
      <c r="D37" s="38"/>
      <c r="E37" s="37"/>
      <c r="F37" s="37"/>
      <c r="G37" s="39"/>
      <c r="H37" s="38"/>
      <c r="I37" s="37"/>
    </row>
    <row r="38" spans="1:9" ht="12.75" hidden="1">
      <c r="A38" s="3"/>
      <c r="B38" s="37"/>
      <c r="C38" s="37"/>
      <c r="D38" s="38"/>
      <c r="E38" s="37"/>
      <c r="F38" s="37"/>
      <c r="G38" s="39"/>
      <c r="H38" s="38"/>
      <c r="I38" s="37"/>
    </row>
    <row r="39" spans="1:9" ht="12.75" hidden="1">
      <c r="A39" s="3"/>
      <c r="B39" s="37"/>
      <c r="C39" s="37"/>
      <c r="D39" s="38"/>
      <c r="E39" s="37"/>
      <c r="F39" s="37"/>
      <c r="G39" s="39"/>
      <c r="H39" s="38"/>
      <c r="I39" s="37"/>
    </row>
    <row r="40" spans="1:9" ht="12.75" hidden="1">
      <c r="A40" s="3"/>
      <c r="B40" s="37"/>
      <c r="C40" s="37"/>
      <c r="D40" s="38"/>
      <c r="E40" s="37"/>
      <c r="F40" s="37"/>
      <c r="G40" s="39"/>
      <c r="H40" s="38"/>
      <c r="I40" s="37"/>
    </row>
    <row r="41" spans="1:9" ht="12.75" hidden="1">
      <c r="A41" s="3"/>
      <c r="B41" s="37"/>
      <c r="C41" s="37"/>
      <c r="D41" s="38"/>
      <c r="E41" s="37"/>
      <c r="F41" s="37"/>
      <c r="G41" s="39"/>
      <c r="H41" s="38"/>
      <c r="I41" s="37"/>
    </row>
    <row r="42" spans="1:9" ht="12.75" hidden="1">
      <c r="A42" s="3"/>
      <c r="B42" s="37"/>
      <c r="C42" s="37"/>
      <c r="D42" s="38"/>
      <c r="E42" s="37"/>
      <c r="F42" s="37"/>
      <c r="G42" s="39"/>
      <c r="H42" s="38"/>
      <c r="I42" s="37"/>
    </row>
    <row r="43" spans="1:9" ht="12.75" hidden="1">
      <c r="A43" s="3"/>
      <c r="B43" s="37"/>
      <c r="C43" s="37"/>
      <c r="D43" s="38"/>
      <c r="E43" s="37"/>
      <c r="F43" s="37"/>
      <c r="G43" s="39"/>
      <c r="H43" s="38"/>
      <c r="I43" s="37"/>
    </row>
    <row r="44" spans="1:9" ht="12.75" hidden="1">
      <c r="A44" s="3"/>
      <c r="B44" s="37"/>
      <c r="C44" s="37"/>
      <c r="D44" s="38"/>
      <c r="E44" s="37"/>
      <c r="F44" s="37"/>
      <c r="G44" s="39"/>
      <c r="H44" s="38"/>
      <c r="I44" s="37"/>
    </row>
    <row r="45" s="2" customFormat="1" ht="18" hidden="1">
      <c r="A45" s="1" t="s">
        <v>38</v>
      </c>
    </row>
    <row r="46" ht="12.75" hidden="1">
      <c r="A46" s="3"/>
    </row>
    <row r="47" ht="12.75" hidden="1">
      <c r="A47" s="40" t="s">
        <v>0</v>
      </c>
    </row>
    <row r="48" ht="12.75" hidden="1">
      <c r="A48" s="3"/>
    </row>
    <row r="49" ht="15.75">
      <c r="A49" s="4" t="s">
        <v>39</v>
      </c>
    </row>
    <row r="50" spans="1:21" ht="1.5" customHeight="1" thickBot="1">
      <c r="A50" s="3"/>
      <c r="G50" s="39"/>
      <c r="U50" s="5" t="s">
        <v>2</v>
      </c>
    </row>
    <row r="51" spans="1:21" ht="13.5" thickBot="1">
      <c r="A51" s="104"/>
      <c r="B51" s="6"/>
      <c r="C51" s="108" t="s">
        <v>3</v>
      </c>
      <c r="D51" s="108"/>
      <c r="E51" s="108"/>
      <c r="F51" s="108"/>
      <c r="G51" s="108"/>
      <c r="H51" s="108"/>
      <c r="I51" s="138"/>
      <c r="J51" s="248" t="s">
        <v>4</v>
      </c>
      <c r="K51" s="249"/>
      <c r="L51" s="249"/>
      <c r="M51" s="108" t="s">
        <v>5</v>
      </c>
      <c r="N51" s="184" t="s">
        <v>6</v>
      </c>
      <c r="O51" s="108"/>
      <c r="P51" s="108"/>
      <c r="Q51" s="108"/>
      <c r="R51" s="108"/>
      <c r="S51" s="108"/>
      <c r="T51" s="180"/>
      <c r="U51" s="109"/>
    </row>
    <row r="52" spans="1:21" ht="12.75">
      <c r="A52" s="105" t="s">
        <v>7</v>
      </c>
      <c r="B52" s="7"/>
      <c r="C52" s="170" t="s">
        <v>114</v>
      </c>
      <c r="D52" s="171"/>
      <c r="E52" s="172" t="s">
        <v>116</v>
      </c>
      <c r="F52" s="171"/>
      <c r="G52" s="171"/>
      <c r="H52" s="172" t="s">
        <v>117</v>
      </c>
      <c r="I52" s="173"/>
      <c r="J52" s="174"/>
      <c r="K52" s="175" t="s">
        <v>9</v>
      </c>
      <c r="L52" s="181"/>
      <c r="M52" s="182"/>
      <c r="N52" s="183" t="s">
        <v>119</v>
      </c>
      <c r="O52" s="178"/>
      <c r="P52" s="172" t="s">
        <v>116</v>
      </c>
      <c r="Q52" s="171"/>
      <c r="R52" s="171"/>
      <c r="S52" s="170"/>
      <c r="T52" s="172" t="s">
        <v>117</v>
      </c>
      <c r="U52" s="173"/>
    </row>
    <row r="53" spans="1:21" ht="12.75">
      <c r="A53" s="106"/>
      <c r="B53" s="9"/>
      <c r="C53" s="110" t="s">
        <v>149</v>
      </c>
      <c r="D53" s="111" t="s">
        <v>10</v>
      </c>
      <c r="E53" s="112" t="s">
        <v>115</v>
      </c>
      <c r="F53" s="113" t="s">
        <v>14</v>
      </c>
      <c r="G53" s="114" t="s">
        <v>10</v>
      </c>
      <c r="H53" s="111" t="s">
        <v>12</v>
      </c>
      <c r="I53" s="115" t="s">
        <v>13</v>
      </c>
      <c r="J53" s="140" t="s">
        <v>149</v>
      </c>
      <c r="K53" s="141" t="s">
        <v>149</v>
      </c>
      <c r="L53" s="150" t="s">
        <v>13</v>
      </c>
      <c r="M53" s="146" t="s">
        <v>14</v>
      </c>
      <c r="N53" s="145" t="s">
        <v>149</v>
      </c>
      <c r="O53" s="111" t="s">
        <v>10</v>
      </c>
      <c r="P53" s="112" t="s">
        <v>115</v>
      </c>
      <c r="Q53" s="113" t="s">
        <v>14</v>
      </c>
      <c r="R53" s="111" t="s">
        <v>10</v>
      </c>
      <c r="S53" s="154" t="s">
        <v>10</v>
      </c>
      <c r="T53" s="156" t="s">
        <v>12</v>
      </c>
      <c r="U53" s="115" t="s">
        <v>13</v>
      </c>
    </row>
    <row r="54" spans="1:21" ht="13.5" thickBot="1">
      <c r="A54" s="107"/>
      <c r="B54" s="14" t="s">
        <v>15</v>
      </c>
      <c r="C54" s="116">
        <v>2004</v>
      </c>
      <c r="D54" s="117" t="s">
        <v>16</v>
      </c>
      <c r="E54" s="118" t="s">
        <v>11</v>
      </c>
      <c r="F54" s="116" t="s">
        <v>149</v>
      </c>
      <c r="G54" s="119" t="s">
        <v>16</v>
      </c>
      <c r="H54" s="120" t="s">
        <v>118</v>
      </c>
      <c r="I54" s="121" t="s">
        <v>17</v>
      </c>
      <c r="J54" s="118">
        <v>2004</v>
      </c>
      <c r="K54" s="116">
        <v>2005</v>
      </c>
      <c r="L54" s="151" t="s">
        <v>17</v>
      </c>
      <c r="M54" s="147" t="s">
        <v>15</v>
      </c>
      <c r="N54" s="116">
        <v>2004</v>
      </c>
      <c r="O54" s="117" t="s">
        <v>16</v>
      </c>
      <c r="P54" s="118" t="s">
        <v>11</v>
      </c>
      <c r="Q54" s="116" t="s">
        <v>149</v>
      </c>
      <c r="R54" s="117" t="s">
        <v>16</v>
      </c>
      <c r="S54" s="117" t="s">
        <v>16</v>
      </c>
      <c r="T54" s="157" t="s">
        <v>118</v>
      </c>
      <c r="U54" s="121" t="s">
        <v>17</v>
      </c>
    </row>
    <row r="55" spans="1:21" s="20" customFormat="1" ht="11.25">
      <c r="A55" s="16"/>
      <c r="B55" s="17">
        <v>1</v>
      </c>
      <c r="C55" s="124">
        <v>2</v>
      </c>
      <c r="D55" s="19" t="s">
        <v>18</v>
      </c>
      <c r="E55" s="123">
        <v>4</v>
      </c>
      <c r="F55" s="124">
        <v>5</v>
      </c>
      <c r="G55" s="125" t="s">
        <v>19</v>
      </c>
      <c r="H55" s="19" t="s">
        <v>20</v>
      </c>
      <c r="I55" s="126" t="s">
        <v>21</v>
      </c>
      <c r="J55" s="123">
        <v>9</v>
      </c>
      <c r="K55" s="124">
        <v>10</v>
      </c>
      <c r="L55" s="124" t="s">
        <v>22</v>
      </c>
      <c r="M55" s="18">
        <v>12</v>
      </c>
      <c r="N55" s="124">
        <v>13</v>
      </c>
      <c r="O55" s="19" t="s">
        <v>23</v>
      </c>
      <c r="P55" s="123">
        <v>15</v>
      </c>
      <c r="Q55" s="124">
        <v>16</v>
      </c>
      <c r="R55" s="19" t="s">
        <v>24</v>
      </c>
      <c r="S55" s="155" t="s">
        <v>24</v>
      </c>
      <c r="T55" s="133" t="s">
        <v>25</v>
      </c>
      <c r="U55" s="134" t="s">
        <v>26</v>
      </c>
    </row>
    <row r="56" spans="1:21" ht="12.75">
      <c r="A56" s="21" t="s">
        <v>40</v>
      </c>
      <c r="B56" s="23"/>
      <c r="C56" s="24">
        <v>66058</v>
      </c>
      <c r="D56" s="25"/>
      <c r="E56" s="26">
        <v>135000</v>
      </c>
      <c r="F56" s="24">
        <v>69405</v>
      </c>
      <c r="G56" s="100">
        <f aca="true" t="shared" si="11" ref="G56:G70">F56/E56*100</f>
        <v>51.411111111111104</v>
      </c>
      <c r="H56" s="102">
        <f aca="true" t="shared" si="12" ref="H56:H70">F56/C56*100</f>
        <v>105.06675951436617</v>
      </c>
      <c r="I56" s="27">
        <f aca="true" t="shared" si="13" ref="I56:I93">F56-C56</f>
        <v>3347</v>
      </c>
      <c r="J56" s="26">
        <v>542</v>
      </c>
      <c r="K56" s="24">
        <v>195</v>
      </c>
      <c r="L56" s="28">
        <f aca="true" t="shared" si="14" ref="L56:L93">K56-J56</f>
        <v>-347</v>
      </c>
      <c r="M56" s="148"/>
      <c r="N56" s="28">
        <f aca="true" t="shared" si="15" ref="N56:N93">SUM(C56+J56)</f>
        <v>66600</v>
      </c>
      <c r="O56" s="25" t="e">
        <f aca="true" t="shared" si="16" ref="O56:O64">N56/M56*100</f>
        <v>#DIV/0!</v>
      </c>
      <c r="P56" s="26">
        <v>135160</v>
      </c>
      <c r="Q56" s="28">
        <f>SUM(F56+K56)</f>
        <v>69600</v>
      </c>
      <c r="R56" s="153">
        <f aca="true" t="shared" si="17" ref="R56:R89">Q56/P56*100</f>
        <v>51.494525007398636</v>
      </c>
      <c r="S56" s="102">
        <f>Q56/P56*100</f>
        <v>51.494525007398636</v>
      </c>
      <c r="T56" s="135">
        <f>Q56/N56*100</f>
        <v>104.5045045045045</v>
      </c>
      <c r="U56" s="27">
        <f>Q56-N56</f>
        <v>3000</v>
      </c>
    </row>
    <row r="57" spans="1:21" ht="12.75">
      <c r="A57" s="21" t="s">
        <v>41</v>
      </c>
      <c r="B57" s="23"/>
      <c r="C57" s="24">
        <v>19001</v>
      </c>
      <c r="D57" s="25"/>
      <c r="E57" s="26">
        <v>40000</v>
      </c>
      <c r="F57" s="24">
        <v>17506</v>
      </c>
      <c r="G57" s="100">
        <f t="shared" si="11"/>
        <v>43.765</v>
      </c>
      <c r="H57" s="102">
        <f t="shared" si="12"/>
        <v>92.1319930529972</v>
      </c>
      <c r="I57" s="27">
        <f t="shared" si="13"/>
        <v>-1495</v>
      </c>
      <c r="J57" s="26"/>
      <c r="K57" s="24"/>
      <c r="L57" s="28">
        <f t="shared" si="14"/>
        <v>0</v>
      </c>
      <c r="M57" s="148"/>
      <c r="N57" s="28">
        <f t="shared" si="15"/>
        <v>19001</v>
      </c>
      <c r="O57" s="25" t="e">
        <f t="shared" si="16"/>
        <v>#DIV/0!</v>
      </c>
      <c r="P57" s="26">
        <v>40030</v>
      </c>
      <c r="Q57" s="28">
        <f aca="true" t="shared" si="18" ref="Q57:Q92">SUM(F57+K57)</f>
        <v>17506</v>
      </c>
      <c r="R57" s="153">
        <f t="shared" si="17"/>
        <v>43.73220084936298</v>
      </c>
      <c r="S57" s="102">
        <f aca="true" t="shared" si="19" ref="S57:S93">Q57/P57*100</f>
        <v>43.73220084936298</v>
      </c>
      <c r="T57" s="135">
        <f aca="true" t="shared" si="20" ref="T57:T95">Q57/N57*100</f>
        <v>92.1319930529972</v>
      </c>
      <c r="U57" s="27">
        <f aca="true" t="shared" si="21" ref="U57:U95">Q57-N57</f>
        <v>-1495</v>
      </c>
    </row>
    <row r="58" spans="1:21" ht="12.75">
      <c r="A58" s="21" t="s">
        <v>42</v>
      </c>
      <c r="B58" s="23"/>
      <c r="C58" s="24">
        <v>3085</v>
      </c>
      <c r="D58" s="25"/>
      <c r="E58" s="26">
        <v>6500</v>
      </c>
      <c r="F58" s="24">
        <v>3564</v>
      </c>
      <c r="G58" s="100">
        <f t="shared" si="11"/>
        <v>54.83076923076923</v>
      </c>
      <c r="H58" s="102">
        <f t="shared" si="12"/>
        <v>115.52674230145867</v>
      </c>
      <c r="I58" s="27">
        <f t="shared" si="13"/>
        <v>479</v>
      </c>
      <c r="J58" s="26"/>
      <c r="K58" s="24"/>
      <c r="L58" s="28">
        <f t="shared" si="14"/>
        <v>0</v>
      </c>
      <c r="M58" s="148"/>
      <c r="N58" s="28">
        <f t="shared" si="15"/>
        <v>3085</v>
      </c>
      <c r="O58" s="25" t="e">
        <f t="shared" si="16"/>
        <v>#DIV/0!</v>
      </c>
      <c r="P58" s="26">
        <v>6500</v>
      </c>
      <c r="Q58" s="28">
        <f t="shared" si="18"/>
        <v>3564</v>
      </c>
      <c r="R58" s="128">
        <f t="shared" si="17"/>
        <v>54.83076923076923</v>
      </c>
      <c r="S58" s="102">
        <f t="shared" si="19"/>
        <v>54.83076923076923</v>
      </c>
      <c r="T58" s="135">
        <f t="shared" si="20"/>
        <v>115.52674230145867</v>
      </c>
      <c r="U58" s="27">
        <f t="shared" si="21"/>
        <v>479</v>
      </c>
    </row>
    <row r="59" spans="1:21" ht="12.75">
      <c r="A59" s="21" t="s">
        <v>43</v>
      </c>
      <c r="B59" s="23"/>
      <c r="C59" s="24">
        <v>32070</v>
      </c>
      <c r="D59" s="25"/>
      <c r="E59" s="26">
        <v>62500</v>
      </c>
      <c r="F59" s="24">
        <v>33541</v>
      </c>
      <c r="G59" s="100">
        <f t="shared" si="11"/>
        <v>53.665600000000005</v>
      </c>
      <c r="H59" s="102">
        <f t="shared" si="12"/>
        <v>104.58684128468974</v>
      </c>
      <c r="I59" s="27">
        <f t="shared" si="13"/>
        <v>1471</v>
      </c>
      <c r="J59" s="26">
        <v>152</v>
      </c>
      <c r="K59" s="24"/>
      <c r="L59" s="28">
        <f t="shared" si="14"/>
        <v>-152</v>
      </c>
      <c r="M59" s="148"/>
      <c r="N59" s="28">
        <f t="shared" si="15"/>
        <v>32222</v>
      </c>
      <c r="O59" s="25" t="e">
        <f t="shared" si="16"/>
        <v>#DIV/0!</v>
      </c>
      <c r="P59" s="26">
        <v>62600</v>
      </c>
      <c r="Q59" s="28">
        <f t="shared" si="18"/>
        <v>33541</v>
      </c>
      <c r="R59" s="128">
        <f t="shared" si="17"/>
        <v>53.57987220447284</v>
      </c>
      <c r="S59" s="102">
        <f t="shared" si="19"/>
        <v>53.57987220447284</v>
      </c>
      <c r="T59" s="135">
        <f t="shared" si="20"/>
        <v>104.09347650673453</v>
      </c>
      <c r="U59" s="27">
        <f t="shared" si="21"/>
        <v>1319</v>
      </c>
    </row>
    <row r="60" spans="1:21" ht="12.75">
      <c r="A60" s="21" t="s">
        <v>44</v>
      </c>
      <c r="B60" s="23"/>
      <c r="C60" s="24">
        <v>5332</v>
      </c>
      <c r="D60" s="25"/>
      <c r="E60" s="26">
        <v>10500</v>
      </c>
      <c r="F60" s="24">
        <v>5085</v>
      </c>
      <c r="G60" s="100">
        <f t="shared" si="11"/>
        <v>48.42857142857142</v>
      </c>
      <c r="H60" s="102">
        <f t="shared" si="12"/>
        <v>95.36759189797449</v>
      </c>
      <c r="I60" s="27">
        <f t="shared" si="13"/>
        <v>-247</v>
      </c>
      <c r="J60" s="26">
        <v>13</v>
      </c>
      <c r="K60" s="24">
        <v>7</v>
      </c>
      <c r="L60" s="28">
        <f t="shared" si="14"/>
        <v>-6</v>
      </c>
      <c r="M60" s="148"/>
      <c r="N60" s="28">
        <f t="shared" si="15"/>
        <v>5345</v>
      </c>
      <c r="O60" s="25" t="e">
        <f t="shared" si="16"/>
        <v>#DIV/0!</v>
      </c>
      <c r="P60" s="26">
        <v>10500</v>
      </c>
      <c r="Q60" s="28">
        <f t="shared" si="18"/>
        <v>5092</v>
      </c>
      <c r="R60" s="128">
        <f t="shared" si="17"/>
        <v>48.49523809523809</v>
      </c>
      <c r="S60" s="102">
        <f t="shared" si="19"/>
        <v>48.49523809523809</v>
      </c>
      <c r="T60" s="135">
        <f t="shared" si="20"/>
        <v>95.266604303087</v>
      </c>
      <c r="U60" s="27">
        <f t="shared" si="21"/>
        <v>-253</v>
      </c>
    </row>
    <row r="61" spans="1:21" ht="12.75">
      <c r="A61" s="21" t="s">
        <v>45</v>
      </c>
      <c r="B61" s="23"/>
      <c r="C61" s="24">
        <v>156</v>
      </c>
      <c r="D61" s="25"/>
      <c r="E61" s="26">
        <v>300</v>
      </c>
      <c r="F61" s="24">
        <v>218</v>
      </c>
      <c r="G61" s="100">
        <f t="shared" si="11"/>
        <v>72.66666666666667</v>
      </c>
      <c r="H61" s="102">
        <f t="shared" si="12"/>
        <v>139.74358974358972</v>
      </c>
      <c r="I61" s="27">
        <f t="shared" si="13"/>
        <v>62</v>
      </c>
      <c r="J61" s="26"/>
      <c r="K61" s="24"/>
      <c r="L61" s="28">
        <f t="shared" si="14"/>
        <v>0</v>
      </c>
      <c r="M61" s="148"/>
      <c r="N61" s="28">
        <f t="shared" si="15"/>
        <v>156</v>
      </c>
      <c r="O61" s="25" t="e">
        <f t="shared" si="16"/>
        <v>#DIV/0!</v>
      </c>
      <c r="P61" s="26">
        <v>300</v>
      </c>
      <c r="Q61" s="28">
        <f t="shared" si="18"/>
        <v>218</v>
      </c>
      <c r="R61" s="128">
        <f t="shared" si="17"/>
        <v>72.66666666666667</v>
      </c>
      <c r="S61" s="102">
        <f t="shared" si="19"/>
        <v>72.66666666666667</v>
      </c>
      <c r="T61" s="135">
        <f t="shared" si="20"/>
        <v>139.74358974358972</v>
      </c>
      <c r="U61" s="27">
        <f t="shared" si="21"/>
        <v>62</v>
      </c>
    </row>
    <row r="62" spans="1:21" ht="12.75">
      <c r="A62" s="21" t="s">
        <v>46</v>
      </c>
      <c r="B62" s="23"/>
      <c r="C62" s="24">
        <v>938</v>
      </c>
      <c r="D62" s="25"/>
      <c r="E62" s="26">
        <v>3500</v>
      </c>
      <c r="F62" s="24">
        <v>3110</v>
      </c>
      <c r="G62" s="100">
        <f t="shared" si="11"/>
        <v>88.85714285714286</v>
      </c>
      <c r="H62" s="102">
        <f t="shared" si="12"/>
        <v>331.55650319829425</v>
      </c>
      <c r="I62" s="27">
        <f t="shared" si="13"/>
        <v>2172</v>
      </c>
      <c r="J62" s="26">
        <v>2</v>
      </c>
      <c r="K62" s="24">
        <v>23</v>
      </c>
      <c r="L62" s="28">
        <f t="shared" si="14"/>
        <v>21</v>
      </c>
      <c r="M62" s="148"/>
      <c r="N62" s="28">
        <f t="shared" si="15"/>
        <v>940</v>
      </c>
      <c r="O62" s="25" t="e">
        <f t="shared" si="16"/>
        <v>#DIV/0!</v>
      </c>
      <c r="P62" s="26">
        <v>3500</v>
      </c>
      <c r="Q62" s="28">
        <f t="shared" si="18"/>
        <v>3133</v>
      </c>
      <c r="R62" s="128">
        <f t="shared" si="17"/>
        <v>89.51428571428572</v>
      </c>
      <c r="S62" s="102">
        <f t="shared" si="19"/>
        <v>89.51428571428572</v>
      </c>
      <c r="T62" s="135">
        <f t="shared" si="20"/>
        <v>333.29787234042556</v>
      </c>
      <c r="U62" s="27">
        <f t="shared" si="21"/>
        <v>2193</v>
      </c>
    </row>
    <row r="63" spans="1:21" ht="12.75">
      <c r="A63" s="21" t="s">
        <v>47</v>
      </c>
      <c r="B63" s="23"/>
      <c r="C63" s="24">
        <v>3830</v>
      </c>
      <c r="D63" s="25"/>
      <c r="E63" s="26">
        <v>8500</v>
      </c>
      <c r="F63" s="24">
        <v>4394</v>
      </c>
      <c r="G63" s="100">
        <f t="shared" si="11"/>
        <v>51.694117647058825</v>
      </c>
      <c r="H63" s="102">
        <f t="shared" si="12"/>
        <v>114.72584856396865</v>
      </c>
      <c r="I63" s="27">
        <f t="shared" si="13"/>
        <v>564</v>
      </c>
      <c r="J63" s="26">
        <v>375</v>
      </c>
      <c r="K63" s="24">
        <v>165</v>
      </c>
      <c r="L63" s="28">
        <f t="shared" si="14"/>
        <v>-210</v>
      </c>
      <c r="M63" s="148"/>
      <c r="N63" s="28">
        <f t="shared" si="15"/>
        <v>4205</v>
      </c>
      <c r="O63" s="25" t="e">
        <f t="shared" si="16"/>
        <v>#DIV/0!</v>
      </c>
      <c r="P63" s="26">
        <v>8700</v>
      </c>
      <c r="Q63" s="28">
        <f t="shared" si="18"/>
        <v>4559</v>
      </c>
      <c r="R63" s="128">
        <f t="shared" si="17"/>
        <v>52.40229885057472</v>
      </c>
      <c r="S63" s="102">
        <f t="shared" si="19"/>
        <v>52.40229885057472</v>
      </c>
      <c r="T63" s="135">
        <f t="shared" si="20"/>
        <v>108.41854934601665</v>
      </c>
      <c r="U63" s="27">
        <f t="shared" si="21"/>
        <v>354</v>
      </c>
    </row>
    <row r="64" spans="1:21" ht="12.75">
      <c r="A64" s="21" t="s">
        <v>48</v>
      </c>
      <c r="B64" s="23"/>
      <c r="C64" s="24">
        <v>8577</v>
      </c>
      <c r="D64" s="25"/>
      <c r="E64" s="26">
        <v>16500</v>
      </c>
      <c r="F64" s="24">
        <v>8797</v>
      </c>
      <c r="G64" s="100">
        <f t="shared" si="11"/>
        <v>53.31515151515151</v>
      </c>
      <c r="H64" s="102">
        <f t="shared" si="12"/>
        <v>102.56499941704558</v>
      </c>
      <c r="I64" s="27">
        <f t="shared" si="13"/>
        <v>220</v>
      </c>
      <c r="J64" s="26">
        <v>13</v>
      </c>
      <c r="K64" s="24">
        <v>17</v>
      </c>
      <c r="L64" s="28">
        <f t="shared" si="14"/>
        <v>4</v>
      </c>
      <c r="M64" s="148"/>
      <c r="N64" s="28">
        <f t="shared" si="15"/>
        <v>8590</v>
      </c>
      <c r="O64" s="25" t="e">
        <f t="shared" si="16"/>
        <v>#DIV/0!</v>
      </c>
      <c r="P64" s="26">
        <v>16800</v>
      </c>
      <c r="Q64" s="28">
        <f t="shared" si="18"/>
        <v>8814</v>
      </c>
      <c r="R64" s="128">
        <f t="shared" si="17"/>
        <v>52.46428571428572</v>
      </c>
      <c r="S64" s="102">
        <f t="shared" si="19"/>
        <v>52.46428571428572</v>
      </c>
      <c r="T64" s="135">
        <f t="shared" si="20"/>
        <v>102.60768335273573</v>
      </c>
      <c r="U64" s="27">
        <f t="shared" si="21"/>
        <v>224</v>
      </c>
    </row>
    <row r="65" spans="1:21" ht="12.75">
      <c r="A65" s="21" t="s">
        <v>49</v>
      </c>
      <c r="B65" s="23"/>
      <c r="C65" s="24">
        <v>60</v>
      </c>
      <c r="D65" s="25"/>
      <c r="E65" s="26"/>
      <c r="F65" s="24"/>
      <c r="G65" s="100" t="e">
        <f t="shared" si="11"/>
        <v>#DIV/0!</v>
      </c>
      <c r="H65" s="102">
        <f t="shared" si="12"/>
        <v>0</v>
      </c>
      <c r="I65" s="27">
        <f t="shared" si="13"/>
        <v>-60</v>
      </c>
      <c r="J65" s="26">
        <v>25550</v>
      </c>
      <c r="K65" s="24">
        <v>22158</v>
      </c>
      <c r="L65" s="28">
        <f t="shared" si="14"/>
        <v>-3392</v>
      </c>
      <c r="M65" s="148"/>
      <c r="N65" s="28">
        <f t="shared" si="15"/>
        <v>25610</v>
      </c>
      <c r="O65" s="25"/>
      <c r="P65" s="26">
        <v>45600</v>
      </c>
      <c r="Q65" s="28">
        <f t="shared" si="18"/>
        <v>22158</v>
      </c>
      <c r="R65" s="128">
        <f t="shared" si="17"/>
        <v>48.59210526315789</v>
      </c>
      <c r="S65" s="102">
        <f t="shared" si="19"/>
        <v>48.59210526315789</v>
      </c>
      <c r="T65" s="135">
        <f t="shared" si="20"/>
        <v>86.52089027723545</v>
      </c>
      <c r="U65" s="27">
        <f t="shared" si="21"/>
        <v>-3452</v>
      </c>
    </row>
    <row r="66" spans="1:21" ht="12.75">
      <c r="A66" s="21" t="s">
        <v>50</v>
      </c>
      <c r="B66" s="23"/>
      <c r="C66" s="24">
        <v>5403</v>
      </c>
      <c r="D66" s="25"/>
      <c r="E66" s="26">
        <v>10840</v>
      </c>
      <c r="F66" s="24">
        <v>4688</v>
      </c>
      <c r="G66" s="100">
        <f t="shared" si="11"/>
        <v>43.247232472324725</v>
      </c>
      <c r="H66" s="102">
        <f t="shared" si="12"/>
        <v>86.76661114195817</v>
      </c>
      <c r="I66" s="27">
        <f t="shared" si="13"/>
        <v>-715</v>
      </c>
      <c r="J66" s="26">
        <v>26</v>
      </c>
      <c r="K66" s="24"/>
      <c r="L66" s="28">
        <f t="shared" si="14"/>
        <v>-26</v>
      </c>
      <c r="M66" s="148"/>
      <c r="N66" s="28">
        <f t="shared" si="15"/>
        <v>5429</v>
      </c>
      <c r="O66" s="25"/>
      <c r="P66" s="26">
        <v>10840</v>
      </c>
      <c r="Q66" s="28">
        <f t="shared" si="18"/>
        <v>4688</v>
      </c>
      <c r="R66" s="128">
        <f t="shared" si="17"/>
        <v>43.247232472324725</v>
      </c>
      <c r="S66" s="102">
        <f t="shared" si="19"/>
        <v>43.247232472324725</v>
      </c>
      <c r="T66" s="135">
        <f t="shared" si="20"/>
        <v>86.35107754650949</v>
      </c>
      <c r="U66" s="27">
        <f t="shared" si="21"/>
        <v>-741</v>
      </c>
    </row>
    <row r="67" spans="1:21" ht="12.75" hidden="1">
      <c r="A67" s="21" t="s">
        <v>51</v>
      </c>
      <c r="B67" s="23"/>
      <c r="C67" s="24"/>
      <c r="D67" s="25"/>
      <c r="E67" s="26"/>
      <c r="F67" s="24"/>
      <c r="G67" s="100" t="e">
        <f t="shared" si="11"/>
        <v>#DIV/0!</v>
      </c>
      <c r="H67" s="102" t="e">
        <f t="shared" si="12"/>
        <v>#DIV/0!</v>
      </c>
      <c r="I67" s="27">
        <f t="shared" si="13"/>
        <v>0</v>
      </c>
      <c r="J67" s="26"/>
      <c r="K67" s="24"/>
      <c r="L67" s="28">
        <f t="shared" si="14"/>
        <v>0</v>
      </c>
      <c r="M67" s="148"/>
      <c r="N67" s="28">
        <f t="shared" si="15"/>
        <v>0</v>
      </c>
      <c r="O67" s="25"/>
      <c r="P67" s="26"/>
      <c r="Q67" s="28">
        <f t="shared" si="18"/>
        <v>0</v>
      </c>
      <c r="R67" s="128" t="e">
        <f t="shared" si="17"/>
        <v>#DIV/0!</v>
      </c>
      <c r="S67" s="102" t="e">
        <f t="shared" si="19"/>
        <v>#DIV/0!</v>
      </c>
      <c r="T67" s="135" t="e">
        <f t="shared" si="20"/>
        <v>#DIV/0!</v>
      </c>
      <c r="U67" s="27">
        <f t="shared" si="21"/>
        <v>0</v>
      </c>
    </row>
    <row r="68" spans="1:21" ht="12.75" hidden="1">
      <c r="A68" s="21" t="s">
        <v>52</v>
      </c>
      <c r="B68" s="23"/>
      <c r="C68" s="24"/>
      <c r="D68" s="25"/>
      <c r="E68" s="26"/>
      <c r="F68" s="24"/>
      <c r="G68" s="100" t="e">
        <f t="shared" si="11"/>
        <v>#DIV/0!</v>
      </c>
      <c r="H68" s="102" t="e">
        <f t="shared" si="12"/>
        <v>#DIV/0!</v>
      </c>
      <c r="I68" s="27">
        <f t="shared" si="13"/>
        <v>0</v>
      </c>
      <c r="J68" s="26"/>
      <c r="K68" s="24"/>
      <c r="L68" s="28">
        <f t="shared" si="14"/>
        <v>0</v>
      </c>
      <c r="M68" s="148"/>
      <c r="N68" s="28">
        <f t="shared" si="15"/>
        <v>0</v>
      </c>
      <c r="O68" s="25"/>
      <c r="P68" s="26"/>
      <c r="Q68" s="28">
        <f t="shared" si="18"/>
        <v>0</v>
      </c>
      <c r="R68" s="128" t="e">
        <f t="shared" si="17"/>
        <v>#DIV/0!</v>
      </c>
      <c r="S68" s="102" t="e">
        <f t="shared" si="19"/>
        <v>#DIV/0!</v>
      </c>
      <c r="T68" s="135" t="e">
        <f t="shared" si="20"/>
        <v>#DIV/0!</v>
      </c>
      <c r="U68" s="27">
        <f t="shared" si="21"/>
        <v>0</v>
      </c>
    </row>
    <row r="69" spans="1:21" ht="12.75">
      <c r="A69" s="21" t="s">
        <v>51</v>
      </c>
      <c r="B69" s="23"/>
      <c r="C69" s="24">
        <v>175</v>
      </c>
      <c r="D69" s="25"/>
      <c r="E69" s="26">
        <v>250</v>
      </c>
      <c r="F69" s="24">
        <v>237</v>
      </c>
      <c r="G69" s="100">
        <f t="shared" si="11"/>
        <v>94.8</v>
      </c>
      <c r="H69" s="102">
        <f t="shared" si="12"/>
        <v>135.42857142857144</v>
      </c>
      <c r="I69" s="27">
        <f t="shared" si="13"/>
        <v>62</v>
      </c>
      <c r="J69" s="26"/>
      <c r="K69" s="24">
        <v>3</v>
      </c>
      <c r="L69" s="28">
        <f t="shared" si="14"/>
        <v>3</v>
      </c>
      <c r="M69" s="148"/>
      <c r="N69" s="28">
        <f t="shared" si="15"/>
        <v>175</v>
      </c>
      <c r="O69" s="25"/>
      <c r="P69" s="26">
        <v>250</v>
      </c>
      <c r="Q69" s="28">
        <f t="shared" si="18"/>
        <v>240</v>
      </c>
      <c r="R69" s="128">
        <f t="shared" si="17"/>
        <v>96</v>
      </c>
      <c r="S69" s="102">
        <f t="shared" si="19"/>
        <v>96</v>
      </c>
      <c r="T69" s="135">
        <f t="shared" si="20"/>
        <v>137.14285714285714</v>
      </c>
      <c r="U69" s="27">
        <f t="shared" si="21"/>
        <v>65</v>
      </c>
    </row>
    <row r="70" spans="1:21" ht="12.75">
      <c r="A70" s="21" t="s">
        <v>121</v>
      </c>
      <c r="B70" s="23"/>
      <c r="C70" s="24">
        <v>1</v>
      </c>
      <c r="D70" s="25"/>
      <c r="E70" s="26">
        <v>10</v>
      </c>
      <c r="F70" s="24">
        <v>3</v>
      </c>
      <c r="G70" s="100">
        <f t="shared" si="11"/>
        <v>30</v>
      </c>
      <c r="H70" s="102">
        <f t="shared" si="12"/>
        <v>300</v>
      </c>
      <c r="I70" s="27">
        <f t="shared" si="13"/>
        <v>2</v>
      </c>
      <c r="J70" s="26"/>
      <c r="K70" s="24"/>
      <c r="L70" s="28">
        <f t="shared" si="14"/>
        <v>0</v>
      </c>
      <c r="M70" s="148"/>
      <c r="N70" s="28">
        <f t="shared" si="15"/>
        <v>1</v>
      </c>
      <c r="O70" s="25"/>
      <c r="P70" s="26">
        <v>10</v>
      </c>
      <c r="Q70" s="28">
        <f t="shared" si="18"/>
        <v>3</v>
      </c>
      <c r="R70" s="128">
        <f t="shared" si="17"/>
        <v>30</v>
      </c>
      <c r="S70" s="102">
        <f t="shared" si="19"/>
        <v>30</v>
      </c>
      <c r="T70" s="135">
        <f t="shared" si="20"/>
        <v>300</v>
      </c>
      <c r="U70" s="27">
        <f t="shared" si="21"/>
        <v>2</v>
      </c>
    </row>
    <row r="71" spans="1:21" ht="12.75">
      <c r="A71" s="21" t="s">
        <v>53</v>
      </c>
      <c r="B71" s="23"/>
      <c r="C71" s="24">
        <v>16823</v>
      </c>
      <c r="D71" s="25"/>
      <c r="E71" s="26">
        <v>37600</v>
      </c>
      <c r="F71" s="24">
        <v>20509</v>
      </c>
      <c r="G71" s="100">
        <f aca="true" t="shared" si="22" ref="G71:G85">F71/E71*100</f>
        <v>54.54521276595745</v>
      </c>
      <c r="H71" s="102">
        <f aca="true" t="shared" si="23" ref="H71:H85">F71/C71*100</f>
        <v>121.91047970041015</v>
      </c>
      <c r="I71" s="27">
        <f t="shared" si="13"/>
        <v>3686</v>
      </c>
      <c r="J71" s="26">
        <v>57</v>
      </c>
      <c r="K71" s="24">
        <v>50</v>
      </c>
      <c r="L71" s="28">
        <f t="shared" si="14"/>
        <v>-7</v>
      </c>
      <c r="M71" s="148"/>
      <c r="N71" s="28">
        <f t="shared" si="15"/>
        <v>16880</v>
      </c>
      <c r="O71" s="25"/>
      <c r="P71" s="26">
        <v>40400</v>
      </c>
      <c r="Q71" s="28">
        <f t="shared" si="18"/>
        <v>20559</v>
      </c>
      <c r="R71" s="128">
        <f t="shared" si="17"/>
        <v>50.88861386138613</v>
      </c>
      <c r="S71" s="102">
        <f t="shared" si="19"/>
        <v>50.88861386138613</v>
      </c>
      <c r="T71" s="135">
        <f t="shared" si="20"/>
        <v>121.79502369668246</v>
      </c>
      <c r="U71" s="27">
        <f t="shared" si="21"/>
        <v>3679</v>
      </c>
    </row>
    <row r="72" spans="1:21" ht="12.75">
      <c r="A72" s="21" t="s">
        <v>54</v>
      </c>
      <c r="B72" s="23"/>
      <c r="C72" s="24">
        <v>710</v>
      </c>
      <c r="D72" s="25"/>
      <c r="E72" s="26">
        <v>1000</v>
      </c>
      <c r="F72" s="24">
        <v>724</v>
      </c>
      <c r="G72" s="100">
        <f t="shared" si="22"/>
        <v>72.39999999999999</v>
      </c>
      <c r="H72" s="102">
        <f t="shared" si="23"/>
        <v>101.97183098591549</v>
      </c>
      <c r="I72" s="27">
        <f t="shared" si="13"/>
        <v>14</v>
      </c>
      <c r="J72" s="26">
        <v>17</v>
      </c>
      <c r="K72" s="24">
        <v>14</v>
      </c>
      <c r="L72" s="28">
        <f t="shared" si="14"/>
        <v>-3</v>
      </c>
      <c r="M72" s="148"/>
      <c r="N72" s="28">
        <f t="shared" si="15"/>
        <v>727</v>
      </c>
      <c r="O72" s="25"/>
      <c r="P72" s="26">
        <v>1500</v>
      </c>
      <c r="Q72" s="28">
        <f t="shared" si="18"/>
        <v>738</v>
      </c>
      <c r="R72" s="128">
        <f t="shared" si="17"/>
        <v>49.2</v>
      </c>
      <c r="S72" s="102">
        <f t="shared" si="19"/>
        <v>49.2</v>
      </c>
      <c r="T72" s="135">
        <f t="shared" si="20"/>
        <v>101.5130674002751</v>
      </c>
      <c r="U72" s="27">
        <f t="shared" si="21"/>
        <v>11</v>
      </c>
    </row>
    <row r="73" spans="1:21" ht="12.75">
      <c r="A73" s="21" t="s">
        <v>55</v>
      </c>
      <c r="B73" s="23"/>
      <c r="C73" s="24">
        <v>46</v>
      </c>
      <c r="D73" s="25"/>
      <c r="E73" s="26">
        <v>50</v>
      </c>
      <c r="F73" s="24">
        <v>46</v>
      </c>
      <c r="G73" s="100">
        <f t="shared" si="22"/>
        <v>92</v>
      </c>
      <c r="H73" s="102">
        <f t="shared" si="23"/>
        <v>100</v>
      </c>
      <c r="I73" s="27">
        <f t="shared" si="13"/>
        <v>0</v>
      </c>
      <c r="J73" s="26"/>
      <c r="K73" s="24"/>
      <c r="L73" s="28">
        <f t="shared" si="14"/>
        <v>0</v>
      </c>
      <c r="M73" s="148"/>
      <c r="N73" s="28">
        <f t="shared" si="15"/>
        <v>46</v>
      </c>
      <c r="O73" s="25"/>
      <c r="P73" s="26">
        <v>50</v>
      </c>
      <c r="Q73" s="28">
        <f t="shared" si="18"/>
        <v>46</v>
      </c>
      <c r="R73" s="128">
        <f t="shared" si="17"/>
        <v>92</v>
      </c>
      <c r="S73" s="102">
        <f t="shared" si="19"/>
        <v>92</v>
      </c>
      <c r="T73" s="135">
        <f t="shared" si="20"/>
        <v>100</v>
      </c>
      <c r="U73" s="27">
        <f t="shared" si="21"/>
        <v>0</v>
      </c>
    </row>
    <row r="74" spans="1:21" ht="12.75">
      <c r="A74" s="21" t="s">
        <v>56</v>
      </c>
      <c r="B74" s="23"/>
      <c r="C74" s="24">
        <v>14121</v>
      </c>
      <c r="D74" s="25"/>
      <c r="E74" s="26">
        <v>34800</v>
      </c>
      <c r="F74" s="24">
        <v>17409</v>
      </c>
      <c r="G74" s="100">
        <f t="shared" si="22"/>
        <v>50.02586206896552</v>
      </c>
      <c r="H74" s="102">
        <f t="shared" si="23"/>
        <v>123.28446993838963</v>
      </c>
      <c r="I74" s="27">
        <f t="shared" si="13"/>
        <v>3288</v>
      </c>
      <c r="J74" s="26"/>
      <c r="K74" s="24"/>
      <c r="L74" s="28">
        <f t="shared" si="14"/>
        <v>0</v>
      </c>
      <c r="M74" s="148"/>
      <c r="N74" s="28">
        <f t="shared" si="15"/>
        <v>14121</v>
      </c>
      <c r="O74" s="25"/>
      <c r="P74" s="26">
        <v>34800</v>
      </c>
      <c r="Q74" s="28">
        <f t="shared" si="18"/>
        <v>17409</v>
      </c>
      <c r="R74" s="128">
        <f t="shared" si="17"/>
        <v>50.02586206896552</v>
      </c>
      <c r="S74" s="102">
        <f t="shared" si="19"/>
        <v>50.02586206896552</v>
      </c>
      <c r="T74" s="135">
        <f t="shared" si="20"/>
        <v>123.28446993838963</v>
      </c>
      <c r="U74" s="27">
        <f t="shared" si="21"/>
        <v>3288</v>
      </c>
    </row>
    <row r="75" spans="1:21" ht="12.75" hidden="1">
      <c r="A75" s="21" t="s">
        <v>57</v>
      </c>
      <c r="B75" s="23"/>
      <c r="C75" s="24"/>
      <c r="D75" s="25"/>
      <c r="E75" s="26"/>
      <c r="F75" s="24"/>
      <c r="G75" s="100" t="e">
        <f t="shared" si="22"/>
        <v>#DIV/0!</v>
      </c>
      <c r="H75" s="102" t="e">
        <f t="shared" si="23"/>
        <v>#DIV/0!</v>
      </c>
      <c r="I75" s="27">
        <f t="shared" si="13"/>
        <v>0</v>
      </c>
      <c r="J75" s="26"/>
      <c r="K75" s="24"/>
      <c r="L75" s="28">
        <f t="shared" si="14"/>
        <v>0</v>
      </c>
      <c r="M75" s="148"/>
      <c r="N75" s="28">
        <f t="shared" si="15"/>
        <v>0</v>
      </c>
      <c r="O75" s="25"/>
      <c r="P75" s="26"/>
      <c r="Q75" s="28">
        <f t="shared" si="18"/>
        <v>0</v>
      </c>
      <c r="R75" s="128" t="e">
        <f t="shared" si="17"/>
        <v>#DIV/0!</v>
      </c>
      <c r="S75" s="102" t="e">
        <f t="shared" si="19"/>
        <v>#DIV/0!</v>
      </c>
      <c r="T75" s="135" t="e">
        <f t="shared" si="20"/>
        <v>#DIV/0!</v>
      </c>
      <c r="U75" s="27">
        <f t="shared" si="21"/>
        <v>0</v>
      </c>
    </row>
    <row r="76" spans="1:21" ht="12.75">
      <c r="A76" s="21" t="s">
        <v>58</v>
      </c>
      <c r="B76" s="23"/>
      <c r="C76" s="24">
        <v>1946</v>
      </c>
      <c r="D76" s="25"/>
      <c r="E76" s="26">
        <v>1750</v>
      </c>
      <c r="F76" s="24">
        <v>2294</v>
      </c>
      <c r="G76" s="100">
        <f t="shared" si="22"/>
        <v>131.0857142857143</v>
      </c>
      <c r="H76" s="102">
        <f t="shared" si="23"/>
        <v>117.88283658787255</v>
      </c>
      <c r="I76" s="27">
        <f t="shared" si="13"/>
        <v>348</v>
      </c>
      <c r="J76" s="26">
        <v>40</v>
      </c>
      <c r="K76" s="24">
        <v>36</v>
      </c>
      <c r="L76" s="28">
        <f t="shared" si="14"/>
        <v>-4</v>
      </c>
      <c r="M76" s="148"/>
      <c r="N76" s="28">
        <f t="shared" si="15"/>
        <v>1986</v>
      </c>
      <c r="O76" s="25"/>
      <c r="P76" s="26">
        <v>4050</v>
      </c>
      <c r="Q76" s="28">
        <f t="shared" si="18"/>
        <v>2330</v>
      </c>
      <c r="R76" s="128">
        <f t="shared" si="17"/>
        <v>57.53086419753086</v>
      </c>
      <c r="S76" s="102">
        <f t="shared" si="19"/>
        <v>57.53086419753086</v>
      </c>
      <c r="T76" s="135">
        <f t="shared" si="20"/>
        <v>117.32124874118833</v>
      </c>
      <c r="U76" s="27">
        <f t="shared" si="21"/>
        <v>344</v>
      </c>
    </row>
    <row r="77" spans="1:21" ht="12.75">
      <c r="A77" s="21" t="s">
        <v>59</v>
      </c>
      <c r="B77" s="23"/>
      <c r="C77" s="24">
        <v>139888</v>
      </c>
      <c r="D77" s="25"/>
      <c r="E77" s="26">
        <v>303031</v>
      </c>
      <c r="F77" s="24">
        <v>140973</v>
      </c>
      <c r="G77" s="100">
        <f t="shared" si="22"/>
        <v>46.5209830017391</v>
      </c>
      <c r="H77" s="102">
        <f t="shared" si="23"/>
        <v>100.77562049639712</v>
      </c>
      <c r="I77" s="27">
        <f t="shared" si="13"/>
        <v>1085</v>
      </c>
      <c r="J77" s="26">
        <v>1334</v>
      </c>
      <c r="K77" s="24">
        <v>916</v>
      </c>
      <c r="L77" s="28">
        <f t="shared" si="14"/>
        <v>-418</v>
      </c>
      <c r="M77" s="148"/>
      <c r="N77" s="28">
        <f t="shared" si="15"/>
        <v>141222</v>
      </c>
      <c r="O77" s="25"/>
      <c r="P77" s="26">
        <v>305833</v>
      </c>
      <c r="Q77" s="28">
        <f t="shared" si="18"/>
        <v>141889</v>
      </c>
      <c r="R77" s="128">
        <f t="shared" si="17"/>
        <v>46.39427399920872</v>
      </c>
      <c r="S77" s="102">
        <f t="shared" si="19"/>
        <v>46.39427399920872</v>
      </c>
      <c r="T77" s="135">
        <f t="shared" si="20"/>
        <v>100.4723060146436</v>
      </c>
      <c r="U77" s="27">
        <f t="shared" si="21"/>
        <v>667</v>
      </c>
    </row>
    <row r="78" spans="1:21" ht="12.75">
      <c r="A78" s="21" t="s">
        <v>60</v>
      </c>
      <c r="B78" s="23"/>
      <c r="C78" s="24">
        <v>102128</v>
      </c>
      <c r="D78" s="25"/>
      <c r="E78" s="26">
        <v>221387</v>
      </c>
      <c r="F78" s="24">
        <v>102909</v>
      </c>
      <c r="G78" s="100">
        <f t="shared" si="22"/>
        <v>46.48375920898698</v>
      </c>
      <c r="H78" s="102">
        <f t="shared" si="23"/>
        <v>100.76472661757794</v>
      </c>
      <c r="I78" s="27">
        <f t="shared" si="13"/>
        <v>781</v>
      </c>
      <c r="J78" s="26">
        <v>992</v>
      </c>
      <c r="K78" s="24">
        <v>669</v>
      </c>
      <c r="L78" s="28">
        <f t="shared" si="14"/>
        <v>-323</v>
      </c>
      <c r="M78" s="148"/>
      <c r="N78" s="28">
        <f t="shared" si="15"/>
        <v>103120</v>
      </c>
      <c r="O78" s="25"/>
      <c r="P78" s="26">
        <v>223432</v>
      </c>
      <c r="Q78" s="28">
        <f t="shared" si="18"/>
        <v>103578</v>
      </c>
      <c r="R78" s="128">
        <f t="shared" si="17"/>
        <v>46.357728525904975</v>
      </c>
      <c r="S78" s="102">
        <f t="shared" si="19"/>
        <v>46.357728525904975</v>
      </c>
      <c r="T78" s="135">
        <f t="shared" si="20"/>
        <v>100.44414274631497</v>
      </c>
      <c r="U78" s="27">
        <f t="shared" si="21"/>
        <v>458</v>
      </c>
    </row>
    <row r="79" spans="1:21" ht="12.75" hidden="1">
      <c r="A79" s="21" t="s">
        <v>61</v>
      </c>
      <c r="B79" s="23"/>
      <c r="C79" s="24"/>
      <c r="D79" s="25"/>
      <c r="E79" s="26"/>
      <c r="F79" s="24"/>
      <c r="G79" s="100" t="e">
        <f t="shared" si="22"/>
        <v>#DIV/0!</v>
      </c>
      <c r="H79" s="102" t="e">
        <f t="shared" si="23"/>
        <v>#DIV/0!</v>
      </c>
      <c r="I79" s="27">
        <f t="shared" si="13"/>
        <v>0</v>
      </c>
      <c r="J79" s="26"/>
      <c r="K79" s="24"/>
      <c r="L79" s="28">
        <f t="shared" si="14"/>
        <v>0</v>
      </c>
      <c r="M79" s="148"/>
      <c r="N79" s="28">
        <f t="shared" si="15"/>
        <v>0</v>
      </c>
      <c r="O79" s="25"/>
      <c r="P79" s="26"/>
      <c r="Q79" s="28">
        <f t="shared" si="18"/>
        <v>0</v>
      </c>
      <c r="R79" s="128" t="e">
        <f t="shared" si="17"/>
        <v>#DIV/0!</v>
      </c>
      <c r="S79" s="102" t="e">
        <f t="shared" si="19"/>
        <v>#DIV/0!</v>
      </c>
      <c r="T79" s="135" t="e">
        <f t="shared" si="20"/>
        <v>#DIV/0!</v>
      </c>
      <c r="U79" s="27">
        <f t="shared" si="21"/>
        <v>0</v>
      </c>
    </row>
    <row r="80" spans="1:21" ht="12.75" hidden="1">
      <c r="A80" s="21" t="s">
        <v>62</v>
      </c>
      <c r="B80" s="23"/>
      <c r="C80" s="24"/>
      <c r="D80" s="25"/>
      <c r="E80" s="26"/>
      <c r="F80" s="24"/>
      <c r="G80" s="100" t="e">
        <f t="shared" si="22"/>
        <v>#DIV/0!</v>
      </c>
      <c r="H80" s="102" t="e">
        <f t="shared" si="23"/>
        <v>#DIV/0!</v>
      </c>
      <c r="I80" s="27">
        <f t="shared" si="13"/>
        <v>0</v>
      </c>
      <c r="J80" s="26"/>
      <c r="K80" s="24"/>
      <c r="L80" s="28">
        <f t="shared" si="14"/>
        <v>0</v>
      </c>
      <c r="M80" s="148"/>
      <c r="N80" s="28">
        <f t="shared" si="15"/>
        <v>0</v>
      </c>
      <c r="O80" s="25"/>
      <c r="P80" s="26"/>
      <c r="Q80" s="28">
        <f t="shared" si="18"/>
        <v>0</v>
      </c>
      <c r="R80" s="128" t="e">
        <f t="shared" si="17"/>
        <v>#DIV/0!</v>
      </c>
      <c r="S80" s="102" t="e">
        <f t="shared" si="19"/>
        <v>#DIV/0!</v>
      </c>
      <c r="T80" s="135" t="e">
        <f t="shared" si="20"/>
        <v>#DIV/0!</v>
      </c>
      <c r="U80" s="27">
        <f t="shared" si="21"/>
        <v>0</v>
      </c>
    </row>
    <row r="81" spans="1:21" ht="12.75" hidden="1">
      <c r="A81" s="21" t="s">
        <v>63</v>
      </c>
      <c r="B81" s="23"/>
      <c r="C81" s="24"/>
      <c r="D81" s="25"/>
      <c r="E81" s="26"/>
      <c r="F81" s="24"/>
      <c r="G81" s="100" t="e">
        <f t="shared" si="22"/>
        <v>#DIV/0!</v>
      </c>
      <c r="H81" s="102" t="e">
        <f t="shared" si="23"/>
        <v>#DIV/0!</v>
      </c>
      <c r="I81" s="27">
        <f t="shared" si="13"/>
        <v>0</v>
      </c>
      <c r="J81" s="26"/>
      <c r="K81" s="24"/>
      <c r="L81" s="28">
        <f t="shared" si="14"/>
        <v>0</v>
      </c>
      <c r="M81" s="148"/>
      <c r="N81" s="28">
        <f t="shared" si="15"/>
        <v>0</v>
      </c>
      <c r="O81" s="25"/>
      <c r="P81" s="26"/>
      <c r="Q81" s="28">
        <f t="shared" si="18"/>
        <v>0</v>
      </c>
      <c r="R81" s="128" t="e">
        <f t="shared" si="17"/>
        <v>#DIV/0!</v>
      </c>
      <c r="S81" s="102" t="e">
        <f t="shared" si="19"/>
        <v>#DIV/0!</v>
      </c>
      <c r="T81" s="135" t="e">
        <f t="shared" si="20"/>
        <v>#DIV/0!</v>
      </c>
      <c r="U81" s="27">
        <f t="shared" si="21"/>
        <v>0</v>
      </c>
    </row>
    <row r="82" spans="1:21" ht="12.75" hidden="1">
      <c r="A82" s="21" t="s">
        <v>64</v>
      </c>
      <c r="B82" s="23"/>
      <c r="C82" s="24"/>
      <c r="D82" s="25"/>
      <c r="E82" s="26"/>
      <c r="F82" s="24"/>
      <c r="G82" s="100" t="e">
        <f t="shared" si="22"/>
        <v>#DIV/0!</v>
      </c>
      <c r="H82" s="102" t="e">
        <f t="shared" si="23"/>
        <v>#DIV/0!</v>
      </c>
      <c r="I82" s="27">
        <f t="shared" si="13"/>
        <v>0</v>
      </c>
      <c r="J82" s="26"/>
      <c r="K82" s="24"/>
      <c r="L82" s="28">
        <f t="shared" si="14"/>
        <v>0</v>
      </c>
      <c r="M82" s="148"/>
      <c r="N82" s="28">
        <f t="shared" si="15"/>
        <v>0</v>
      </c>
      <c r="O82" s="25"/>
      <c r="P82" s="26"/>
      <c r="Q82" s="28">
        <f t="shared" si="18"/>
        <v>0</v>
      </c>
      <c r="R82" s="128" t="e">
        <f t="shared" si="17"/>
        <v>#DIV/0!</v>
      </c>
      <c r="S82" s="102" t="e">
        <f t="shared" si="19"/>
        <v>#DIV/0!</v>
      </c>
      <c r="T82" s="135" t="e">
        <f t="shared" si="20"/>
        <v>#DIV/0!</v>
      </c>
      <c r="U82" s="27">
        <f t="shared" si="21"/>
        <v>0</v>
      </c>
    </row>
    <row r="83" spans="1:21" ht="12.75" hidden="1">
      <c r="A83" s="21" t="s">
        <v>65</v>
      </c>
      <c r="B83" s="23"/>
      <c r="C83" s="24"/>
      <c r="D83" s="25"/>
      <c r="E83" s="26"/>
      <c r="F83" s="24"/>
      <c r="G83" s="100" t="e">
        <f t="shared" si="22"/>
        <v>#DIV/0!</v>
      </c>
      <c r="H83" s="102" t="e">
        <f t="shared" si="23"/>
        <v>#DIV/0!</v>
      </c>
      <c r="I83" s="27">
        <f t="shared" si="13"/>
        <v>0</v>
      </c>
      <c r="J83" s="26"/>
      <c r="K83" s="24"/>
      <c r="L83" s="28">
        <f t="shared" si="14"/>
        <v>0</v>
      </c>
      <c r="M83" s="148"/>
      <c r="N83" s="28">
        <f t="shared" si="15"/>
        <v>0</v>
      </c>
      <c r="O83" s="25"/>
      <c r="P83" s="26"/>
      <c r="Q83" s="28">
        <f t="shared" si="18"/>
        <v>0</v>
      </c>
      <c r="R83" s="128" t="e">
        <f t="shared" si="17"/>
        <v>#DIV/0!</v>
      </c>
      <c r="S83" s="102" t="e">
        <f t="shared" si="19"/>
        <v>#DIV/0!</v>
      </c>
      <c r="T83" s="135" t="e">
        <f t="shared" si="20"/>
        <v>#DIV/0!</v>
      </c>
      <c r="U83" s="27">
        <f t="shared" si="21"/>
        <v>0</v>
      </c>
    </row>
    <row r="84" spans="1:21" ht="12.75" hidden="1">
      <c r="A84" s="21" t="s">
        <v>66</v>
      </c>
      <c r="B84" s="23"/>
      <c r="C84" s="24"/>
      <c r="D84" s="25"/>
      <c r="E84" s="26"/>
      <c r="F84" s="24"/>
      <c r="G84" s="100" t="e">
        <f t="shared" si="22"/>
        <v>#DIV/0!</v>
      </c>
      <c r="H84" s="102" t="e">
        <f t="shared" si="23"/>
        <v>#DIV/0!</v>
      </c>
      <c r="I84" s="27">
        <f t="shared" si="13"/>
        <v>0</v>
      </c>
      <c r="J84" s="26"/>
      <c r="K84" s="24"/>
      <c r="L84" s="28">
        <f t="shared" si="14"/>
        <v>0</v>
      </c>
      <c r="M84" s="148"/>
      <c r="N84" s="28">
        <f t="shared" si="15"/>
        <v>0</v>
      </c>
      <c r="O84" s="25"/>
      <c r="P84" s="26"/>
      <c r="Q84" s="28">
        <f t="shared" si="18"/>
        <v>0</v>
      </c>
      <c r="R84" s="128" t="e">
        <f t="shared" si="17"/>
        <v>#DIV/0!</v>
      </c>
      <c r="S84" s="102" t="e">
        <f t="shared" si="19"/>
        <v>#DIV/0!</v>
      </c>
      <c r="T84" s="135" t="e">
        <f t="shared" si="20"/>
        <v>#DIV/0!</v>
      </c>
      <c r="U84" s="27">
        <f t="shared" si="21"/>
        <v>0</v>
      </c>
    </row>
    <row r="85" spans="1:21" ht="12.75">
      <c r="A85" s="21" t="s">
        <v>122</v>
      </c>
      <c r="B85" s="23"/>
      <c r="C85" s="24">
        <v>2</v>
      </c>
      <c r="D85" s="25"/>
      <c r="E85" s="26">
        <v>7</v>
      </c>
      <c r="F85" s="24">
        <v>8</v>
      </c>
      <c r="G85" s="100">
        <f t="shared" si="22"/>
        <v>114.28571428571428</v>
      </c>
      <c r="H85" s="102">
        <f t="shared" si="23"/>
        <v>400</v>
      </c>
      <c r="I85" s="27">
        <f t="shared" si="13"/>
        <v>6</v>
      </c>
      <c r="J85" s="26"/>
      <c r="K85" s="24"/>
      <c r="L85" s="28">
        <f t="shared" si="14"/>
        <v>0</v>
      </c>
      <c r="M85" s="148"/>
      <c r="N85" s="28">
        <f t="shared" si="15"/>
        <v>2</v>
      </c>
      <c r="O85" s="25"/>
      <c r="P85" s="26">
        <v>7</v>
      </c>
      <c r="Q85" s="28">
        <f t="shared" si="18"/>
        <v>8</v>
      </c>
      <c r="R85" s="128">
        <f t="shared" si="17"/>
        <v>114.28571428571428</v>
      </c>
      <c r="S85" s="102">
        <f t="shared" si="19"/>
        <v>114.28571428571428</v>
      </c>
      <c r="T85" s="135">
        <f t="shared" si="20"/>
        <v>400</v>
      </c>
      <c r="U85" s="27">
        <f t="shared" si="21"/>
        <v>6</v>
      </c>
    </row>
    <row r="86" spans="1:21" ht="12.75">
      <c r="A86" s="21" t="s">
        <v>123</v>
      </c>
      <c r="B86" s="23"/>
      <c r="C86" s="24">
        <v>3151</v>
      </c>
      <c r="D86" s="25"/>
      <c r="E86" s="26">
        <v>4050</v>
      </c>
      <c r="F86" s="24">
        <v>3745</v>
      </c>
      <c r="G86" s="100">
        <f aca="true" t="shared" si="24" ref="G86:G93">F86/E86*100</f>
        <v>92.46913580246914</v>
      </c>
      <c r="H86" s="102">
        <f aca="true" t="shared" si="25" ref="H86:H93">F86/C86*100</f>
        <v>118.85115836242464</v>
      </c>
      <c r="I86" s="27">
        <f t="shared" si="13"/>
        <v>594</v>
      </c>
      <c r="J86" s="26">
        <v>159</v>
      </c>
      <c r="K86" s="24">
        <v>3</v>
      </c>
      <c r="L86" s="28">
        <f t="shared" si="14"/>
        <v>-156</v>
      </c>
      <c r="M86" s="148"/>
      <c r="N86" s="28">
        <f t="shared" si="15"/>
        <v>3310</v>
      </c>
      <c r="O86" s="25"/>
      <c r="P86" s="26">
        <v>4200</v>
      </c>
      <c r="Q86" s="28">
        <f t="shared" si="18"/>
        <v>3748</v>
      </c>
      <c r="R86" s="128">
        <f t="shared" si="17"/>
        <v>89.23809523809524</v>
      </c>
      <c r="S86" s="102">
        <f t="shared" si="19"/>
        <v>89.23809523809524</v>
      </c>
      <c r="T86" s="135">
        <f t="shared" si="20"/>
        <v>113.23262839879153</v>
      </c>
      <c r="U86" s="27">
        <f t="shared" si="21"/>
        <v>438</v>
      </c>
    </row>
    <row r="87" spans="1:21" ht="12.75" hidden="1">
      <c r="A87" s="21" t="s">
        <v>67</v>
      </c>
      <c r="B87" s="23"/>
      <c r="C87" s="24"/>
      <c r="D87" s="25"/>
      <c r="E87" s="26"/>
      <c r="F87" s="24"/>
      <c r="G87" s="100" t="e">
        <f t="shared" si="24"/>
        <v>#DIV/0!</v>
      </c>
      <c r="H87" s="102" t="e">
        <f t="shared" si="25"/>
        <v>#DIV/0!</v>
      </c>
      <c r="I87" s="27">
        <f t="shared" si="13"/>
        <v>0</v>
      </c>
      <c r="J87" s="26"/>
      <c r="K87" s="24"/>
      <c r="L87" s="28">
        <f t="shared" si="14"/>
        <v>0</v>
      </c>
      <c r="M87" s="148"/>
      <c r="N87" s="28">
        <f t="shared" si="15"/>
        <v>0</v>
      </c>
      <c r="O87" s="25"/>
      <c r="P87" s="26"/>
      <c r="Q87" s="28">
        <f t="shared" si="18"/>
        <v>0</v>
      </c>
      <c r="R87" s="128" t="e">
        <f t="shared" si="17"/>
        <v>#DIV/0!</v>
      </c>
      <c r="S87" s="102" t="e">
        <f t="shared" si="19"/>
        <v>#DIV/0!</v>
      </c>
      <c r="T87" s="135" t="e">
        <f t="shared" si="20"/>
        <v>#DIV/0!</v>
      </c>
      <c r="U87" s="27">
        <f t="shared" si="21"/>
        <v>0</v>
      </c>
    </row>
    <row r="88" spans="1:21" ht="12.75">
      <c r="A88" s="21" t="s">
        <v>68</v>
      </c>
      <c r="B88" s="23"/>
      <c r="C88" s="24">
        <v>3154</v>
      </c>
      <c r="D88" s="25"/>
      <c r="E88" s="26">
        <v>3728</v>
      </c>
      <c r="F88" s="24">
        <v>1857</v>
      </c>
      <c r="G88" s="100">
        <f t="shared" si="24"/>
        <v>49.81223175965665</v>
      </c>
      <c r="H88" s="102">
        <f t="shared" si="25"/>
        <v>58.87761572606214</v>
      </c>
      <c r="I88" s="27">
        <f t="shared" si="13"/>
        <v>-1297</v>
      </c>
      <c r="J88" s="26"/>
      <c r="K88" s="24"/>
      <c r="L88" s="28">
        <f t="shared" si="14"/>
        <v>0</v>
      </c>
      <c r="M88" s="148"/>
      <c r="N88" s="28">
        <f t="shared" si="15"/>
        <v>3154</v>
      </c>
      <c r="O88" s="25"/>
      <c r="P88" s="26">
        <v>3728</v>
      </c>
      <c r="Q88" s="28">
        <f t="shared" si="18"/>
        <v>1857</v>
      </c>
      <c r="R88" s="128">
        <f t="shared" si="17"/>
        <v>49.81223175965665</v>
      </c>
      <c r="S88" s="102">
        <f t="shared" si="19"/>
        <v>49.81223175965665</v>
      </c>
      <c r="T88" s="135">
        <f t="shared" si="20"/>
        <v>58.87761572606214</v>
      </c>
      <c r="U88" s="27">
        <f t="shared" si="21"/>
        <v>-1297</v>
      </c>
    </row>
    <row r="89" spans="1:21" ht="12.75" hidden="1">
      <c r="A89" s="21" t="s">
        <v>69</v>
      </c>
      <c r="B89" s="23"/>
      <c r="C89" s="24"/>
      <c r="D89" s="25"/>
      <c r="E89" s="26"/>
      <c r="F89" s="24"/>
      <c r="G89" s="100" t="e">
        <f t="shared" si="24"/>
        <v>#DIV/0!</v>
      </c>
      <c r="H89" s="102" t="e">
        <f t="shared" si="25"/>
        <v>#DIV/0!</v>
      </c>
      <c r="I89" s="27">
        <f t="shared" si="13"/>
        <v>0</v>
      </c>
      <c r="J89" s="26"/>
      <c r="K89" s="24"/>
      <c r="L89" s="28">
        <f t="shared" si="14"/>
        <v>0</v>
      </c>
      <c r="M89" s="148"/>
      <c r="N89" s="28">
        <f t="shared" si="15"/>
        <v>0</v>
      </c>
      <c r="O89" s="25"/>
      <c r="P89" s="26"/>
      <c r="Q89" s="28">
        <f t="shared" si="18"/>
        <v>0</v>
      </c>
      <c r="R89" s="128" t="e">
        <f t="shared" si="17"/>
        <v>#DIV/0!</v>
      </c>
      <c r="S89" s="102" t="e">
        <f t="shared" si="19"/>
        <v>#DIV/0!</v>
      </c>
      <c r="T89" s="135" t="e">
        <f t="shared" si="20"/>
        <v>#DIV/0!</v>
      </c>
      <c r="U89" s="27">
        <f t="shared" si="21"/>
        <v>0</v>
      </c>
    </row>
    <row r="90" spans="1:21" ht="12.75">
      <c r="A90" s="21" t="s">
        <v>70</v>
      </c>
      <c r="B90" s="23"/>
      <c r="C90" s="24">
        <v>2130</v>
      </c>
      <c r="D90" s="25"/>
      <c r="E90" s="26"/>
      <c r="F90" s="24">
        <v>1211</v>
      </c>
      <c r="G90" s="100" t="e">
        <f t="shared" si="24"/>
        <v>#DIV/0!</v>
      </c>
      <c r="H90" s="102">
        <f t="shared" si="25"/>
        <v>56.854460093896705</v>
      </c>
      <c r="I90" s="27">
        <f t="shared" si="13"/>
        <v>-919</v>
      </c>
      <c r="J90" s="26"/>
      <c r="K90" s="24"/>
      <c r="L90" s="28">
        <f t="shared" si="14"/>
        <v>0</v>
      </c>
      <c r="M90" s="148"/>
      <c r="N90" s="28">
        <f t="shared" si="15"/>
        <v>2130</v>
      </c>
      <c r="O90" s="25"/>
      <c r="P90" s="26"/>
      <c r="Q90" s="28">
        <f t="shared" si="18"/>
        <v>1211</v>
      </c>
      <c r="R90" s="128"/>
      <c r="S90" s="102"/>
      <c r="T90" s="135">
        <f t="shared" si="20"/>
        <v>56.854460093896705</v>
      </c>
      <c r="U90" s="27">
        <f t="shared" si="21"/>
        <v>-919</v>
      </c>
    </row>
    <row r="91" spans="1:21" ht="12.75">
      <c r="A91" s="21" t="s">
        <v>71</v>
      </c>
      <c r="B91" s="23"/>
      <c r="C91" s="24"/>
      <c r="D91" s="25"/>
      <c r="E91" s="26"/>
      <c r="F91" s="24"/>
      <c r="G91" s="100" t="e">
        <f t="shared" si="24"/>
        <v>#DIV/0!</v>
      </c>
      <c r="H91" s="102" t="e">
        <f t="shared" si="25"/>
        <v>#DIV/0!</v>
      </c>
      <c r="I91" s="27">
        <f t="shared" si="13"/>
        <v>0</v>
      </c>
      <c r="J91" s="26"/>
      <c r="K91" s="24"/>
      <c r="L91" s="28">
        <f t="shared" si="14"/>
        <v>0</v>
      </c>
      <c r="M91" s="148"/>
      <c r="N91" s="28">
        <f t="shared" si="15"/>
        <v>0</v>
      </c>
      <c r="O91" s="25"/>
      <c r="P91" s="26">
        <v>850</v>
      </c>
      <c r="Q91" s="28">
        <f t="shared" si="18"/>
        <v>0</v>
      </c>
      <c r="R91" s="128">
        <f>Q91/P91*100</f>
        <v>0</v>
      </c>
      <c r="S91" s="102">
        <f t="shared" si="19"/>
        <v>0</v>
      </c>
      <c r="T91" s="135" t="e">
        <f t="shared" si="20"/>
        <v>#DIV/0!</v>
      </c>
      <c r="U91" s="27">
        <f t="shared" si="21"/>
        <v>0</v>
      </c>
    </row>
    <row r="92" spans="1:21" ht="13.5" thickBot="1">
      <c r="A92" s="21" t="s">
        <v>72</v>
      </c>
      <c r="B92" s="23"/>
      <c r="C92" s="24"/>
      <c r="D92" s="25"/>
      <c r="E92" s="26"/>
      <c r="F92" s="24"/>
      <c r="G92" s="100" t="e">
        <f t="shared" si="24"/>
        <v>#DIV/0!</v>
      </c>
      <c r="H92" s="102" t="e">
        <f t="shared" si="25"/>
        <v>#DIV/0!</v>
      </c>
      <c r="I92" s="27">
        <f t="shared" si="13"/>
        <v>0</v>
      </c>
      <c r="J92" s="26"/>
      <c r="K92" s="24"/>
      <c r="L92" s="28">
        <f t="shared" si="14"/>
        <v>0</v>
      </c>
      <c r="M92" s="148"/>
      <c r="N92" s="28">
        <f t="shared" si="15"/>
        <v>0</v>
      </c>
      <c r="O92" s="25"/>
      <c r="P92" s="26">
        <v>850</v>
      </c>
      <c r="Q92" s="28">
        <f t="shared" si="18"/>
        <v>0</v>
      </c>
      <c r="R92" s="128">
        <f>Q92/P92*100</f>
        <v>0</v>
      </c>
      <c r="S92" s="102">
        <f t="shared" si="19"/>
        <v>0</v>
      </c>
      <c r="T92" s="235" t="e">
        <f t="shared" si="20"/>
        <v>#DIV/0!</v>
      </c>
      <c r="U92" s="186">
        <f t="shared" si="21"/>
        <v>0</v>
      </c>
    </row>
    <row r="93" spans="1:21" s="36" customFormat="1" ht="13.5" thickBot="1">
      <c r="A93" s="42" t="s">
        <v>73</v>
      </c>
      <c r="B93" s="43"/>
      <c r="C93" s="48">
        <f>C91+C90+C88+C86+C85+C77+C71+C70+C69+C66+C65+C64+C56</f>
        <v>245422</v>
      </c>
      <c r="D93" s="144">
        <f>D91+D90+D88+D86+D85+D77+D71+D70+D69+D66+D65+D64+D56</f>
        <v>0</v>
      </c>
      <c r="E93" s="47">
        <f>E91+E90+E88+E86+E85+E77+E71+E70+E69+E66+E65+E64+E56</f>
        <v>511016</v>
      </c>
      <c r="F93" s="48">
        <f>F91+F90+F88+F86+F85+F77+F71+F70+F69+F66+F65+F64+F56</f>
        <v>251433</v>
      </c>
      <c r="G93" s="188">
        <f t="shared" si="24"/>
        <v>49.20256899979648</v>
      </c>
      <c r="H93" s="160">
        <f t="shared" si="25"/>
        <v>102.4492506784233</v>
      </c>
      <c r="I93" s="45">
        <f t="shared" si="13"/>
        <v>6011</v>
      </c>
      <c r="J93" s="48">
        <f>J91+J90+J88+J86+J85+J77+J71+J70+J69+J66+J65+J64+J56</f>
        <v>27681</v>
      </c>
      <c r="K93" s="48">
        <f>K91+K90+K88+K86+K85+K77+K71+K70+K69+K66+K65+K64+K56</f>
        <v>23342</v>
      </c>
      <c r="L93" s="48">
        <f t="shared" si="14"/>
        <v>-4339</v>
      </c>
      <c r="M93" s="44"/>
      <c r="N93" s="48">
        <f t="shared" si="15"/>
        <v>273103</v>
      </c>
      <c r="O93" s="44"/>
      <c r="P93" s="46">
        <f>P91+P90+P88+P86+P85+P77+P71+P70+P69+P66+P65+P64+P56</f>
        <v>563678</v>
      </c>
      <c r="Q93" s="48">
        <f>Q91+Q90+Q88+Q86+Q85+Q77+Q71+Q70+Q69+Q66+Q65+Q64+Q56</f>
        <v>274775</v>
      </c>
      <c r="R93" s="130">
        <f>Q93/P93*100</f>
        <v>48.746802252349745</v>
      </c>
      <c r="S93" s="160">
        <f t="shared" si="19"/>
        <v>48.746802252349745</v>
      </c>
      <c r="T93" s="236">
        <f t="shared" si="20"/>
        <v>100.61222322713408</v>
      </c>
      <c r="U93" s="61">
        <f t="shared" si="21"/>
        <v>1672</v>
      </c>
    </row>
    <row r="94" spans="1:21" ht="4.5" customHeight="1" thickBot="1">
      <c r="A94" s="49"/>
      <c r="B94" s="50"/>
      <c r="C94" s="51"/>
      <c r="D94" s="52"/>
      <c r="E94" s="53"/>
      <c r="F94" s="51"/>
      <c r="G94" s="189"/>
      <c r="H94" s="191"/>
      <c r="I94" s="54"/>
      <c r="J94" s="55"/>
      <c r="K94" s="56"/>
      <c r="L94" s="152"/>
      <c r="M94" s="149"/>
      <c r="N94" s="56"/>
      <c r="O94" s="57"/>
      <c r="P94" s="55"/>
      <c r="Q94" s="56"/>
      <c r="R94" s="131"/>
      <c r="S94" s="185"/>
      <c r="T94" s="237"/>
      <c r="U94" s="238"/>
    </row>
    <row r="95" spans="1:21" s="36" customFormat="1" ht="13.5" thickBot="1">
      <c r="A95" s="58" t="s">
        <v>74</v>
      </c>
      <c r="B95" s="59">
        <f>SUM(B24-B93)</f>
        <v>0</v>
      </c>
      <c r="C95" s="60">
        <f>SUM(C24-C93)</f>
        <v>4724</v>
      </c>
      <c r="D95" s="61" t="e">
        <f>C95/B95*100</f>
        <v>#DIV/0!</v>
      </c>
      <c r="E95" s="62">
        <f>SUM(E24-E93)</f>
        <v>-3450</v>
      </c>
      <c r="F95" s="60">
        <f>SUM(F24-F93)</f>
        <v>7736</v>
      </c>
      <c r="G95" s="190">
        <f>F95/E95*100</f>
        <v>-224.23188405797103</v>
      </c>
      <c r="H95" s="192">
        <f>F95/C95*100</f>
        <v>163.75952582557153</v>
      </c>
      <c r="I95" s="61">
        <f>F95-C95</f>
        <v>3012</v>
      </c>
      <c r="J95" s="62">
        <f>SUM(J24-J93)</f>
        <v>3288</v>
      </c>
      <c r="K95" s="60">
        <f>SUM(K24-K93)</f>
        <v>3590</v>
      </c>
      <c r="L95" s="60">
        <f>SUM(L24-L93)</f>
        <v>302</v>
      </c>
      <c r="M95" s="63">
        <f>SUM(M24-M93)</f>
        <v>0</v>
      </c>
      <c r="N95" s="62">
        <f>SUM(N24-N93)</f>
        <v>8012</v>
      </c>
      <c r="O95" s="63">
        <f>SUM(O24-O93)</f>
        <v>9023</v>
      </c>
      <c r="P95" s="159">
        <f>SUM(P24-P93)</f>
        <v>0</v>
      </c>
      <c r="Q95" s="158">
        <f>SUM(Q24-Q93)</f>
        <v>11326</v>
      </c>
      <c r="R95" s="132" t="e">
        <f>Q95/P95*100</f>
        <v>#DIV/0!</v>
      </c>
      <c r="S95" s="187"/>
      <c r="T95" s="236">
        <f t="shared" si="20"/>
        <v>141.36295556665002</v>
      </c>
      <c r="U95" s="61">
        <f t="shared" si="21"/>
        <v>3314</v>
      </c>
    </row>
    <row r="96" spans="1:7" ht="12.75">
      <c r="A96" s="3"/>
      <c r="G96" s="39"/>
    </row>
  </sheetData>
  <mergeCells count="2">
    <mergeCell ref="J8:L8"/>
    <mergeCell ref="J51:L51"/>
  </mergeCells>
  <printOptions horizontalCentered="1"/>
  <pageMargins left="0.3937007874015748" right="0.3937007874015748" top="0.18" bottom="0.17" header="0.38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0">
      <selection activeCell="A61" sqref="A61:IV61"/>
    </sheetView>
  </sheetViews>
  <sheetFormatPr defaultColWidth="9.00390625" defaultRowHeight="12.75"/>
  <cols>
    <col min="1" max="1" width="22.125" style="0" customWidth="1"/>
    <col min="2" max="2" width="10.125" style="0" customWidth="1"/>
    <col min="3" max="3" width="10.625" style="0" customWidth="1"/>
    <col min="4" max="4" width="10.25390625" style="0" customWidth="1"/>
    <col min="5" max="6" width="11.25390625" style="0" customWidth="1"/>
    <col min="7" max="7" width="11.125" style="0" customWidth="1"/>
    <col min="8" max="8" width="10.625" style="0" customWidth="1"/>
  </cols>
  <sheetData>
    <row r="1" spans="1:8" ht="18">
      <c r="A1" s="1" t="s">
        <v>142</v>
      </c>
      <c r="B1" s="2"/>
      <c r="C1" s="2"/>
      <c r="D1" s="2"/>
      <c r="E1" s="2"/>
      <c r="F1" s="2"/>
      <c r="G1" s="2"/>
      <c r="H1" s="2"/>
    </row>
    <row r="2" ht="12.75">
      <c r="A2" s="3" t="s">
        <v>143</v>
      </c>
    </row>
    <row r="3" ht="15" customHeight="1">
      <c r="A3" s="4" t="s">
        <v>124</v>
      </c>
    </row>
    <row r="4" ht="11.25" customHeight="1" thickBot="1">
      <c r="F4" s="5" t="s">
        <v>2</v>
      </c>
    </row>
    <row r="5" spans="1:7" ht="12.75">
      <c r="A5" s="204" t="s">
        <v>75</v>
      </c>
      <c r="B5" s="248" t="s">
        <v>76</v>
      </c>
      <c r="C5" s="249"/>
      <c r="D5" s="249"/>
      <c r="E5" s="254"/>
      <c r="F5" s="205" t="s">
        <v>13</v>
      </c>
      <c r="G5" s="12"/>
    </row>
    <row r="6" spans="1:7" ht="13.5" thickBot="1">
      <c r="A6" s="206"/>
      <c r="B6" s="207">
        <v>37621</v>
      </c>
      <c r="C6" s="208">
        <v>37986</v>
      </c>
      <c r="D6" s="209">
        <v>38352</v>
      </c>
      <c r="E6" s="210">
        <v>38533</v>
      </c>
      <c r="F6" s="211" t="s">
        <v>17</v>
      </c>
      <c r="G6" s="12"/>
    </row>
    <row r="7" spans="1:8" s="194" customFormat="1" ht="9.75">
      <c r="A7" s="123"/>
      <c r="B7" s="123">
        <v>1</v>
      </c>
      <c r="C7" s="124">
        <v>2</v>
      </c>
      <c r="D7" s="19">
        <v>3</v>
      </c>
      <c r="E7" s="126">
        <v>4</v>
      </c>
      <c r="F7" s="125" t="s">
        <v>112</v>
      </c>
      <c r="G7" s="123"/>
      <c r="H7" s="127"/>
    </row>
    <row r="8" spans="1:7" ht="12.75">
      <c r="A8" s="22" t="s">
        <v>125</v>
      </c>
      <c r="B8" s="66">
        <v>74359</v>
      </c>
      <c r="C8" s="67">
        <v>63361</v>
      </c>
      <c r="D8" s="87">
        <v>66773</v>
      </c>
      <c r="E8" s="86">
        <v>73657</v>
      </c>
      <c r="F8" s="69">
        <f aca="true" t="shared" si="0" ref="F8:F13">SUM(E8-D8)</f>
        <v>6884</v>
      </c>
      <c r="G8" s="195"/>
    </row>
    <row r="9" spans="1:7" ht="12.75">
      <c r="A9" s="193" t="s">
        <v>77</v>
      </c>
      <c r="B9" s="66">
        <v>1171</v>
      </c>
      <c r="C9" s="67">
        <v>495</v>
      </c>
      <c r="D9" s="87">
        <v>336</v>
      </c>
      <c r="E9" s="86">
        <v>488</v>
      </c>
      <c r="F9" s="69">
        <f t="shared" si="0"/>
        <v>152</v>
      </c>
      <c r="G9" s="195"/>
    </row>
    <row r="10" spans="1:7" ht="12.75">
      <c r="A10" s="22" t="s">
        <v>126</v>
      </c>
      <c r="B10" s="66">
        <v>5286</v>
      </c>
      <c r="C10" s="67">
        <v>4389</v>
      </c>
      <c r="D10" s="87">
        <v>3581</v>
      </c>
      <c r="E10" s="86">
        <v>3789</v>
      </c>
      <c r="F10" s="69">
        <f t="shared" si="0"/>
        <v>208</v>
      </c>
      <c r="G10" s="195"/>
    </row>
    <row r="11" spans="1:7" ht="12.75">
      <c r="A11" s="22" t="s">
        <v>127</v>
      </c>
      <c r="B11" s="66"/>
      <c r="C11" s="67"/>
      <c r="D11" s="87"/>
      <c r="E11" s="86">
        <v>15</v>
      </c>
      <c r="F11" s="69">
        <f t="shared" si="0"/>
        <v>15</v>
      </c>
      <c r="G11" s="195"/>
    </row>
    <row r="12" spans="1:7" ht="12.75">
      <c r="A12" s="22"/>
      <c r="B12" s="66"/>
      <c r="C12" s="67"/>
      <c r="D12" s="87"/>
      <c r="E12" s="86"/>
      <c r="F12" s="69">
        <f t="shared" si="0"/>
        <v>0</v>
      </c>
      <c r="G12" s="195"/>
    </row>
    <row r="13" spans="1:7" ht="12.75">
      <c r="A13" s="22"/>
      <c r="B13" s="66"/>
      <c r="C13" s="67"/>
      <c r="D13" s="87"/>
      <c r="E13" s="86"/>
      <c r="F13" s="69">
        <f t="shared" si="0"/>
        <v>0</v>
      </c>
      <c r="G13" s="195"/>
    </row>
    <row r="14" spans="1:7" ht="13.5" thickBot="1">
      <c r="A14" s="71" t="s">
        <v>78</v>
      </c>
      <c r="B14" s="72">
        <f>SUM(B8:B13)</f>
        <v>80816</v>
      </c>
      <c r="C14" s="73">
        <f>SUM(C8:C13)</f>
        <v>68245</v>
      </c>
      <c r="D14" s="197">
        <f>SUM(D8:D13)</f>
        <v>70690</v>
      </c>
      <c r="E14" s="198">
        <f>SUM(E8:E13)</f>
        <v>77949</v>
      </c>
      <c r="F14" s="74">
        <f>SUM(F8:F13)</f>
        <v>7259</v>
      </c>
      <c r="G14" s="196"/>
    </row>
    <row r="15" ht="9" customHeight="1"/>
    <row r="16" ht="15.75">
      <c r="A16" s="4" t="s">
        <v>79</v>
      </c>
    </row>
    <row r="17" spans="7:8" ht="11.25" customHeight="1" thickBot="1">
      <c r="G17" s="5" t="s">
        <v>2</v>
      </c>
      <c r="H17" s="5"/>
    </row>
    <row r="18" spans="1:8" ht="12.75">
      <c r="A18" s="204" t="s">
        <v>80</v>
      </c>
      <c r="B18" s="258" t="s">
        <v>137</v>
      </c>
      <c r="C18" s="259"/>
      <c r="D18" s="259"/>
      <c r="E18" s="259"/>
      <c r="F18" s="259"/>
      <c r="G18" s="260"/>
      <c r="H18" s="94"/>
    </row>
    <row r="19" spans="1:8" ht="13.5" thickBot="1">
      <c r="A19" s="222"/>
      <c r="B19" s="227" t="s">
        <v>129</v>
      </c>
      <c r="C19" s="224" t="s">
        <v>81</v>
      </c>
      <c r="D19" s="225" t="s">
        <v>82</v>
      </c>
      <c r="E19" s="225" t="s">
        <v>83</v>
      </c>
      <c r="F19" s="225" t="s">
        <v>84</v>
      </c>
      <c r="G19" s="226" t="s">
        <v>85</v>
      </c>
      <c r="H19" s="8"/>
    </row>
    <row r="20" spans="1:8" s="194" customFormat="1" ht="9.75">
      <c r="A20" s="199"/>
      <c r="B20" s="200" t="s">
        <v>128</v>
      </c>
      <c r="C20" s="123">
        <v>2</v>
      </c>
      <c r="D20" s="124">
        <v>3</v>
      </c>
      <c r="E20" s="124">
        <v>4</v>
      </c>
      <c r="F20" s="124">
        <v>5</v>
      </c>
      <c r="G20" s="125">
        <v>6</v>
      </c>
      <c r="H20" s="19"/>
    </row>
    <row r="21" spans="1:8" ht="12.75">
      <c r="A21" s="22" t="s">
        <v>86</v>
      </c>
      <c r="B21" s="212">
        <f>SUM(C21:G21)</f>
        <v>36981</v>
      </c>
      <c r="C21" s="66">
        <v>29354</v>
      </c>
      <c r="D21" s="67">
        <v>297</v>
      </c>
      <c r="E21" s="67">
        <v>457</v>
      </c>
      <c r="F21" s="67">
        <v>875</v>
      </c>
      <c r="G21" s="68">
        <v>5998</v>
      </c>
      <c r="H21" s="93"/>
    </row>
    <row r="22" spans="1:8" ht="12.75">
      <c r="A22" s="22" t="s">
        <v>111</v>
      </c>
      <c r="B22" s="212">
        <f>SUM(C22:G22)</f>
        <v>27208</v>
      </c>
      <c r="C22" s="66">
        <v>18261</v>
      </c>
      <c r="D22" s="67">
        <v>544</v>
      </c>
      <c r="E22" s="67">
        <v>465</v>
      </c>
      <c r="F22" s="67">
        <v>1367</v>
      </c>
      <c r="G22" s="68">
        <v>6571</v>
      </c>
      <c r="H22" s="93"/>
    </row>
    <row r="23" spans="1:8" ht="12.75">
      <c r="A23" s="95" t="s">
        <v>113</v>
      </c>
      <c r="B23" s="212">
        <f>SUM(C23:G23)</f>
        <v>27039</v>
      </c>
      <c r="C23" s="66">
        <v>17970</v>
      </c>
      <c r="D23" s="67">
        <v>1112</v>
      </c>
      <c r="E23" s="67">
        <v>293</v>
      </c>
      <c r="F23" s="67">
        <v>799</v>
      </c>
      <c r="G23" s="68">
        <v>6865</v>
      </c>
      <c r="H23" s="93"/>
    </row>
    <row r="24" spans="1:8" ht="12.75">
      <c r="A24" s="213" t="s">
        <v>144</v>
      </c>
      <c r="B24" s="212">
        <f>SUM(C24:G24)</f>
        <v>31583</v>
      </c>
      <c r="C24" s="201">
        <v>22268</v>
      </c>
      <c r="D24" s="202">
        <v>1253</v>
      </c>
      <c r="E24" s="202">
        <v>403</v>
      </c>
      <c r="F24" s="202">
        <v>578</v>
      </c>
      <c r="G24" s="203">
        <v>7081</v>
      </c>
      <c r="H24" s="93"/>
    </row>
    <row r="25" spans="1:8" ht="13.5" thickBot="1">
      <c r="A25" s="71" t="s">
        <v>145</v>
      </c>
      <c r="B25" s="77">
        <f aca="true" t="shared" si="1" ref="B25:G25">SUM(B24-B23)</f>
        <v>4544</v>
      </c>
      <c r="C25" s="214">
        <f t="shared" si="1"/>
        <v>4298</v>
      </c>
      <c r="D25" s="215">
        <f t="shared" si="1"/>
        <v>141</v>
      </c>
      <c r="E25" s="215">
        <f t="shared" si="1"/>
        <v>110</v>
      </c>
      <c r="F25" s="215">
        <f t="shared" si="1"/>
        <v>-221</v>
      </c>
      <c r="G25" s="216">
        <f t="shared" si="1"/>
        <v>216</v>
      </c>
      <c r="H25" s="79"/>
    </row>
    <row r="26" spans="1:8" ht="7.5" customHeight="1">
      <c r="A26" s="78"/>
      <c r="B26" s="79"/>
      <c r="C26" s="79"/>
      <c r="D26" s="79"/>
      <c r="E26" s="79"/>
      <c r="F26" s="79"/>
      <c r="G26" s="79"/>
      <c r="H26" s="79"/>
    </row>
    <row r="27" ht="15.75">
      <c r="A27" s="4" t="s">
        <v>130</v>
      </c>
    </row>
    <row r="28" ht="11.25" customHeight="1" thickBot="1">
      <c r="F28" s="5" t="s">
        <v>2</v>
      </c>
    </row>
    <row r="29" spans="1:6" ht="12.75">
      <c r="A29" s="204" t="s">
        <v>87</v>
      </c>
      <c r="B29" s="255" t="s">
        <v>76</v>
      </c>
      <c r="C29" s="256"/>
      <c r="D29" s="256"/>
      <c r="E29" s="257"/>
      <c r="F29" s="205" t="s">
        <v>13</v>
      </c>
    </row>
    <row r="30" spans="1:6" ht="13.5" thickBot="1">
      <c r="A30" s="206"/>
      <c r="B30" s="219">
        <v>37621</v>
      </c>
      <c r="C30" s="220">
        <v>37986</v>
      </c>
      <c r="D30" s="221">
        <v>38352</v>
      </c>
      <c r="E30" s="210">
        <v>38533</v>
      </c>
      <c r="F30" s="211" t="s">
        <v>17</v>
      </c>
    </row>
    <row r="31" spans="1:6" s="194" customFormat="1" ht="9.75">
      <c r="A31" s="123"/>
      <c r="B31" s="123">
        <v>1</v>
      </c>
      <c r="C31" s="124">
        <v>2</v>
      </c>
      <c r="D31" s="19">
        <v>3</v>
      </c>
      <c r="E31" s="126">
        <v>4</v>
      </c>
      <c r="F31" s="125" t="s">
        <v>112</v>
      </c>
    </row>
    <row r="32" spans="1:6" ht="12.75">
      <c r="A32" s="22" t="s">
        <v>131</v>
      </c>
      <c r="B32" s="66">
        <v>95972</v>
      </c>
      <c r="C32" s="67">
        <v>109481</v>
      </c>
      <c r="D32" s="87">
        <v>117506</v>
      </c>
      <c r="E32" s="86">
        <v>104324</v>
      </c>
      <c r="F32" s="69">
        <f aca="true" t="shared" si="2" ref="F32:F40">E32-D32</f>
        <v>-13182</v>
      </c>
    </row>
    <row r="33" spans="1:6" ht="12.75">
      <c r="A33" s="70" t="s">
        <v>132</v>
      </c>
      <c r="B33" s="66">
        <v>167</v>
      </c>
      <c r="C33" s="67">
        <v>380</v>
      </c>
      <c r="D33" s="87">
        <v>385</v>
      </c>
      <c r="E33" s="86">
        <v>199</v>
      </c>
      <c r="F33" s="69">
        <f t="shared" si="2"/>
        <v>-186</v>
      </c>
    </row>
    <row r="34" spans="1:6" ht="12.75">
      <c r="A34" s="22" t="s">
        <v>133</v>
      </c>
      <c r="B34" s="66">
        <v>1303</v>
      </c>
      <c r="C34" s="67">
        <v>956</v>
      </c>
      <c r="D34" s="87">
        <v>659</v>
      </c>
      <c r="E34" s="86">
        <v>2804</v>
      </c>
      <c r="F34" s="69">
        <f t="shared" si="2"/>
        <v>2145</v>
      </c>
    </row>
    <row r="35" spans="1:6" ht="12.75">
      <c r="A35" s="22" t="s">
        <v>134</v>
      </c>
      <c r="B35" s="66">
        <v>53</v>
      </c>
      <c r="C35" s="67">
        <v>192</v>
      </c>
      <c r="D35" s="87">
        <v>164</v>
      </c>
      <c r="E35" s="86">
        <v>346</v>
      </c>
      <c r="F35" s="69">
        <f t="shared" si="2"/>
        <v>182</v>
      </c>
    </row>
    <row r="36" spans="1:6" ht="12.75">
      <c r="A36" s="22" t="s">
        <v>136</v>
      </c>
      <c r="B36" s="66"/>
      <c r="C36" s="67"/>
      <c r="D36" s="87"/>
      <c r="E36" s="86"/>
      <c r="F36" s="69">
        <f t="shared" si="2"/>
        <v>0</v>
      </c>
    </row>
    <row r="37" spans="1:6" ht="12.75">
      <c r="A37" s="22" t="s">
        <v>138</v>
      </c>
      <c r="B37" s="66">
        <v>6500</v>
      </c>
      <c r="C37" s="67">
        <v>5300</v>
      </c>
      <c r="D37" s="87"/>
      <c r="E37" s="86"/>
      <c r="F37" s="69">
        <f t="shared" si="2"/>
        <v>0</v>
      </c>
    </row>
    <row r="38" spans="1:6" ht="12.75">
      <c r="A38" s="193" t="s">
        <v>135</v>
      </c>
      <c r="B38" s="66"/>
      <c r="C38" s="67"/>
      <c r="D38" s="87">
        <v>13750</v>
      </c>
      <c r="E38" s="86">
        <v>11250</v>
      </c>
      <c r="F38" s="69">
        <f t="shared" si="2"/>
        <v>-2500</v>
      </c>
    </row>
    <row r="39" spans="1:6" ht="12.75">
      <c r="A39" s="70"/>
      <c r="B39" s="66"/>
      <c r="C39" s="67"/>
      <c r="D39" s="87"/>
      <c r="E39" s="86"/>
      <c r="F39" s="69">
        <f t="shared" si="2"/>
        <v>0</v>
      </c>
    </row>
    <row r="40" spans="1:6" ht="12.75">
      <c r="A40" s="22"/>
      <c r="B40" s="66"/>
      <c r="C40" s="67"/>
      <c r="D40" s="87"/>
      <c r="E40" s="86"/>
      <c r="F40" s="69">
        <f t="shared" si="2"/>
        <v>0</v>
      </c>
    </row>
    <row r="41" spans="1:6" ht="13.5" thickBot="1">
      <c r="A41" s="71" t="s">
        <v>88</v>
      </c>
      <c r="B41" s="72">
        <v>103995</v>
      </c>
      <c r="C41" s="73">
        <v>116309</v>
      </c>
      <c r="D41" s="197">
        <v>132464</v>
      </c>
      <c r="E41" s="198">
        <f>SUM(E32:E40)</f>
        <v>118923</v>
      </c>
      <c r="F41" s="74">
        <f>SUM(F32:F40)</f>
        <v>-13541</v>
      </c>
    </row>
    <row r="42" ht="8.25" customHeight="1">
      <c r="H42" s="64"/>
    </row>
    <row r="43" ht="15.75">
      <c r="A43" s="4" t="s">
        <v>150</v>
      </c>
    </row>
    <row r="44" spans="7:8" ht="11.25" customHeight="1" thickBot="1">
      <c r="G44" s="5" t="s">
        <v>2</v>
      </c>
      <c r="H44" s="5"/>
    </row>
    <row r="45" spans="1:8" ht="12.75">
      <c r="A45" s="204" t="s">
        <v>80</v>
      </c>
      <c r="B45" s="251" t="s">
        <v>152</v>
      </c>
      <c r="C45" s="252"/>
      <c r="D45" s="252"/>
      <c r="E45" s="252"/>
      <c r="F45" s="252"/>
      <c r="G45" s="253"/>
      <c r="H45" s="94"/>
    </row>
    <row r="46" spans="1:8" ht="13.5" thickBot="1">
      <c r="A46" s="222"/>
      <c r="B46" s="223" t="s">
        <v>129</v>
      </c>
      <c r="C46" s="224" t="s">
        <v>81</v>
      </c>
      <c r="D46" s="225" t="s">
        <v>82</v>
      </c>
      <c r="E46" s="225" t="s">
        <v>83</v>
      </c>
      <c r="F46" s="225" t="s">
        <v>84</v>
      </c>
      <c r="G46" s="226" t="s">
        <v>85</v>
      </c>
      <c r="H46" s="8"/>
    </row>
    <row r="47" spans="1:8" s="194" customFormat="1" ht="9.75">
      <c r="A47" s="199"/>
      <c r="B47" s="200" t="s">
        <v>141</v>
      </c>
      <c r="C47" s="123">
        <v>2</v>
      </c>
      <c r="D47" s="124">
        <v>3</v>
      </c>
      <c r="E47" s="124">
        <v>4</v>
      </c>
      <c r="F47" s="124">
        <v>5</v>
      </c>
      <c r="G47" s="125">
        <v>6</v>
      </c>
      <c r="H47" s="19"/>
    </row>
    <row r="48" spans="1:8" ht="12.75">
      <c r="A48" s="22" t="s">
        <v>86</v>
      </c>
      <c r="B48" s="212">
        <f>SUM(C48:G48)</f>
        <v>76695</v>
      </c>
      <c r="C48" s="66">
        <v>18115</v>
      </c>
      <c r="D48" s="67">
        <v>31089</v>
      </c>
      <c r="E48" s="67">
        <v>21042</v>
      </c>
      <c r="F48" s="67">
        <v>6398</v>
      </c>
      <c r="G48" s="68">
        <v>51</v>
      </c>
      <c r="H48" s="93"/>
    </row>
    <row r="49" spans="1:8" ht="12.75">
      <c r="A49" s="22" t="s">
        <v>111</v>
      </c>
      <c r="B49" s="212">
        <f>SUM(C49:G49)</f>
        <v>92387</v>
      </c>
      <c r="C49" s="66">
        <v>14118</v>
      </c>
      <c r="D49" s="67">
        <v>30902</v>
      </c>
      <c r="E49" s="67">
        <v>25806</v>
      </c>
      <c r="F49" s="67">
        <v>20389</v>
      </c>
      <c r="G49" s="68">
        <v>1172</v>
      </c>
      <c r="H49" s="93"/>
    </row>
    <row r="50" spans="1:8" ht="12.75">
      <c r="A50" s="95" t="s">
        <v>113</v>
      </c>
      <c r="B50" s="212">
        <f>SUM(C50:G50)</f>
        <v>90317</v>
      </c>
      <c r="C50" s="66">
        <v>20460</v>
      </c>
      <c r="D50" s="67">
        <v>26503</v>
      </c>
      <c r="E50" s="67">
        <v>34961</v>
      </c>
      <c r="F50" s="67">
        <v>8213</v>
      </c>
      <c r="G50" s="68">
        <v>180</v>
      </c>
      <c r="H50" s="93"/>
    </row>
    <row r="51" spans="1:8" ht="12.75">
      <c r="A51" s="213" t="s">
        <v>144</v>
      </c>
      <c r="B51" s="212">
        <f>SUM(C51:G51)</f>
        <v>77796</v>
      </c>
      <c r="C51" s="93">
        <v>15831</v>
      </c>
      <c r="D51" s="96">
        <v>26329</v>
      </c>
      <c r="E51" s="96">
        <v>22069</v>
      </c>
      <c r="F51" s="96">
        <v>12868</v>
      </c>
      <c r="G51" s="97">
        <v>699</v>
      </c>
      <c r="H51" s="93"/>
    </row>
    <row r="52" spans="1:8" ht="13.5" thickBot="1">
      <c r="A52" s="217" t="s">
        <v>146</v>
      </c>
      <c r="B52" s="218">
        <f aca="true" t="shared" si="3" ref="B52:G52">B51-B50</f>
        <v>-12521</v>
      </c>
      <c r="C52" s="214">
        <f t="shared" si="3"/>
        <v>-4629</v>
      </c>
      <c r="D52" s="215">
        <f t="shared" si="3"/>
        <v>-174</v>
      </c>
      <c r="E52" s="215">
        <f t="shared" si="3"/>
        <v>-12892</v>
      </c>
      <c r="F52" s="215">
        <f t="shared" si="3"/>
        <v>4655</v>
      </c>
      <c r="G52" s="216">
        <f t="shared" si="3"/>
        <v>519</v>
      </c>
      <c r="H52" s="79"/>
    </row>
    <row r="53" spans="1:8" ht="13.5" thickBot="1">
      <c r="A53" s="3"/>
      <c r="C53" s="64"/>
      <c r="F53" s="64"/>
      <c r="H53" s="39"/>
    </row>
    <row r="54" spans="1:8" ht="12.75">
      <c r="A54" s="204" t="s">
        <v>80</v>
      </c>
      <c r="B54" s="251" t="s">
        <v>151</v>
      </c>
      <c r="C54" s="252"/>
      <c r="D54" s="252"/>
      <c r="E54" s="252"/>
      <c r="F54" s="252"/>
      <c r="G54" s="253"/>
      <c r="H54" s="39"/>
    </row>
    <row r="55" spans="1:8" ht="13.5" thickBot="1">
      <c r="A55" s="222"/>
      <c r="B55" s="223" t="s">
        <v>129</v>
      </c>
      <c r="C55" s="224" t="s">
        <v>81</v>
      </c>
      <c r="D55" s="225" t="s">
        <v>82</v>
      </c>
      <c r="E55" s="225" t="s">
        <v>83</v>
      </c>
      <c r="F55" s="225" t="s">
        <v>84</v>
      </c>
      <c r="G55" s="226" t="s">
        <v>85</v>
      </c>
      <c r="H55" s="39"/>
    </row>
    <row r="56" spans="1:8" s="194" customFormat="1" ht="9.75">
      <c r="A56" s="234"/>
      <c r="B56" s="200" t="s">
        <v>141</v>
      </c>
      <c r="C56" s="123">
        <v>2</v>
      </c>
      <c r="D56" s="124">
        <v>3</v>
      </c>
      <c r="E56" s="124">
        <v>4</v>
      </c>
      <c r="F56" s="124">
        <v>5</v>
      </c>
      <c r="G56" s="125">
        <v>6</v>
      </c>
      <c r="H56" s="233"/>
    </row>
    <row r="57" spans="1:8" ht="12.75">
      <c r="A57" s="95" t="s">
        <v>113</v>
      </c>
      <c r="B57" s="212">
        <f>SUM(C57:G57)</f>
        <v>13750</v>
      </c>
      <c r="C57" s="66"/>
      <c r="D57" s="67"/>
      <c r="E57" s="67"/>
      <c r="F57" s="67"/>
      <c r="G57" s="68">
        <v>13750</v>
      </c>
      <c r="H57" s="39"/>
    </row>
    <row r="58" spans="1:8" ht="12.75">
      <c r="A58" s="213" t="s">
        <v>144</v>
      </c>
      <c r="B58" s="212">
        <f>SUM(C58:G58)</f>
        <v>11250</v>
      </c>
      <c r="C58" s="93"/>
      <c r="D58" s="96"/>
      <c r="E58" s="96"/>
      <c r="F58" s="96"/>
      <c r="G58" s="97">
        <v>11250</v>
      </c>
      <c r="H58" s="39"/>
    </row>
    <row r="59" spans="1:8" ht="13.5" thickBot="1">
      <c r="A59" s="217" t="s">
        <v>146</v>
      </c>
      <c r="B59" s="218">
        <f aca="true" t="shared" si="4" ref="B59:G59">B58-B57</f>
        <v>-2500</v>
      </c>
      <c r="C59" s="214">
        <f t="shared" si="4"/>
        <v>0</v>
      </c>
      <c r="D59" s="215">
        <f t="shared" si="4"/>
        <v>0</v>
      </c>
      <c r="E59" s="215">
        <f t="shared" si="4"/>
        <v>0</v>
      </c>
      <c r="F59" s="215">
        <f t="shared" si="4"/>
        <v>0</v>
      </c>
      <c r="G59" s="216">
        <f t="shared" si="4"/>
        <v>-2500</v>
      </c>
      <c r="H59" s="39"/>
    </row>
    <row r="60" spans="1:8" ht="12.75">
      <c r="A60" s="3"/>
      <c r="C60" s="64"/>
      <c r="F60" s="64"/>
      <c r="H60" s="39"/>
    </row>
  </sheetData>
  <mergeCells count="5">
    <mergeCell ref="B54:G54"/>
    <mergeCell ref="B5:E5"/>
    <mergeCell ref="B29:E29"/>
    <mergeCell ref="B18:G18"/>
    <mergeCell ref="B45:G4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10.375" style="0" customWidth="1"/>
  </cols>
  <sheetData>
    <row r="1" ht="18">
      <c r="A1" s="1" t="s">
        <v>147</v>
      </c>
    </row>
    <row r="2" ht="12.75">
      <c r="A2" s="3" t="s">
        <v>143</v>
      </c>
    </row>
    <row r="3" ht="13.5" thickBot="1">
      <c r="K3" s="5" t="s">
        <v>2</v>
      </c>
    </row>
    <row r="4" spans="1:11" ht="12.75">
      <c r="A4" s="65"/>
      <c r="B4" s="228" t="s">
        <v>90</v>
      </c>
      <c r="C4" s="265" t="s">
        <v>91</v>
      </c>
      <c r="D4" s="265"/>
      <c r="E4" s="265"/>
      <c r="F4" s="265"/>
      <c r="G4" s="261" t="s">
        <v>89</v>
      </c>
      <c r="H4" s="262"/>
      <c r="I4" s="262"/>
      <c r="J4" s="262"/>
      <c r="K4" s="75" t="s">
        <v>92</v>
      </c>
    </row>
    <row r="5" spans="1:11" ht="12.75">
      <c r="A5" s="80" t="s">
        <v>80</v>
      </c>
      <c r="B5" s="229" t="s">
        <v>94</v>
      </c>
      <c r="C5" s="230" t="s">
        <v>95</v>
      </c>
      <c r="D5" s="13" t="s">
        <v>93</v>
      </c>
      <c r="E5" s="13" t="s">
        <v>93</v>
      </c>
      <c r="F5" s="241" t="s">
        <v>93</v>
      </c>
      <c r="G5" s="12" t="s">
        <v>93</v>
      </c>
      <c r="H5" s="13"/>
      <c r="I5" s="13" t="s">
        <v>93</v>
      </c>
      <c r="J5" s="81" t="s">
        <v>93</v>
      </c>
      <c r="K5" s="98" t="s">
        <v>96</v>
      </c>
    </row>
    <row r="6" spans="1:11" ht="12.75">
      <c r="A6" s="12"/>
      <c r="B6" s="229" t="s">
        <v>140</v>
      </c>
      <c r="C6" s="231" t="s">
        <v>100</v>
      </c>
      <c r="D6" s="82" t="s">
        <v>97</v>
      </c>
      <c r="E6" s="82" t="s">
        <v>98</v>
      </c>
      <c r="F6" s="242" t="s">
        <v>99</v>
      </c>
      <c r="G6" s="12" t="s">
        <v>97</v>
      </c>
      <c r="H6" s="82" t="s">
        <v>96</v>
      </c>
      <c r="I6" s="82" t="s">
        <v>98</v>
      </c>
      <c r="J6" s="41" t="s">
        <v>99</v>
      </c>
      <c r="K6" s="98" t="s">
        <v>101</v>
      </c>
    </row>
    <row r="7" spans="1:11" ht="13.5" thickBot="1">
      <c r="A7" s="83"/>
      <c r="B7" s="246" t="s">
        <v>106</v>
      </c>
      <c r="C7" s="232" t="s">
        <v>107</v>
      </c>
      <c r="D7" s="84"/>
      <c r="E7" s="84"/>
      <c r="F7" s="243"/>
      <c r="G7" s="83" t="s">
        <v>102</v>
      </c>
      <c r="H7" s="84" t="s">
        <v>103</v>
      </c>
      <c r="I7" s="84" t="s">
        <v>104</v>
      </c>
      <c r="J7" s="85" t="s">
        <v>105</v>
      </c>
      <c r="K7" s="99" t="s">
        <v>108</v>
      </c>
    </row>
    <row r="8" spans="1:11" s="194" customFormat="1" ht="9.75">
      <c r="A8" s="123"/>
      <c r="B8" s="123">
        <v>1</v>
      </c>
      <c r="C8" s="124">
        <v>2</v>
      </c>
      <c r="D8" s="124">
        <v>3</v>
      </c>
      <c r="E8" s="126">
        <v>4</v>
      </c>
      <c r="F8" s="19" t="s">
        <v>109</v>
      </c>
      <c r="G8" s="244">
        <v>6</v>
      </c>
      <c r="H8" s="124">
        <v>7</v>
      </c>
      <c r="I8" s="124">
        <v>8</v>
      </c>
      <c r="J8" s="126">
        <v>9</v>
      </c>
      <c r="K8" s="200">
        <v>10</v>
      </c>
    </row>
    <row r="9" spans="1:11" ht="12.75">
      <c r="A9" s="22" t="s">
        <v>86</v>
      </c>
      <c r="B9" s="66">
        <v>7476</v>
      </c>
      <c r="C9" s="67">
        <v>5676</v>
      </c>
      <c r="D9" s="67"/>
      <c r="E9" s="86">
        <v>1800</v>
      </c>
      <c r="F9" s="87"/>
      <c r="G9" s="245"/>
      <c r="H9" s="67">
        <v>1138</v>
      </c>
      <c r="I9" s="67">
        <v>3328</v>
      </c>
      <c r="J9" s="88">
        <v>281933</v>
      </c>
      <c r="K9" s="76">
        <v>71</v>
      </c>
    </row>
    <row r="10" spans="1:11" ht="12.75">
      <c r="A10" s="22" t="s">
        <v>111</v>
      </c>
      <c r="B10" s="66">
        <v>22566</v>
      </c>
      <c r="C10" s="67">
        <v>20906</v>
      </c>
      <c r="D10" s="67"/>
      <c r="E10" s="86">
        <v>1660</v>
      </c>
      <c r="F10" s="87"/>
      <c r="G10" s="245"/>
      <c r="H10" s="67">
        <v>2211</v>
      </c>
      <c r="I10" s="67">
        <v>3366</v>
      </c>
      <c r="J10" s="88">
        <v>284877</v>
      </c>
      <c r="K10" s="76">
        <v>33</v>
      </c>
    </row>
    <row r="11" spans="1:11" ht="12.75">
      <c r="A11" s="22" t="s">
        <v>113</v>
      </c>
      <c r="B11" s="66">
        <v>27186</v>
      </c>
      <c r="C11" s="67">
        <v>26312</v>
      </c>
      <c r="D11" s="67"/>
      <c r="E11" s="86">
        <v>871</v>
      </c>
      <c r="F11" s="87">
        <v>3</v>
      </c>
      <c r="G11" s="245"/>
      <c r="H11" s="67">
        <v>2763</v>
      </c>
      <c r="I11" s="67">
        <v>2501</v>
      </c>
      <c r="J11" s="88">
        <v>291589</v>
      </c>
      <c r="K11" s="76">
        <v>61</v>
      </c>
    </row>
    <row r="12" spans="1:11" ht="12.75">
      <c r="A12" s="22" t="s">
        <v>144</v>
      </c>
      <c r="B12" s="66">
        <v>28807</v>
      </c>
      <c r="C12" s="67">
        <v>27403</v>
      </c>
      <c r="D12" s="67"/>
      <c r="E12" s="86">
        <v>1403</v>
      </c>
      <c r="F12" s="87">
        <v>1</v>
      </c>
      <c r="G12" s="245"/>
      <c r="H12" s="67">
        <v>2893</v>
      </c>
      <c r="I12" s="67">
        <v>3036</v>
      </c>
      <c r="J12" s="88">
        <v>293655</v>
      </c>
      <c r="K12" s="76">
        <v>133</v>
      </c>
    </row>
    <row r="13" spans="1:11" ht="12.75">
      <c r="A13" s="89" t="s">
        <v>139</v>
      </c>
      <c r="B13" s="90">
        <f aca="true" t="shared" si="0" ref="B13:K13">B12-B10</f>
        <v>6241</v>
      </c>
      <c r="C13" s="240">
        <f t="shared" si="0"/>
        <v>6497</v>
      </c>
      <c r="D13" s="240">
        <f t="shared" si="0"/>
        <v>0</v>
      </c>
      <c r="E13" s="239">
        <f t="shared" si="0"/>
        <v>-257</v>
      </c>
      <c r="F13" s="90">
        <f t="shared" si="0"/>
        <v>1</v>
      </c>
      <c r="G13" s="90">
        <f t="shared" si="0"/>
        <v>0</v>
      </c>
      <c r="H13" s="240">
        <f t="shared" si="0"/>
        <v>682</v>
      </c>
      <c r="I13" s="239">
        <f t="shared" si="0"/>
        <v>-330</v>
      </c>
      <c r="J13" s="90">
        <f t="shared" si="0"/>
        <v>8778</v>
      </c>
      <c r="K13" s="91">
        <f t="shared" si="0"/>
        <v>100</v>
      </c>
    </row>
    <row r="14" spans="1:11" ht="12.75">
      <c r="A14" s="22"/>
      <c r="B14" s="66"/>
      <c r="C14" s="67"/>
      <c r="D14" s="67"/>
      <c r="E14" s="86"/>
      <c r="F14" s="87"/>
      <c r="G14" s="245"/>
      <c r="H14" s="67"/>
      <c r="I14" s="67"/>
      <c r="J14" s="86"/>
      <c r="K14" s="76"/>
    </row>
    <row r="15" spans="1:11" ht="13.5" thickBot="1">
      <c r="A15" s="71" t="s">
        <v>148</v>
      </c>
      <c r="B15" s="72">
        <f aca="true" t="shared" si="1" ref="B15:K15">B12-B11</f>
        <v>1621</v>
      </c>
      <c r="C15" s="215">
        <f t="shared" si="1"/>
        <v>1091</v>
      </c>
      <c r="D15" s="197">
        <f t="shared" si="1"/>
        <v>0</v>
      </c>
      <c r="E15" s="216">
        <f t="shared" si="1"/>
        <v>532</v>
      </c>
      <c r="F15" s="72">
        <f t="shared" si="1"/>
        <v>-2</v>
      </c>
      <c r="G15" s="72">
        <f t="shared" si="1"/>
        <v>0</v>
      </c>
      <c r="H15" s="215">
        <f t="shared" si="1"/>
        <v>130</v>
      </c>
      <c r="I15" s="197">
        <f t="shared" si="1"/>
        <v>535</v>
      </c>
      <c r="J15" s="72">
        <f t="shared" si="1"/>
        <v>2066</v>
      </c>
      <c r="K15" s="77">
        <f t="shared" si="1"/>
        <v>72</v>
      </c>
    </row>
    <row r="17" ht="14.25">
      <c r="A17" s="92" t="s">
        <v>110</v>
      </c>
    </row>
    <row r="19" spans="2:11" ht="12.75">
      <c r="B19" s="263"/>
      <c r="C19" s="263"/>
      <c r="D19" s="263"/>
      <c r="E19" s="263"/>
      <c r="F19" s="10"/>
      <c r="G19" s="264"/>
      <c r="H19" s="264"/>
      <c r="I19" s="264"/>
      <c r="J19" s="264"/>
      <c r="K19" s="10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2.75">
      <c r="B21" s="18"/>
      <c r="C21" s="18"/>
      <c r="D21" s="18"/>
      <c r="E21" s="18"/>
      <c r="F21" s="18"/>
      <c r="G21" s="18"/>
      <c r="H21" s="18"/>
      <c r="I21" s="18"/>
      <c r="J21" s="10"/>
      <c r="K21" s="18"/>
    </row>
  </sheetData>
  <mergeCells count="4">
    <mergeCell ref="G4:J4"/>
    <mergeCell ref="B19:E19"/>
    <mergeCell ref="G19:J19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schallnerova</cp:lastModifiedBy>
  <cp:lastPrinted>2005-08-04T12:46:53Z</cp:lastPrinted>
  <dcterms:created xsi:type="dcterms:W3CDTF">2003-08-01T09:57:58Z</dcterms:created>
  <dcterms:modified xsi:type="dcterms:W3CDTF">2005-08-04T12:46:59Z</dcterms:modified>
  <cp:category/>
  <cp:version/>
  <cp:contentType/>
  <cp:contentStatus/>
</cp:coreProperties>
</file>