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795" tabRatio="905" activeTab="0"/>
  </bookViews>
  <sheets>
    <sheet name="RK-21-2005-32, př. 1" sheetId="1" r:id="rId1"/>
    <sheet name="SOUHRN" sheetId="2" r:id="rId2"/>
    <sheet name="PŘÍJMY" sheetId="3" r:id="rId3"/>
    <sheet name="ZEM" sheetId="4" r:id="rId4"/>
    <sheet name="ŠKO" sheetId="5" r:id="rId5"/>
    <sheet name="KULT" sheetId="6" r:id="rId6"/>
    <sheet name="ZDR" sheetId="7" r:id="rId7"/>
    <sheet name="ŽIV" sheetId="8" r:id="rId8"/>
    <sheet name="ÚZPL" sheetId="9" r:id="rId9"/>
    <sheet name="DOPR" sheetId="10" r:id="rId10"/>
    <sheet name="SOC" sheetId="11" r:id="rId11"/>
    <sheet name="PO" sheetId="12" r:id="rId12"/>
    <sheet name="ZAST" sheetId="13" r:id="rId13"/>
    <sheet name="KRÚ" sheetId="14" r:id="rId14"/>
    <sheet name="REG" sheetId="15" r:id="rId15"/>
    <sheet name="NEM" sheetId="16" r:id="rId16"/>
    <sheet name="INF" sheetId="17" r:id="rId17"/>
    <sheet name="SRR" sheetId="18" r:id="rId18"/>
    <sheet name="REZER" sheetId="19" r:id="rId19"/>
  </sheets>
  <definedNames>
    <definedName name="_xlnm.Print_Area" localSheetId="0">'RK-21-2005-32, př. 1'!$A$1:$I$34</definedName>
  </definedNames>
  <calcPr fullCalcOnLoad="1"/>
</workbook>
</file>

<file path=xl/sharedStrings.xml><?xml version="1.0" encoding="utf-8"?>
<sst xmlns="http://schemas.openxmlformats.org/spreadsheetml/2006/main" count="235" uniqueCount="80">
  <si>
    <t>10 KAPITOLA ZASTUPITELSTVO KRAJE</t>
  </si>
  <si>
    <t>Skutečnost 2004</t>
  </si>
  <si>
    <t>BĚŽNÉ VÝDAJE</t>
  </si>
  <si>
    <t>KAPITÁLOVÉ VÝDAJE</t>
  </si>
  <si>
    <t>VÝDAJE CELKEM</t>
  </si>
  <si>
    <t>9 KAPITOLA POŽÁRNÍ OCHRANA A IZS</t>
  </si>
  <si>
    <t>14 KAPITOLA INFORMATIKA</t>
  </si>
  <si>
    <t>6 KAPITOLA ÚZEMNÍ PLÁNOVÁNÍ</t>
  </si>
  <si>
    <t>3 KAPITOLA KULTURA</t>
  </si>
  <si>
    <t>7 KAPITOLA DOPRAVA</t>
  </si>
  <si>
    <t>1 KAPITOLA ZEMĚDĚLSTVÍ</t>
  </si>
  <si>
    <t>12 KAPITOLA REGIONÁLNÍ ROZVOJ</t>
  </si>
  <si>
    <t>z toho odbor informatiky</t>
  </si>
  <si>
    <t>11 KAPITOLA KRAJSKÝ ÚŘAD</t>
  </si>
  <si>
    <t>BĚŽNÉ VÝDAJE v tis.</t>
  </si>
  <si>
    <t xml:space="preserve">KAPITÁLOVÉ VÝDAJE v tis. </t>
  </si>
  <si>
    <t>6766</t>
  </si>
  <si>
    <t>5 KAPITOLA ŽIVOTNÍ PROSTŘEDÍ</t>
  </si>
  <si>
    <t>15 KAPITOLA SEKRETARIÁTU REG. RADY NUTS</t>
  </si>
  <si>
    <t>*****</t>
  </si>
  <si>
    <t xml:space="preserve">      </t>
  </si>
  <si>
    <t>(v tis. Kč)</t>
  </si>
  <si>
    <t>16 KAPITOLA REZERVA A ROZVOJ KRAJE</t>
  </si>
  <si>
    <t>Upr. rozpočet  (k 31.12.2004)</t>
  </si>
  <si>
    <t>Nespecifikovaná rezerva</t>
  </si>
  <si>
    <t>Péče o lidské zdroje a majetek kraje</t>
  </si>
  <si>
    <t>Strategické a koncepční materiály kraje</t>
  </si>
  <si>
    <t>CELKEM</t>
  </si>
  <si>
    <t>13 KAPITOLA NEMOVITÝ MAJETEK</t>
  </si>
  <si>
    <t>Druh příjmu</t>
  </si>
  <si>
    <t>index 2006/2005</t>
  </si>
  <si>
    <t>Daňové příjmy</t>
  </si>
  <si>
    <t>Úroky</t>
  </si>
  <si>
    <t>Odvody příspěvkových organizací</t>
  </si>
  <si>
    <t xml:space="preserve">Prodej pozemků a nemovitostí </t>
  </si>
  <si>
    <t>Dotace - souhrnný dotační vztah</t>
  </si>
  <si>
    <t>Dotace - ostatní</t>
  </si>
  <si>
    <t>Dotace - Národní fond, mezinárodní instituce</t>
  </si>
  <si>
    <t>Dotace - kapitálové</t>
  </si>
  <si>
    <t>B VÝHLED ROZPOČTU PŘÍJMŮ NA ROKY 2006 A 2007</t>
  </si>
  <si>
    <t>index 2007/2006</t>
  </si>
  <si>
    <t>Prevence znečišťování vody</t>
  </si>
  <si>
    <t xml:space="preserve">Ostatní příjmy </t>
  </si>
  <si>
    <t>Příjmy z pronájmu</t>
  </si>
  <si>
    <t>****</t>
  </si>
  <si>
    <t>2 KAPITOLA ŠKOLSTVÍ</t>
  </si>
  <si>
    <t>A SOUHRNNÉ ÚDAJE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</si>
  <si>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</si>
  <si>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FINANCOVÁNÍ </t>
    </r>
    <r>
      <rPr>
        <sz val="12"/>
        <rFont val="Arial CE"/>
        <family val="2"/>
      </rPr>
      <t>(tis.Kč)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</si>
  <si>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</si>
  <si>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CELKEM </t>
    </r>
    <r>
      <rPr>
        <sz val="12"/>
        <rFont val="Arial CE"/>
        <family val="2"/>
      </rPr>
      <t>(tis. 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</si>
  <si>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</si>
  <si>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</si>
  <si>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</si>
  <si>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</si>
  <si>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</si>
  <si>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</si>
  <si>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</si>
  <si>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doprava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</si>
  <si>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</si>
  <si>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</si>
  <si>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</si>
  <si>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</si>
  <si>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</si>
  <si>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</si>
  <si>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rezerva a rozvoj kraje</t>
  </si>
  <si>
    <t>ostatní (převody do fondů + fin.vypořádání)</t>
  </si>
  <si>
    <t xml:space="preserve">8 KAPITOLA SOCIÁLNÍ VĚCI </t>
  </si>
  <si>
    <t>4 KAPITOLA ZDRAVOTNICTVÍ</t>
  </si>
  <si>
    <t xml:space="preserve">Dotace na úhradu přímých výdajů obecních a krajských škol </t>
  </si>
  <si>
    <t>*</t>
  </si>
  <si>
    <r>
      <t xml:space="preserve">SALDO ROZPOČTU  </t>
    </r>
    <r>
      <rPr>
        <sz val="12"/>
        <rFont val="Arial CE"/>
        <family val="2"/>
      </rPr>
      <t>(tis.Kč)</t>
    </r>
  </si>
  <si>
    <t>Upr. rozpočet  (k 30.4.2005)</t>
  </si>
  <si>
    <t>informatika</t>
  </si>
  <si>
    <t>sekretariát reg. rady NUTS</t>
  </si>
  <si>
    <t>bez dotací z MŠMT mimo přímé náklady</t>
  </si>
  <si>
    <t>ROZPOČTOVÝ VÝHLED KRAJE VYSOČINA</t>
  </si>
  <si>
    <t>NA OBDOBÍ 2006 A 2007</t>
  </si>
  <si>
    <t>počet stran: 19</t>
  </si>
  <si>
    <t>RK-21-2005-32,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</si>
</sst>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 CE"/>
      <family val="2"/>
    </font>
    <font>
      <b/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3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9" fontId="0" fillId="0" borderId="2" xfId="0" applyNumberFormat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/>
    </xf>
    <xf numFmtId="0" fontId="13" fillId="0" borderId="0" xfId="0" applyFont="1" applyAlignment="1">
      <alignment/>
    </xf>
    <xf numFmtId="9" fontId="0" fillId="0" borderId="2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6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9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H12" sqref="H12"/>
    </sheetView>
  </sheetViews>
  <sheetFormatPr defaultColWidth="9.00390625" defaultRowHeight="12.75"/>
  <sheetData>
    <row r="2" spans="7:8" ht="15.75">
      <c r="G2" s="39"/>
      <c r="H2" s="66" t="s">
        <v>79</v>
      </c>
    </row>
    <row r="3" spans="7:8" ht="15.75">
      <c r="G3" s="39"/>
      <c r="H3" s="66" t="s">
        <v>78</v>
      </c>
    </row>
    <row r="4" ht="15.75">
      <c r="Q4" s="30" t="s">
        <v>20</v>
      </c>
    </row>
    <row r="18" ht="9" customHeight="1"/>
    <row r="19" spans="1:10" ht="12.75">
      <c r="A19" s="67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9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2" spans="1:10" ht="26.25">
      <c r="A22" s="69" t="s">
        <v>76</v>
      </c>
      <c r="B22" s="69"/>
      <c r="C22" s="69"/>
      <c r="D22" s="69"/>
      <c r="E22" s="69"/>
      <c r="F22" s="69"/>
      <c r="G22" s="69"/>
      <c r="H22" s="69"/>
      <c r="I22" s="69"/>
      <c r="J22" s="65"/>
    </row>
    <row r="24" spans="1:10" ht="26.25">
      <c r="A24" s="69" t="s">
        <v>77</v>
      </c>
      <c r="B24" s="69"/>
      <c r="C24" s="69"/>
      <c r="D24" s="69"/>
      <c r="E24" s="69"/>
      <c r="F24" s="69"/>
      <c r="G24" s="69"/>
      <c r="H24" s="69"/>
      <c r="I24" s="69"/>
      <c r="J24" s="65"/>
    </row>
    <row r="29" spans="1:10" ht="20.25">
      <c r="A29" s="70" t="s">
        <v>21</v>
      </c>
      <c r="B29" s="70"/>
      <c r="C29" s="70"/>
      <c r="D29" s="70"/>
      <c r="E29" s="70"/>
      <c r="F29" s="70"/>
      <c r="G29" s="70"/>
      <c r="H29" s="70"/>
      <c r="I29" s="70"/>
      <c r="J29" s="64"/>
    </row>
  </sheetData>
  <mergeCells count="4">
    <mergeCell ref="A19:J20"/>
    <mergeCell ref="A22:I22"/>
    <mergeCell ref="A24:I24"/>
    <mergeCell ref="A29:I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35" sqref="E35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9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358842</v>
      </c>
      <c r="C4" s="7">
        <v>1055329</v>
      </c>
      <c r="D4" s="12">
        <v>1070000</v>
      </c>
      <c r="E4" s="12">
        <v>1100000</v>
      </c>
    </row>
    <row r="22" spans="2:5" ht="22.5">
      <c r="B22" s="4" t="s">
        <v>1</v>
      </c>
      <c r="C22" s="4" t="s">
        <v>72</v>
      </c>
      <c r="D22" s="5">
        <v>2006</v>
      </c>
      <c r="E22" s="5">
        <v>2007</v>
      </c>
    </row>
    <row r="23" spans="1:5" ht="15.75">
      <c r="A23" s="6" t="s">
        <v>3</v>
      </c>
      <c r="B23" s="7">
        <v>3120</v>
      </c>
      <c r="C23" s="7">
        <v>1000</v>
      </c>
      <c r="D23" s="12">
        <v>1010</v>
      </c>
      <c r="E23" s="12">
        <v>1020</v>
      </c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2:5" ht="22.5">
      <c r="B30" s="4" t="s">
        <v>1</v>
      </c>
      <c r="C30" s="4" t="s">
        <v>72</v>
      </c>
      <c r="D30" s="5">
        <v>2006</v>
      </c>
      <c r="E30" s="5">
        <v>2007</v>
      </c>
    </row>
    <row r="31" spans="1:5" ht="15.75">
      <c r="A31" s="9" t="s">
        <v>4</v>
      </c>
      <c r="B31" s="10">
        <f>B4+B23</f>
        <v>361962</v>
      </c>
      <c r="C31" s="10">
        <f>C4+C23</f>
        <v>1056329</v>
      </c>
      <c r="D31" s="11">
        <f>D4+D23</f>
        <v>1071010</v>
      </c>
      <c r="E31" s="11">
        <f>E4+E23</f>
        <v>1101020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59890" r:id="rId1"/>
    <oleObject progId="Word.Document.8" shapeId="559891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3">
      <selection activeCell="F27" sqref="F27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67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327421</v>
      </c>
      <c r="C4" s="7">
        <v>319455</v>
      </c>
      <c r="D4" s="7">
        <v>335000</v>
      </c>
      <c r="E4" s="7">
        <v>342000</v>
      </c>
    </row>
    <row r="5" spans="1:5" ht="15.75">
      <c r="A5" s="13"/>
      <c r="B5" s="14"/>
      <c r="C5" s="14"/>
      <c r="D5" s="14"/>
      <c r="E5" s="14"/>
    </row>
    <row r="6" spans="1:5" ht="15.75">
      <c r="A6" s="13"/>
      <c r="B6" s="14"/>
      <c r="C6" s="14"/>
      <c r="D6" s="14"/>
      <c r="E6" s="14"/>
    </row>
    <row r="7" spans="1:5" ht="15.75">
      <c r="A7" s="13"/>
      <c r="B7" s="14"/>
      <c r="C7" s="14"/>
      <c r="D7" s="14"/>
      <c r="E7" s="14"/>
    </row>
    <row r="8" spans="1:6" ht="15.75">
      <c r="A8" s="13"/>
      <c r="B8" s="14"/>
      <c r="C8" s="14"/>
      <c r="D8" s="14"/>
      <c r="E8" s="14"/>
      <c r="F8" s="21"/>
    </row>
    <row r="9" spans="1:5" ht="15.75">
      <c r="A9" s="13"/>
      <c r="B9" s="14"/>
      <c r="C9" s="14"/>
      <c r="D9" s="14"/>
      <c r="E9" s="14"/>
    </row>
    <row r="10" spans="1:5" ht="15.75">
      <c r="A10" s="13"/>
      <c r="B10" s="14"/>
      <c r="C10" s="14"/>
      <c r="D10" s="14"/>
      <c r="E10" s="14"/>
    </row>
    <row r="11" spans="1:5" ht="15.75">
      <c r="A11" s="13"/>
      <c r="B11" s="14"/>
      <c r="C11" s="14"/>
      <c r="D11" s="14"/>
      <c r="E11" s="14"/>
    </row>
    <row r="12" spans="1:5" ht="15.75">
      <c r="A12" s="13"/>
      <c r="B12" s="14"/>
      <c r="C12" s="14"/>
      <c r="D12" s="14"/>
      <c r="E12" s="14"/>
    </row>
    <row r="13" spans="1:5" ht="15.75">
      <c r="A13" s="13"/>
      <c r="B13" s="14"/>
      <c r="C13" s="14"/>
      <c r="D13" s="14"/>
      <c r="E13" s="14"/>
    </row>
    <row r="14" spans="1:5" ht="15.75">
      <c r="A14" s="13"/>
      <c r="B14" s="14"/>
      <c r="C14" s="14"/>
      <c r="D14" s="14"/>
      <c r="E14" s="14"/>
    </row>
    <row r="15" spans="1:5" ht="15.75">
      <c r="A15" s="13"/>
      <c r="B15" s="14"/>
      <c r="C15" s="14"/>
      <c r="D15" s="14"/>
      <c r="E15" s="14"/>
    </row>
    <row r="16" spans="1:5" ht="15.75">
      <c r="A16" s="13"/>
      <c r="B16" s="14"/>
      <c r="C16" s="14"/>
      <c r="D16" s="14"/>
      <c r="E16" s="14"/>
    </row>
    <row r="17" spans="1:5" ht="15.75">
      <c r="A17" s="13"/>
      <c r="B17" s="14"/>
      <c r="C17" s="14"/>
      <c r="D17" s="14"/>
      <c r="E17" s="14"/>
    </row>
    <row r="18" spans="1:4" ht="12.75">
      <c r="A18" s="16"/>
      <c r="B18" s="17"/>
      <c r="C18" s="18"/>
      <c r="D18" s="19"/>
    </row>
    <row r="19" spans="1:5" ht="22.5">
      <c r="A19" s="8"/>
      <c r="B19" s="4" t="s">
        <v>1</v>
      </c>
      <c r="C19" s="4" t="s">
        <v>72</v>
      </c>
      <c r="D19" s="5">
        <v>2006</v>
      </c>
      <c r="E19" s="5">
        <v>2007</v>
      </c>
    </row>
    <row r="20" spans="1:5" ht="15.75">
      <c r="A20" s="6" t="s">
        <v>3</v>
      </c>
      <c r="B20" s="7">
        <v>3099</v>
      </c>
      <c r="C20" s="7">
        <v>5214</v>
      </c>
      <c r="D20" s="7">
        <v>5300</v>
      </c>
      <c r="E20" s="7">
        <v>5400</v>
      </c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2:5" ht="22.5">
      <c r="B28" s="4" t="s">
        <v>1</v>
      </c>
      <c r="C28" s="4" t="s">
        <v>72</v>
      </c>
      <c r="D28" s="5">
        <v>2006</v>
      </c>
      <c r="E28" s="5">
        <v>2007</v>
      </c>
    </row>
    <row r="29" spans="1:5" ht="15.75">
      <c r="A29" s="9" t="s">
        <v>4</v>
      </c>
      <c r="B29" s="10">
        <f>B4+B20</f>
        <v>330520</v>
      </c>
      <c r="C29" s="10">
        <f>C4+C20</f>
        <v>324669</v>
      </c>
      <c r="D29" s="10">
        <f>D4+D20</f>
        <v>340300</v>
      </c>
      <c r="E29" s="10">
        <f>E4+E20</f>
        <v>347400</v>
      </c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328985" r:id="rId1"/>
    <oleObject progId="Word.Document.8" shapeId="328986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3">
      <selection activeCell="E34" sqref="E34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5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15002</v>
      </c>
      <c r="C4" s="7">
        <f>11455+1543</f>
        <v>12998</v>
      </c>
      <c r="D4" s="12">
        <v>15000</v>
      </c>
      <c r="E4" s="12">
        <v>15000</v>
      </c>
    </row>
    <row r="5" spans="1:5" ht="15.75">
      <c r="A5" s="13"/>
      <c r="B5" s="14"/>
      <c r="C5" s="14"/>
      <c r="D5" s="15"/>
      <c r="E5" s="15"/>
    </row>
    <row r="7" spans="1:4" ht="12.75">
      <c r="A7" s="16"/>
      <c r="B7" s="17"/>
      <c r="C7" s="18"/>
      <c r="D7" s="19"/>
    </row>
    <row r="8" spans="1:4" ht="12.75">
      <c r="A8" s="16"/>
      <c r="B8" s="17"/>
      <c r="C8" s="18"/>
      <c r="D8" s="19"/>
    </row>
    <row r="11" spans="1:4" ht="12.75">
      <c r="A11" s="81"/>
      <c r="B11" s="81"/>
      <c r="C11" s="81"/>
      <c r="D11" s="81"/>
    </row>
    <row r="12" spans="1:4" ht="12.75">
      <c r="A12" s="81"/>
      <c r="B12" s="81"/>
      <c r="C12" s="81"/>
      <c r="D12" s="81"/>
    </row>
    <row r="13" spans="1:4" ht="12.75">
      <c r="A13" s="81"/>
      <c r="B13" s="81"/>
      <c r="C13" s="81"/>
      <c r="D13" s="81"/>
    </row>
    <row r="14" spans="1:4" ht="12.75">
      <c r="A14" s="81"/>
      <c r="B14" s="81"/>
      <c r="C14" s="81"/>
      <c r="D14" s="81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2:5" ht="22.5">
      <c r="B19" s="4" t="s">
        <v>1</v>
      </c>
      <c r="C19" s="4" t="s">
        <v>72</v>
      </c>
      <c r="D19" s="5">
        <v>2006</v>
      </c>
      <c r="E19" s="5">
        <v>2007</v>
      </c>
    </row>
    <row r="20" spans="1:5" ht="15.75">
      <c r="A20" s="6" t="s">
        <v>3</v>
      </c>
      <c r="B20" s="7">
        <v>4878</v>
      </c>
      <c r="C20" s="7">
        <v>4300</v>
      </c>
      <c r="D20" s="12">
        <v>4000</v>
      </c>
      <c r="E20" s="12">
        <v>4000</v>
      </c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7" spans="2:5" ht="22.5">
      <c r="B27" s="4" t="s">
        <v>1</v>
      </c>
      <c r="C27" s="4" t="s">
        <v>72</v>
      </c>
      <c r="D27" s="5">
        <v>2006</v>
      </c>
      <c r="E27" s="5">
        <v>2007</v>
      </c>
    </row>
    <row r="28" spans="1:5" ht="15.75">
      <c r="A28" s="9" t="s">
        <v>4</v>
      </c>
      <c r="B28" s="10">
        <f>B4+B20</f>
        <v>19880</v>
      </c>
      <c r="C28" s="10">
        <f>C4+C20</f>
        <v>17298</v>
      </c>
      <c r="D28" s="11">
        <f>D4+D20</f>
        <v>19000</v>
      </c>
      <c r="E28" s="11">
        <f>E4+E20</f>
        <v>19000</v>
      </c>
    </row>
  </sheetData>
  <mergeCells count="1">
    <mergeCell ref="A11:D14"/>
  </mergeCells>
  <printOptions/>
  <pageMargins left="0.75" right="0.75" top="1" bottom="1" header="0.4921259845" footer="0.4921259845"/>
  <pageSetup firstPageNumber="12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35642" r:id="rId1"/>
    <oleObject progId="Word.Document.8" shapeId="535643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" sqref="A2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32815</v>
      </c>
      <c r="C4" s="7">
        <v>37421</v>
      </c>
      <c r="D4" s="7">
        <v>39000</v>
      </c>
      <c r="E4" s="7">
        <v>40000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2:5" ht="22.5">
      <c r="B14" s="4" t="s">
        <v>1</v>
      </c>
      <c r="C14" s="4" t="s">
        <v>72</v>
      </c>
      <c r="D14" s="5">
        <v>2006</v>
      </c>
      <c r="E14" s="5">
        <v>2007</v>
      </c>
    </row>
    <row r="15" spans="1:5" ht="15.75">
      <c r="A15" s="6" t="s">
        <v>3</v>
      </c>
      <c r="B15" s="7">
        <v>250</v>
      </c>
      <c r="C15" s="7">
        <v>2250</v>
      </c>
      <c r="D15" s="7">
        <v>1000</v>
      </c>
      <c r="E15" s="7">
        <v>1000</v>
      </c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3" spans="2:5" ht="22.5">
      <c r="B23" s="4" t="s">
        <v>1</v>
      </c>
      <c r="C23" s="4" t="s">
        <v>72</v>
      </c>
      <c r="D23" s="5">
        <v>2006</v>
      </c>
      <c r="E23" s="5">
        <v>2007</v>
      </c>
    </row>
    <row r="24" spans="1:5" ht="15.75">
      <c r="A24" s="9" t="s">
        <v>4</v>
      </c>
      <c r="B24" s="10">
        <f>B4+B15</f>
        <v>33065</v>
      </c>
      <c r="C24" s="10">
        <f>C4+C15</f>
        <v>39671</v>
      </c>
      <c r="D24" s="11">
        <f>SUM(D4+D15)</f>
        <v>40000</v>
      </c>
      <c r="E24" s="11">
        <f>SUM(E4+E15)</f>
        <v>41000</v>
      </c>
    </row>
  </sheetData>
  <printOptions/>
  <pageMargins left="0.75" right="0.75" top="1" bottom="1" header="0.4921259845" footer="0.4921259845"/>
  <pageSetup firstPageNumber="13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32230" r:id="rId1"/>
    <oleObject progId="Word.Document.8" shapeId="532231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8" sqref="F8"/>
    </sheetView>
  </sheetViews>
  <sheetFormatPr defaultColWidth="9.00390625" defaultRowHeight="12.75"/>
  <cols>
    <col min="1" max="1" width="40.00390625" style="0" customWidth="1"/>
    <col min="2" max="3" width="11.75390625" style="0" customWidth="1"/>
    <col min="4" max="4" width="12.625" style="0" customWidth="1"/>
    <col min="5" max="5" width="12.75390625" style="0" customWidth="1"/>
    <col min="6" max="6" width="11.75390625" style="0" customWidth="1"/>
  </cols>
  <sheetData>
    <row r="1" spans="1:5" ht="20.25">
      <c r="A1" s="1" t="s">
        <v>13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14</v>
      </c>
      <c r="B4" s="7">
        <v>240099</v>
      </c>
      <c r="C4" s="7">
        <v>206786</v>
      </c>
      <c r="D4" s="7">
        <v>211500</v>
      </c>
      <c r="E4" s="7">
        <v>212500</v>
      </c>
    </row>
    <row r="5" spans="1:5" ht="12.75">
      <c r="A5" s="36" t="s">
        <v>12</v>
      </c>
      <c r="B5" s="14">
        <v>14783</v>
      </c>
      <c r="C5" s="14"/>
      <c r="D5" s="14"/>
      <c r="E5" s="14"/>
    </row>
    <row r="14" spans="1:4" ht="12.75">
      <c r="A14" s="16"/>
      <c r="B14" s="17"/>
      <c r="C14" s="18"/>
      <c r="D14" s="19"/>
    </row>
    <row r="15" spans="2:5" ht="22.5">
      <c r="B15" s="4" t="s">
        <v>1</v>
      </c>
      <c r="C15" s="4" t="s">
        <v>72</v>
      </c>
      <c r="D15" s="5">
        <v>2006</v>
      </c>
      <c r="E15" s="5">
        <v>2007</v>
      </c>
    </row>
    <row r="16" spans="1:5" ht="15.75">
      <c r="A16" s="6" t="s">
        <v>15</v>
      </c>
      <c r="B16" s="7">
        <v>8309</v>
      </c>
      <c r="C16" s="7">
        <v>4000</v>
      </c>
      <c r="D16" s="7">
        <v>3000</v>
      </c>
      <c r="E16" s="7">
        <v>3000</v>
      </c>
    </row>
    <row r="17" spans="1:5" ht="12.75">
      <c r="A17" s="8" t="s">
        <v>12</v>
      </c>
      <c r="B17" s="34" t="s">
        <v>16</v>
      </c>
      <c r="C17" s="21"/>
      <c r="D17" s="33"/>
      <c r="E17" s="21"/>
    </row>
    <row r="18" spans="1:5" ht="12.75">
      <c r="A18" s="8"/>
      <c r="B18" s="34"/>
      <c r="C18" s="21"/>
      <c r="D18" s="33"/>
      <c r="E18" s="21"/>
    </row>
    <row r="19" spans="1:5" ht="12.75">
      <c r="A19" s="8"/>
      <c r="B19" s="34"/>
      <c r="C19" s="21"/>
      <c r="D19" s="33"/>
      <c r="E19" s="21"/>
    </row>
    <row r="20" spans="1:5" ht="12.75">
      <c r="A20" s="8"/>
      <c r="B20" s="34"/>
      <c r="C20" s="21"/>
      <c r="D20" s="33"/>
      <c r="E20" s="21"/>
    </row>
    <row r="21" spans="1:5" ht="12.75">
      <c r="A21" s="8"/>
      <c r="B21" s="34"/>
      <c r="C21" s="21"/>
      <c r="D21" s="33"/>
      <c r="E21" s="21"/>
    </row>
    <row r="22" spans="1:5" ht="12.75">
      <c r="A22" s="8"/>
      <c r="B22" s="34"/>
      <c r="C22" s="21"/>
      <c r="D22" s="33"/>
      <c r="E22" s="21"/>
    </row>
    <row r="23" spans="1:5" ht="12.75">
      <c r="A23" s="8"/>
      <c r="B23" s="34"/>
      <c r="C23" s="21"/>
      <c r="D23" s="33"/>
      <c r="E23" s="21"/>
    </row>
    <row r="25" spans="2:5" ht="22.5">
      <c r="B25" s="4" t="s">
        <v>1</v>
      </c>
      <c r="C25" s="4" t="s">
        <v>72</v>
      </c>
      <c r="D25" s="5">
        <v>2006</v>
      </c>
      <c r="E25" s="5">
        <v>2007</v>
      </c>
    </row>
    <row r="26" spans="1:5" ht="15.75">
      <c r="A26" s="9" t="s">
        <v>4</v>
      </c>
      <c r="B26" s="10">
        <f>B4+B16</f>
        <v>248408</v>
      </c>
      <c r="C26" s="10">
        <f>C4+C16</f>
        <v>210786</v>
      </c>
      <c r="D26" s="10">
        <f>+D16+D4</f>
        <v>214500</v>
      </c>
      <c r="E26" s="10">
        <f>+E16+E4</f>
        <v>215500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548218" r:id="rId1"/>
    <oleObject progId="Word.Document.8" shapeId="549712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C39" sqref="C39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11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51484</v>
      </c>
      <c r="C4" s="7">
        <f>63488-6000-1543</f>
        <v>55945</v>
      </c>
      <c r="D4" s="31">
        <f>12100+75000</f>
        <v>87100</v>
      </c>
      <c r="E4" s="31">
        <f>12200+76000</f>
        <v>88200</v>
      </c>
    </row>
    <row r="5" spans="1:5" ht="12.75">
      <c r="A5" t="s">
        <v>12</v>
      </c>
      <c r="B5" s="21">
        <v>2686</v>
      </c>
      <c r="C5" s="21"/>
      <c r="E5" s="21"/>
    </row>
    <row r="6" spans="1:4" ht="12.75">
      <c r="A6" s="16"/>
      <c r="B6" s="17"/>
      <c r="C6" s="18"/>
      <c r="D6" s="19"/>
    </row>
    <row r="7" spans="1:4" ht="12.75">
      <c r="A7" s="16"/>
      <c r="B7" s="17"/>
      <c r="C7" s="18"/>
      <c r="D7" s="19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  <row r="19" spans="1:4" ht="12.75">
      <c r="A19" s="20"/>
      <c r="B19" s="20"/>
      <c r="C19" s="20"/>
      <c r="D19" s="20"/>
    </row>
    <row r="20" spans="1:4" ht="12.75">
      <c r="A20" s="20"/>
      <c r="B20" s="20"/>
      <c r="C20" s="20"/>
      <c r="D20" s="20"/>
    </row>
    <row r="21" spans="1:4" ht="12.75">
      <c r="A21" s="20"/>
      <c r="B21" s="20"/>
      <c r="C21" s="20"/>
      <c r="D21" s="20"/>
    </row>
    <row r="22" spans="1:4" ht="12.75">
      <c r="A22" s="20"/>
      <c r="B22" s="20"/>
      <c r="C22" s="20"/>
      <c r="D22" s="20"/>
    </row>
    <row r="23" spans="1:4" ht="12.75">
      <c r="A23" s="20"/>
      <c r="B23" s="20"/>
      <c r="C23" s="20"/>
      <c r="D23" s="20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  <row r="29" spans="2:5" ht="22.5">
      <c r="B29" s="4" t="s">
        <v>1</v>
      </c>
      <c r="C29" s="4" t="s">
        <v>72</v>
      </c>
      <c r="D29" s="5">
        <v>2006</v>
      </c>
      <c r="E29" s="5">
        <v>2007</v>
      </c>
    </row>
    <row r="30" spans="1:5" ht="15.75">
      <c r="A30" s="6" t="s">
        <v>3</v>
      </c>
      <c r="B30" s="7">
        <v>34232</v>
      </c>
      <c r="C30" s="32">
        <v>29375</v>
      </c>
      <c r="D30" s="32">
        <v>0</v>
      </c>
      <c r="E30" s="7">
        <v>0</v>
      </c>
    </row>
    <row r="31" spans="1:5" ht="12.75">
      <c r="A31" t="s">
        <v>12</v>
      </c>
      <c r="B31" s="33">
        <v>6625</v>
      </c>
      <c r="C31" s="34"/>
      <c r="D31" s="34"/>
      <c r="E31" s="34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2:5" ht="22.5">
      <c r="B38" s="4" t="s">
        <v>1</v>
      </c>
      <c r="C38" s="4" t="s">
        <v>72</v>
      </c>
      <c r="D38" s="5">
        <v>2006</v>
      </c>
      <c r="E38" s="5">
        <v>2007</v>
      </c>
    </row>
    <row r="39" spans="1:5" ht="15.75">
      <c r="A39" s="9" t="s">
        <v>4</v>
      </c>
      <c r="B39" s="10">
        <f>B4+B30</f>
        <v>85716</v>
      </c>
      <c r="C39" s="10">
        <f>C4+C30</f>
        <v>85320</v>
      </c>
      <c r="D39" s="10">
        <f>D4+D30</f>
        <v>87100</v>
      </c>
      <c r="E39" s="10">
        <f>E4+E30</f>
        <v>88200</v>
      </c>
    </row>
    <row r="40" ht="12.75">
      <c r="D40" s="35"/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65337" r:id="rId1"/>
    <oleObject progId="Word.Document.8" shapeId="565338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15" sqref="E15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28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87754</v>
      </c>
      <c r="C4" s="7">
        <v>88116</v>
      </c>
      <c r="D4" s="7">
        <v>90000</v>
      </c>
      <c r="E4" s="7">
        <v>90000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2:5" ht="22.5">
      <c r="B13" s="4" t="s">
        <v>1</v>
      </c>
      <c r="C13" s="4" t="s">
        <v>72</v>
      </c>
      <c r="D13" s="5">
        <v>2006</v>
      </c>
      <c r="E13" s="5">
        <v>2007</v>
      </c>
    </row>
    <row r="14" spans="1:5" ht="15.75">
      <c r="A14" s="6" t="s">
        <v>3</v>
      </c>
      <c r="B14" s="7">
        <v>553626</v>
      </c>
      <c r="C14" s="7">
        <v>580463</v>
      </c>
      <c r="D14" s="7">
        <f>780000-79418-24965+1725-5</f>
        <v>677337</v>
      </c>
      <c r="E14" s="7">
        <f>800000+9540-24970+2112-2</f>
        <v>786680</v>
      </c>
    </row>
    <row r="15" spans="1:5" ht="12.75">
      <c r="A15" s="8"/>
      <c r="B15" s="8"/>
      <c r="C15" s="8"/>
      <c r="D15" s="8"/>
      <c r="E15" s="21"/>
    </row>
    <row r="35" spans="2:5" ht="22.5">
      <c r="B35" s="4" t="s">
        <v>1</v>
      </c>
      <c r="C35" s="4" t="s">
        <v>72</v>
      </c>
      <c r="D35" s="5">
        <v>2006</v>
      </c>
      <c r="E35" s="5">
        <v>2007</v>
      </c>
    </row>
    <row r="36" spans="1:5" ht="15.75">
      <c r="A36" s="9" t="s">
        <v>4</v>
      </c>
      <c r="B36" s="10">
        <f>B4+B14</f>
        <v>641380</v>
      </c>
      <c r="C36" s="10">
        <f>C4+C14</f>
        <v>668579</v>
      </c>
      <c r="D36" s="10">
        <f>D4+D14</f>
        <v>767337</v>
      </c>
      <c r="E36" s="10">
        <f>E4+E14</f>
        <v>876680</v>
      </c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676818" r:id="rId1"/>
    <oleObject progId="Word.Document.8" shapeId="676819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12" sqref="F12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6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17469</v>
      </c>
      <c r="C4" s="7">
        <v>17730</v>
      </c>
      <c r="D4" s="7">
        <f>3600+13000</f>
        <v>16600</v>
      </c>
      <c r="E4" s="7">
        <f>3600+13000</f>
        <v>16600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2:5" ht="22.5">
      <c r="B31" s="4" t="s">
        <v>1</v>
      </c>
      <c r="C31" s="4" t="s">
        <v>72</v>
      </c>
      <c r="D31" s="5">
        <v>2006</v>
      </c>
      <c r="E31" s="5">
        <v>2007</v>
      </c>
    </row>
    <row r="32" spans="1:5" ht="15.75">
      <c r="A32" s="6" t="s">
        <v>3</v>
      </c>
      <c r="B32" s="7">
        <v>13391</v>
      </c>
      <c r="C32" s="7">
        <v>7030</v>
      </c>
      <c r="D32" s="7">
        <v>8200</v>
      </c>
      <c r="E32" s="7">
        <v>8200</v>
      </c>
    </row>
    <row r="33" spans="1:5" ht="12.75">
      <c r="A33" s="8"/>
      <c r="B33" s="8"/>
      <c r="C33" s="8"/>
      <c r="D33" s="8"/>
      <c r="E33" s="21"/>
    </row>
    <row r="51" spans="2:5" ht="22.5">
      <c r="B51" s="4" t="s">
        <v>1</v>
      </c>
      <c r="C51" s="4" t="s">
        <v>72</v>
      </c>
      <c r="D51" s="5">
        <v>2006</v>
      </c>
      <c r="E51" s="5">
        <v>2007</v>
      </c>
    </row>
    <row r="52" spans="1:5" ht="15.75">
      <c r="A52" s="9" t="s">
        <v>4</v>
      </c>
      <c r="B52" s="10">
        <f>B4+B32</f>
        <v>30860</v>
      </c>
      <c r="C52" s="10">
        <f>C4+C32</f>
        <v>24760</v>
      </c>
      <c r="D52" s="10">
        <f>D4+D32</f>
        <v>24800</v>
      </c>
      <c r="E52" s="10">
        <f>E4+E32</f>
        <v>24800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40758" r:id="rId1"/>
    <oleObject progId="Word.Document.8" shapeId="540759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3">
      <selection activeCell="C29" sqref="C29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18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32" t="s">
        <v>19</v>
      </c>
      <c r="C4" s="7">
        <v>161</v>
      </c>
      <c r="D4" s="7">
        <v>165</v>
      </c>
      <c r="E4" s="7">
        <v>170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2:5" ht="22.5">
      <c r="B16" s="4" t="s">
        <v>1</v>
      </c>
      <c r="C16" s="4" t="s">
        <v>72</v>
      </c>
      <c r="D16" s="5">
        <v>2006</v>
      </c>
      <c r="E16" s="5">
        <v>2007</v>
      </c>
    </row>
    <row r="17" spans="1:5" ht="15.75">
      <c r="A17" s="6" t="s">
        <v>3</v>
      </c>
      <c r="B17" s="32" t="s">
        <v>19</v>
      </c>
      <c r="C17" s="7">
        <v>0</v>
      </c>
      <c r="D17" s="7">
        <v>0</v>
      </c>
      <c r="E17" s="7">
        <v>0</v>
      </c>
    </row>
    <row r="18" spans="1:5" ht="12.75">
      <c r="A18" s="8"/>
      <c r="B18" s="8"/>
      <c r="C18" s="8"/>
      <c r="D18" s="8"/>
      <c r="E18" s="21"/>
    </row>
    <row r="23" spans="2:5" ht="22.5">
      <c r="B23" s="4" t="s">
        <v>1</v>
      </c>
      <c r="C23" s="4" t="s">
        <v>72</v>
      </c>
      <c r="D23" s="5">
        <v>2006</v>
      </c>
      <c r="E23" s="5">
        <v>2007</v>
      </c>
    </row>
    <row r="24" spans="1:5" ht="15.75">
      <c r="A24" s="9" t="s">
        <v>4</v>
      </c>
      <c r="B24" s="37" t="s">
        <v>19</v>
      </c>
      <c r="C24" s="10">
        <f>C4+C17</f>
        <v>161</v>
      </c>
      <c r="D24" s="10">
        <f>D4+D17</f>
        <v>165</v>
      </c>
      <c r="E24" s="10">
        <f>E4+E17</f>
        <v>170</v>
      </c>
    </row>
    <row r="26" ht="12.75">
      <c r="A26" s="38"/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r:id="rId3"/>
  <headerFooter alignWithMargins="0">
    <oddFooter>&amp;C&amp;P</oddFooter>
  </headerFooter>
  <legacyDrawing r:id="rId2"/>
  <oleObjects>
    <oleObject progId="Word.Document.8" shapeId="602006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0">
      <selection activeCell="C16" sqref="C16"/>
    </sheetView>
  </sheetViews>
  <sheetFormatPr defaultColWidth="9.00390625" defaultRowHeight="12.75"/>
  <cols>
    <col min="1" max="1" width="43.625" style="0" customWidth="1"/>
    <col min="2" max="3" width="11.75390625" style="0" customWidth="1"/>
    <col min="4" max="5" width="10.00390625" style="0" customWidth="1"/>
    <col min="6" max="6" width="11.75390625" style="0" customWidth="1"/>
  </cols>
  <sheetData>
    <row r="1" spans="1:5" ht="20.25">
      <c r="A1" s="1" t="s">
        <v>22</v>
      </c>
      <c r="B1" s="2"/>
      <c r="C1" s="2"/>
      <c r="D1" s="2"/>
      <c r="E1" s="2"/>
    </row>
    <row r="3" spans="2:5" ht="22.5">
      <c r="B3" s="4" t="s">
        <v>23</v>
      </c>
      <c r="C3" s="4" t="s">
        <v>72</v>
      </c>
      <c r="D3" s="5">
        <v>2006</v>
      </c>
      <c r="E3" s="5">
        <v>2007</v>
      </c>
    </row>
    <row r="4" spans="1:5" ht="15.75">
      <c r="A4" s="6" t="s">
        <v>24</v>
      </c>
      <c r="B4" s="7">
        <v>32551</v>
      </c>
      <c r="C4" s="7">
        <v>61846</v>
      </c>
      <c r="D4" s="32" t="s">
        <v>70</v>
      </c>
      <c r="E4" s="32" t="s">
        <v>70</v>
      </c>
    </row>
    <row r="5" spans="1:5" ht="15.75">
      <c r="A5" s="6" t="s">
        <v>25</v>
      </c>
      <c r="B5" s="7">
        <v>8031</v>
      </c>
      <c r="C5" s="7">
        <v>26956</v>
      </c>
      <c r="D5" s="32" t="s">
        <v>70</v>
      </c>
      <c r="E5" s="32" t="s">
        <v>70</v>
      </c>
    </row>
    <row r="6" spans="1:5" ht="15.75">
      <c r="A6" s="6" t="s">
        <v>26</v>
      </c>
      <c r="B6" s="7">
        <v>5719</v>
      </c>
      <c r="C6" s="7">
        <v>9353</v>
      </c>
      <c r="D6" s="32" t="s">
        <v>70</v>
      </c>
      <c r="E6" s="32" t="s">
        <v>70</v>
      </c>
    </row>
    <row r="9" spans="2:5" ht="22.5">
      <c r="B9" s="4" t="s">
        <v>23</v>
      </c>
      <c r="C9" s="4" t="s">
        <v>72</v>
      </c>
      <c r="D9" s="5">
        <v>2006</v>
      </c>
      <c r="E9" s="5">
        <v>2007</v>
      </c>
    </row>
    <row r="10" spans="1:5" ht="15.75">
      <c r="A10" s="9" t="s">
        <v>27</v>
      </c>
      <c r="B10" s="10">
        <f>SUM(B4:B6)</f>
        <v>46301</v>
      </c>
      <c r="C10" s="10">
        <f>SUM(C4:C6)</f>
        <v>98155</v>
      </c>
      <c r="D10" s="10">
        <f>SUM(D4:D6)</f>
        <v>0</v>
      </c>
      <c r="E10" s="10">
        <f>SUM(E4:E6)</f>
        <v>0</v>
      </c>
    </row>
  </sheetData>
  <printOptions/>
  <pageMargins left="0.75" right="0.75" top="1" bottom="1" header="0.4921259845" footer="0.4921259845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">
      <selection activeCell="K5" sqref="K5"/>
    </sheetView>
  </sheetViews>
  <sheetFormatPr defaultColWidth="9.00390625" defaultRowHeight="12.75"/>
  <cols>
    <col min="1" max="1" width="29.125" style="0" customWidth="1"/>
    <col min="7" max="7" width="13.25390625" style="0" customWidth="1"/>
    <col min="8" max="10" width="11.375" style="0" customWidth="1"/>
  </cols>
  <sheetData>
    <row r="1" ht="20.25">
      <c r="A1" s="3" t="s">
        <v>46</v>
      </c>
    </row>
    <row r="4" spans="7:10" ht="25.5" customHeight="1" thickBot="1">
      <c r="G4" s="4" t="s">
        <v>1</v>
      </c>
      <c r="H4" s="4" t="s">
        <v>72</v>
      </c>
      <c r="I4" s="50">
        <v>2006</v>
      </c>
      <c r="J4" s="50">
        <v>2007</v>
      </c>
    </row>
    <row r="5" spans="1:10" ht="16.5" thickBot="1">
      <c r="A5" s="74" t="s">
        <v>47</v>
      </c>
      <c r="B5" s="75"/>
      <c r="C5" s="75"/>
      <c r="D5" s="75"/>
      <c r="E5" s="75"/>
      <c r="F5" s="75"/>
      <c r="G5" s="51">
        <v>6558525</v>
      </c>
      <c r="H5" s="51">
        <f>PŘÍJMY!B17</f>
        <v>6854450</v>
      </c>
      <c r="I5" s="51">
        <f>PŘÍJMY!C17</f>
        <v>6969740</v>
      </c>
      <c r="J5" s="51">
        <f>PŘÍJMY!D17</f>
        <v>7128800</v>
      </c>
    </row>
    <row r="6" spans="1:10" ht="8.25" customHeight="1" thickBot="1">
      <c r="A6" s="52"/>
      <c r="B6" s="52"/>
      <c r="C6" s="52"/>
      <c r="D6" s="52"/>
      <c r="E6" s="52"/>
      <c r="F6" s="52"/>
      <c r="G6" s="53"/>
      <c r="H6" s="23"/>
      <c r="I6" s="54"/>
      <c r="J6" s="55"/>
    </row>
    <row r="7" spans="1:10" ht="16.5" thickBot="1">
      <c r="A7" s="74" t="s">
        <v>48</v>
      </c>
      <c r="B7" s="75"/>
      <c r="C7" s="75"/>
      <c r="D7" s="75"/>
      <c r="E7" s="75"/>
      <c r="F7" s="75"/>
      <c r="G7" s="51">
        <v>95217</v>
      </c>
      <c r="H7" s="63">
        <v>50944</v>
      </c>
      <c r="I7" s="51">
        <v>0</v>
      </c>
      <c r="J7" s="56">
        <v>0</v>
      </c>
    </row>
    <row r="8" spans="1:10" ht="8.25" customHeight="1" thickBot="1">
      <c r="A8" s="52"/>
      <c r="B8" s="52"/>
      <c r="C8" s="52"/>
      <c r="D8" s="52"/>
      <c r="E8" s="52"/>
      <c r="F8" s="52"/>
      <c r="G8" s="53"/>
      <c r="H8" s="13"/>
      <c r="I8" s="13"/>
      <c r="J8" s="13"/>
    </row>
    <row r="9" spans="1:10" ht="16.5" thickBot="1">
      <c r="A9" s="74" t="s">
        <v>49</v>
      </c>
      <c r="B9" s="75"/>
      <c r="C9" s="75"/>
      <c r="D9" s="75"/>
      <c r="E9" s="75"/>
      <c r="F9" s="75"/>
      <c r="G9" s="51">
        <f>G5+G7</f>
        <v>6653742</v>
      </c>
      <c r="H9" s="51">
        <f>H5+H7</f>
        <v>6905394</v>
      </c>
      <c r="I9" s="51">
        <f>I5+I7</f>
        <v>6969740</v>
      </c>
      <c r="J9" s="51">
        <f>J5+J7</f>
        <v>7128800</v>
      </c>
    </row>
    <row r="10" spans="1:10" ht="15.75">
      <c r="A10" s="52"/>
      <c r="B10" s="52"/>
      <c r="C10" s="52"/>
      <c r="D10" s="52"/>
      <c r="E10" s="52"/>
      <c r="F10" s="52"/>
      <c r="G10" s="23"/>
      <c r="H10" s="23"/>
      <c r="I10" s="23"/>
      <c r="J10" s="23"/>
    </row>
    <row r="11" spans="1:6" ht="13.5" thickBot="1">
      <c r="A11" s="57"/>
      <c r="B11" s="58"/>
      <c r="C11" s="58"/>
      <c r="D11" s="58"/>
      <c r="E11" s="58"/>
      <c r="F11" s="58"/>
    </row>
    <row r="12" spans="1:10" ht="16.5" thickBot="1">
      <c r="A12" s="74" t="s">
        <v>50</v>
      </c>
      <c r="B12" s="75"/>
      <c r="C12" s="75"/>
      <c r="D12" s="75"/>
      <c r="E12" s="75"/>
      <c r="F12" s="75"/>
      <c r="G12" s="51">
        <f>SUM(G13:G29)</f>
        <v>6404990</v>
      </c>
      <c r="H12" s="51">
        <f>SUM(H13:H29)</f>
        <v>6905394</v>
      </c>
      <c r="I12" s="51">
        <f>SUM(I13:I29)</f>
        <v>6969740</v>
      </c>
      <c r="J12" s="51">
        <f>SUM(J13:J29)</f>
        <v>7128800</v>
      </c>
    </row>
    <row r="13" spans="1:10" ht="12.75">
      <c r="A13" s="59" t="s">
        <v>51</v>
      </c>
      <c r="B13" s="77" t="s">
        <v>52</v>
      </c>
      <c r="C13" s="77"/>
      <c r="D13" s="77"/>
      <c r="E13" s="77"/>
      <c r="F13" s="77"/>
      <c r="G13" s="60">
        <f>ZEM!$B$43</f>
        <v>58401</v>
      </c>
      <c r="H13" s="60">
        <f>ZEM!$C$43</f>
        <v>115622</v>
      </c>
      <c r="I13" s="60">
        <f>ZEM!$D$43</f>
        <v>117830</v>
      </c>
      <c r="J13" s="60">
        <f>ZEM!$E$43</f>
        <v>117780</v>
      </c>
    </row>
    <row r="14" spans="1:10" ht="12.75">
      <c r="A14" s="78"/>
      <c r="B14" s="76" t="s">
        <v>53</v>
      </c>
      <c r="C14" s="76"/>
      <c r="D14" s="76"/>
      <c r="E14" s="76"/>
      <c r="F14" s="76"/>
      <c r="G14" s="7">
        <f>ŠKO!$B$52</f>
        <v>3836424</v>
      </c>
      <c r="H14" s="7">
        <f>ŠKO!$C$52</f>
        <v>3661215</v>
      </c>
      <c r="I14" s="7">
        <f>ŠKO!$D$52</f>
        <v>3747800</v>
      </c>
      <c r="J14" s="7">
        <f>ŠKO!$E$52</f>
        <v>3757400</v>
      </c>
    </row>
    <row r="15" spans="1:10" ht="12.75">
      <c r="A15" s="79"/>
      <c r="B15" s="76" t="s">
        <v>54</v>
      </c>
      <c r="C15" s="76"/>
      <c r="D15" s="76"/>
      <c r="E15" s="76"/>
      <c r="F15" s="76"/>
      <c r="G15" s="7">
        <f>KULT!$B$35</f>
        <v>125860</v>
      </c>
      <c r="H15" s="7">
        <f>KULT!$C$35</f>
        <v>128930</v>
      </c>
      <c r="I15" s="7">
        <f>KULT!$D$35</f>
        <v>139970</v>
      </c>
      <c r="J15" s="7">
        <f>KULT!$E$35</f>
        <v>124850</v>
      </c>
    </row>
    <row r="16" spans="1:10" ht="12.75">
      <c r="A16" s="79"/>
      <c r="B16" s="76" t="s">
        <v>55</v>
      </c>
      <c r="C16" s="76"/>
      <c r="D16" s="76"/>
      <c r="E16" s="76"/>
      <c r="F16" s="76"/>
      <c r="G16" s="7">
        <f>ZDR!B38</f>
        <v>474034</v>
      </c>
      <c r="H16" s="7">
        <f>ZDR!C38</f>
        <v>458039</v>
      </c>
      <c r="I16" s="7">
        <f>ZDR!D38</f>
        <v>382000</v>
      </c>
      <c r="J16" s="7">
        <f>ZDR!E38</f>
        <v>390000</v>
      </c>
    </row>
    <row r="17" spans="1:10" ht="12.75">
      <c r="A17" s="79"/>
      <c r="B17" s="76" t="s">
        <v>56</v>
      </c>
      <c r="C17" s="76"/>
      <c r="D17" s="76"/>
      <c r="E17" s="76"/>
      <c r="F17" s="76"/>
      <c r="G17" s="7">
        <f>ŽIV!B31</f>
        <v>10304</v>
      </c>
      <c r="H17" s="7">
        <f>ŽIV!C31</f>
        <v>8132</v>
      </c>
      <c r="I17" s="7">
        <f>ŽIV!D31</f>
        <v>9000</v>
      </c>
      <c r="J17" s="7">
        <f>ŽIV!E31</f>
        <v>15500</v>
      </c>
    </row>
    <row r="18" spans="1:10" ht="12.75">
      <c r="A18" s="79"/>
      <c r="B18" s="76" t="s">
        <v>57</v>
      </c>
      <c r="C18" s="76"/>
      <c r="D18" s="76"/>
      <c r="E18" s="76"/>
      <c r="F18" s="76"/>
      <c r="G18" s="7">
        <f>ÚZPL!B27</f>
        <v>6573</v>
      </c>
      <c r="H18" s="7">
        <f>ÚZPL!C27</f>
        <v>7728</v>
      </c>
      <c r="I18" s="7">
        <f>ÚZPL!D27</f>
        <v>8928</v>
      </c>
      <c r="J18" s="7">
        <f>ÚZPL!E27</f>
        <v>9500</v>
      </c>
    </row>
    <row r="19" spans="1:10" ht="12.75">
      <c r="A19" s="79"/>
      <c r="B19" s="76" t="s">
        <v>58</v>
      </c>
      <c r="C19" s="76"/>
      <c r="D19" s="76"/>
      <c r="E19" s="76"/>
      <c r="F19" s="76"/>
      <c r="G19" s="7">
        <f>DOPR!B31</f>
        <v>361962</v>
      </c>
      <c r="H19" s="7">
        <f>DOPR!C31</f>
        <v>1056329</v>
      </c>
      <c r="I19" s="7">
        <f>DOPR!D31</f>
        <v>1071010</v>
      </c>
      <c r="J19" s="7">
        <f>DOPR!E31</f>
        <v>1101020</v>
      </c>
    </row>
    <row r="20" spans="1:10" ht="12.75">
      <c r="A20" s="79"/>
      <c r="B20" s="76" t="s">
        <v>59</v>
      </c>
      <c r="C20" s="76"/>
      <c r="D20" s="76"/>
      <c r="E20" s="76"/>
      <c r="F20" s="76"/>
      <c r="G20" s="7">
        <f>SOC!B29</f>
        <v>330520</v>
      </c>
      <c r="H20" s="7">
        <f>SOC!C29</f>
        <v>324669</v>
      </c>
      <c r="I20" s="7">
        <f>SOC!D29</f>
        <v>340300</v>
      </c>
      <c r="J20" s="7">
        <f>SOC!E29</f>
        <v>347400</v>
      </c>
    </row>
    <row r="21" spans="1:10" ht="12.75">
      <c r="A21" s="79"/>
      <c r="B21" s="76" t="s">
        <v>60</v>
      </c>
      <c r="C21" s="76"/>
      <c r="D21" s="76"/>
      <c r="E21" s="76"/>
      <c r="F21" s="76"/>
      <c r="G21" s="12">
        <f>PO!B28</f>
        <v>19880</v>
      </c>
      <c r="H21" s="12">
        <f>PO!C28</f>
        <v>17298</v>
      </c>
      <c r="I21" s="12">
        <f>PO!D28</f>
        <v>19000</v>
      </c>
      <c r="J21" s="12">
        <f>PO!E28</f>
        <v>19000</v>
      </c>
    </row>
    <row r="22" spans="1:10" ht="12.75">
      <c r="A22" s="79"/>
      <c r="B22" s="76" t="s">
        <v>61</v>
      </c>
      <c r="C22" s="76"/>
      <c r="D22" s="76"/>
      <c r="E22" s="76"/>
      <c r="F22" s="76"/>
      <c r="G22" s="7">
        <f>ZAST!$B$24</f>
        <v>33065</v>
      </c>
      <c r="H22" s="7">
        <f>ZAST!$C$24</f>
        <v>39671</v>
      </c>
      <c r="I22" s="7">
        <f>ZAST!$D$24</f>
        <v>40000</v>
      </c>
      <c r="J22" s="7">
        <f>ZAST!$E$24</f>
        <v>41000</v>
      </c>
    </row>
    <row r="23" spans="1:10" ht="12.75">
      <c r="A23" s="79"/>
      <c r="B23" s="76" t="s">
        <v>62</v>
      </c>
      <c r="C23" s="76"/>
      <c r="D23" s="76"/>
      <c r="E23" s="76"/>
      <c r="F23" s="76"/>
      <c r="G23" s="7">
        <f>KRÚ!B26</f>
        <v>248408</v>
      </c>
      <c r="H23" s="7">
        <f>KRÚ!C26</f>
        <v>210786</v>
      </c>
      <c r="I23" s="7">
        <f>KRÚ!D26</f>
        <v>214500</v>
      </c>
      <c r="J23" s="7">
        <f>KRÚ!E26</f>
        <v>215500</v>
      </c>
    </row>
    <row r="24" spans="1:10" ht="12.75">
      <c r="A24" s="79"/>
      <c r="B24" s="76" t="s">
        <v>63</v>
      </c>
      <c r="C24" s="76"/>
      <c r="D24" s="76"/>
      <c r="E24" s="76"/>
      <c r="F24" s="76"/>
      <c r="G24" s="7">
        <f>REG!B39</f>
        <v>85716</v>
      </c>
      <c r="H24" s="7">
        <f>REG!C39</f>
        <v>85320</v>
      </c>
      <c r="I24" s="7">
        <f>REG!D39</f>
        <v>87100</v>
      </c>
      <c r="J24" s="7">
        <f>REG!E39</f>
        <v>88200</v>
      </c>
    </row>
    <row r="25" spans="1:10" ht="12.75">
      <c r="A25" s="79"/>
      <c r="B25" s="71" t="s">
        <v>64</v>
      </c>
      <c r="C25" s="72"/>
      <c r="D25" s="72"/>
      <c r="E25" s="72"/>
      <c r="F25" s="73"/>
      <c r="G25" s="7">
        <f>NEM!B36</f>
        <v>641380</v>
      </c>
      <c r="H25" s="7">
        <f>NEM!C36</f>
        <v>668579</v>
      </c>
      <c r="I25" s="7">
        <f>NEM!D36</f>
        <v>767337</v>
      </c>
      <c r="J25" s="7">
        <f>NEM!E36</f>
        <v>876680</v>
      </c>
    </row>
    <row r="26" spans="1:10" ht="12.75">
      <c r="A26" s="79"/>
      <c r="B26" s="71" t="s">
        <v>73</v>
      </c>
      <c r="C26" s="72"/>
      <c r="D26" s="72"/>
      <c r="E26" s="72"/>
      <c r="F26" s="73"/>
      <c r="G26" s="32" t="s">
        <v>19</v>
      </c>
      <c r="H26" s="7">
        <f>INF!C52</f>
        <v>24760</v>
      </c>
      <c r="I26" s="7">
        <f>INF!D52</f>
        <v>24800</v>
      </c>
      <c r="J26" s="7">
        <f>INF!E52</f>
        <v>24800</v>
      </c>
    </row>
    <row r="27" spans="1:10" ht="12.75">
      <c r="A27" s="79"/>
      <c r="B27" s="71" t="s">
        <v>74</v>
      </c>
      <c r="C27" s="72"/>
      <c r="D27" s="72"/>
      <c r="E27" s="72"/>
      <c r="F27" s="73"/>
      <c r="G27" s="32" t="s">
        <v>19</v>
      </c>
      <c r="H27" s="7">
        <f>SRR!C24</f>
        <v>161</v>
      </c>
      <c r="I27" s="7">
        <f>SRR!D24</f>
        <v>165</v>
      </c>
      <c r="J27" s="7">
        <f>SRR!E24</f>
        <v>170</v>
      </c>
    </row>
    <row r="28" spans="1:10" ht="12.75">
      <c r="A28" s="79"/>
      <c r="B28" s="71" t="s">
        <v>65</v>
      </c>
      <c r="C28" s="72"/>
      <c r="D28" s="72"/>
      <c r="E28" s="72"/>
      <c r="F28" s="73"/>
      <c r="G28" s="32" t="s">
        <v>19</v>
      </c>
      <c r="H28" s="7">
        <f>REZER!C10</f>
        <v>98155</v>
      </c>
      <c r="I28" s="7">
        <f>REZER!D10</f>
        <v>0</v>
      </c>
      <c r="J28" s="7">
        <f>REZER!E10</f>
        <v>0</v>
      </c>
    </row>
    <row r="29" spans="1:10" ht="12.75">
      <c r="A29" s="79"/>
      <c r="B29" s="71" t="s">
        <v>66</v>
      </c>
      <c r="C29" s="72"/>
      <c r="D29" s="72"/>
      <c r="E29" s="72"/>
      <c r="F29" s="73"/>
      <c r="G29" s="7">
        <v>172463</v>
      </c>
      <c r="H29" s="32" t="s">
        <v>19</v>
      </c>
      <c r="I29" s="32" t="s">
        <v>19</v>
      </c>
      <c r="J29" s="32" t="s">
        <v>19</v>
      </c>
    </row>
    <row r="30" ht="13.5" thickBot="1"/>
    <row r="31" spans="1:10" ht="16.5" thickBot="1">
      <c r="A31" s="74" t="s">
        <v>71</v>
      </c>
      <c r="B31" s="75"/>
      <c r="C31" s="75"/>
      <c r="D31" s="75"/>
      <c r="E31" s="75"/>
      <c r="F31" s="75"/>
      <c r="G31" s="51">
        <f>G5+G7-G12</f>
        <v>248752</v>
      </c>
      <c r="H31" s="51">
        <f>H5+H7-H12</f>
        <v>0</v>
      </c>
      <c r="I31" s="51">
        <f>I5+I7-I12</f>
        <v>0</v>
      </c>
      <c r="J31" s="51">
        <f>J5+J7-J12</f>
        <v>0</v>
      </c>
    </row>
    <row r="35" ht="12.75">
      <c r="G35" s="21"/>
    </row>
  </sheetData>
  <mergeCells count="23">
    <mergeCell ref="A5:F5"/>
    <mergeCell ref="A7:F7"/>
    <mergeCell ref="A9:F9"/>
    <mergeCell ref="A12:F12"/>
    <mergeCell ref="B13:F13"/>
    <mergeCell ref="A14:A29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B29:F29"/>
    <mergeCell ref="A31:F31"/>
    <mergeCell ref="B22:F22"/>
    <mergeCell ref="B23:F23"/>
    <mergeCell ref="B24:F24"/>
    <mergeCell ref="B25:F25"/>
    <mergeCell ref="B27:F27"/>
    <mergeCell ref="B26:F26"/>
  </mergeCells>
  <printOptions/>
  <pageMargins left="0.75" right="0.75" top="1" bottom="1" header="0.4921259845" footer="0.4921259845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6" sqref="D6"/>
    </sheetView>
  </sheetViews>
  <sheetFormatPr defaultColWidth="9.00390625" defaultRowHeight="12.75"/>
  <cols>
    <col min="1" max="1" width="38.625" style="0" customWidth="1"/>
    <col min="2" max="2" width="11.00390625" style="0" customWidth="1"/>
    <col min="5" max="6" width="9.625" style="0" customWidth="1"/>
  </cols>
  <sheetData>
    <row r="1" ht="20.25">
      <c r="A1" s="3" t="s">
        <v>39</v>
      </c>
    </row>
    <row r="4" spans="1:6" ht="25.5" customHeight="1">
      <c r="A4" s="40" t="s">
        <v>29</v>
      </c>
      <c r="B4" s="4" t="s">
        <v>72</v>
      </c>
      <c r="C4" s="41">
        <v>2006</v>
      </c>
      <c r="D4" s="41">
        <v>2007</v>
      </c>
      <c r="E4" s="42" t="s">
        <v>30</v>
      </c>
      <c r="F4" s="42" t="s">
        <v>40</v>
      </c>
    </row>
    <row r="5" spans="1:6" ht="12.75">
      <c r="A5" s="43" t="s">
        <v>31</v>
      </c>
      <c r="B5" s="7">
        <v>2921934</v>
      </c>
      <c r="C5" s="7">
        <v>2971140</v>
      </c>
      <c r="D5" s="7">
        <v>3119700</v>
      </c>
      <c r="E5" s="44">
        <f>+C5/B5</f>
        <v>1.0168402161034438</v>
      </c>
      <c r="F5" s="44">
        <f>+D5/C5</f>
        <v>1.0500010097134433</v>
      </c>
    </row>
    <row r="6" spans="1:6" ht="12.75">
      <c r="A6" s="43" t="s">
        <v>32</v>
      </c>
      <c r="B6" s="7">
        <v>8000</v>
      </c>
      <c r="C6" s="7">
        <v>8000</v>
      </c>
      <c r="D6" s="7">
        <v>8000</v>
      </c>
      <c r="E6" s="44">
        <f aca="true" t="shared" si="0" ref="E6:F17">+C6/B6</f>
        <v>1</v>
      </c>
      <c r="F6" s="44">
        <f t="shared" si="0"/>
        <v>1</v>
      </c>
    </row>
    <row r="7" spans="1:6" ht="12.75">
      <c r="A7" s="43" t="s">
        <v>33</v>
      </c>
      <c r="B7" s="7">
        <v>53231</v>
      </c>
      <c r="C7" s="7">
        <v>53200</v>
      </c>
      <c r="D7" s="7">
        <v>53200</v>
      </c>
      <c r="E7" s="44">
        <f t="shared" si="0"/>
        <v>0.9994176325825177</v>
      </c>
      <c r="F7" s="44">
        <f t="shared" si="0"/>
        <v>1</v>
      </c>
    </row>
    <row r="8" spans="1:6" ht="12.75">
      <c r="A8" s="43" t="s">
        <v>34</v>
      </c>
      <c r="B8" s="45">
        <v>5000</v>
      </c>
      <c r="C8" s="7">
        <v>5000</v>
      </c>
      <c r="D8" s="7">
        <v>5500</v>
      </c>
      <c r="E8" s="44">
        <f t="shared" si="0"/>
        <v>1</v>
      </c>
      <c r="F8" s="44">
        <f t="shared" si="0"/>
        <v>1.1</v>
      </c>
    </row>
    <row r="9" spans="1:6" ht="12.75">
      <c r="A9" s="43" t="s">
        <v>41</v>
      </c>
      <c r="B9" s="45">
        <v>12000</v>
      </c>
      <c r="C9" s="7">
        <v>10000</v>
      </c>
      <c r="D9" s="7">
        <v>10000</v>
      </c>
      <c r="E9" s="44">
        <f t="shared" si="0"/>
        <v>0.8333333333333334</v>
      </c>
      <c r="F9" s="44">
        <f t="shared" si="0"/>
        <v>1</v>
      </c>
    </row>
    <row r="10" spans="1:6" ht="12.75">
      <c r="A10" s="43" t="s">
        <v>43</v>
      </c>
      <c r="B10" s="45">
        <v>166504</v>
      </c>
      <c r="C10" s="7">
        <v>166400</v>
      </c>
      <c r="D10" s="7">
        <v>166400</v>
      </c>
      <c r="E10" s="44">
        <f t="shared" si="0"/>
        <v>0.9993753903810119</v>
      </c>
      <c r="F10" s="44">
        <f t="shared" si="0"/>
        <v>1</v>
      </c>
    </row>
    <row r="11" spans="1:6" ht="12.75">
      <c r="A11" s="43" t="s">
        <v>42</v>
      </c>
      <c r="B11" s="45">
        <f>5750+33</f>
        <v>5783</v>
      </c>
      <c r="C11" s="7">
        <v>1000</v>
      </c>
      <c r="D11" s="7">
        <v>1000</v>
      </c>
      <c r="E11" s="44">
        <f t="shared" si="0"/>
        <v>0.17292062943109113</v>
      </c>
      <c r="F11" s="44"/>
    </row>
    <row r="12" spans="1:6" ht="12.75">
      <c r="A12" s="43" t="s">
        <v>35</v>
      </c>
      <c r="B12" s="45">
        <v>344686</v>
      </c>
      <c r="C12" s="45">
        <v>355000</v>
      </c>
      <c r="D12" s="45">
        <v>365000</v>
      </c>
      <c r="E12" s="62">
        <f t="shared" si="0"/>
        <v>1.02992288633713</v>
      </c>
      <c r="F12" s="62">
        <f t="shared" si="0"/>
        <v>1.028169014084507</v>
      </c>
    </row>
    <row r="13" spans="1:6" ht="25.5">
      <c r="A13" s="49" t="s">
        <v>69</v>
      </c>
      <c r="B13" s="7">
        <v>3260624</v>
      </c>
      <c r="C13" s="7">
        <v>3400000</v>
      </c>
      <c r="D13" s="7">
        <v>3400000</v>
      </c>
      <c r="E13" s="44">
        <f t="shared" si="0"/>
        <v>1.0427451923312838</v>
      </c>
      <c r="F13" s="44">
        <f t="shared" si="0"/>
        <v>1</v>
      </c>
    </row>
    <row r="14" spans="1:6" ht="12.75">
      <c r="A14" s="43" t="s">
        <v>36</v>
      </c>
      <c r="B14" s="7">
        <f>66286+7119</f>
        <v>73405</v>
      </c>
      <c r="C14" s="7">
        <v>0</v>
      </c>
      <c r="D14" s="7">
        <v>0</v>
      </c>
      <c r="E14" s="44">
        <f t="shared" si="0"/>
        <v>0</v>
      </c>
      <c r="F14" s="46" t="s">
        <v>44</v>
      </c>
    </row>
    <row r="15" spans="1:6" ht="12.75">
      <c r="A15" s="43" t="s">
        <v>37</v>
      </c>
      <c r="B15" s="45">
        <v>1810</v>
      </c>
      <c r="C15" s="7">
        <v>0</v>
      </c>
      <c r="D15" s="7">
        <v>0</v>
      </c>
      <c r="E15" s="46" t="s">
        <v>44</v>
      </c>
      <c r="F15" s="46" t="s">
        <v>44</v>
      </c>
    </row>
    <row r="16" spans="1:6" ht="12.75">
      <c r="A16" s="43" t="s">
        <v>38</v>
      </c>
      <c r="B16" s="45">
        <v>1473</v>
      </c>
      <c r="C16" s="7">
        <v>0</v>
      </c>
      <c r="D16" s="7">
        <v>0</v>
      </c>
      <c r="E16" s="46" t="s">
        <v>44</v>
      </c>
      <c r="F16" s="46" t="s">
        <v>44</v>
      </c>
    </row>
    <row r="17" spans="1:6" ht="12.75">
      <c r="A17" s="40" t="s">
        <v>27</v>
      </c>
      <c r="B17" s="47">
        <f>SUM(B5:B16)</f>
        <v>6854450</v>
      </c>
      <c r="C17" s="47">
        <f>SUM(C5:C16)</f>
        <v>6969740</v>
      </c>
      <c r="D17" s="47">
        <f>SUM(D5:D16)</f>
        <v>7128800</v>
      </c>
      <c r="E17" s="48">
        <f t="shared" si="0"/>
        <v>1.016819730248233</v>
      </c>
      <c r="F17" s="48">
        <f t="shared" si="0"/>
        <v>1.022821511275887</v>
      </c>
    </row>
    <row r="18" spans="2:4" ht="12.75">
      <c r="B18" s="21"/>
      <c r="C18" s="21"/>
      <c r="D18" s="21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r:id="rId3"/>
  <headerFooter alignWithMargins="0">
    <oddFooter>&amp;C&amp;P</oddFooter>
  </headerFooter>
  <legacyDrawing r:id="rId2"/>
  <oleObjects>
    <oleObject progId="Word.Document.8" shapeId="7340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6">
      <selection activeCell="F36" sqref="F36"/>
    </sheetView>
  </sheetViews>
  <sheetFormatPr defaultColWidth="9.00390625" defaultRowHeight="12.75"/>
  <cols>
    <col min="1" max="1" width="40.00390625" style="0" customWidth="1"/>
    <col min="2" max="3" width="11.75390625" style="0" customWidth="1"/>
    <col min="4" max="5" width="11.75390625" style="25" customWidth="1"/>
    <col min="6" max="6" width="11.75390625" style="0" customWidth="1"/>
  </cols>
  <sheetData>
    <row r="1" spans="1:5" ht="20.25">
      <c r="A1" s="1" t="s">
        <v>10</v>
      </c>
      <c r="B1" s="2"/>
      <c r="C1" s="2"/>
      <c r="D1" s="24"/>
      <c r="E1" s="24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1563</v>
      </c>
      <c r="C4" s="7">
        <v>54922</v>
      </c>
      <c r="D4" s="12">
        <v>59730</v>
      </c>
      <c r="E4" s="12">
        <v>58280</v>
      </c>
    </row>
    <row r="5" spans="1:4" ht="12.75">
      <c r="A5" s="8"/>
      <c r="B5" s="8"/>
      <c r="C5" s="8"/>
      <c r="D5" s="27"/>
    </row>
    <row r="6" spans="1:7" ht="12.75">
      <c r="A6" s="8"/>
      <c r="B6" s="8"/>
      <c r="C6" s="8"/>
      <c r="D6" s="27"/>
      <c r="G6" s="21"/>
    </row>
    <row r="7" spans="1:4" ht="12.75">
      <c r="A7" s="8"/>
      <c r="B7" s="8"/>
      <c r="C7" s="8"/>
      <c r="D7" s="27"/>
    </row>
    <row r="8" spans="1:4" ht="12.75">
      <c r="A8" s="8"/>
      <c r="B8" s="8"/>
      <c r="C8" s="8"/>
      <c r="D8" s="27"/>
    </row>
    <row r="9" spans="1:4" ht="12.75">
      <c r="A9" s="8"/>
      <c r="B9" s="8"/>
      <c r="C9" s="8"/>
      <c r="D9" s="27"/>
    </row>
    <row r="10" spans="1:4" ht="12.75">
      <c r="A10" s="8"/>
      <c r="B10" s="8"/>
      <c r="C10" s="8"/>
      <c r="D10" s="27"/>
    </row>
    <row r="11" spans="1:4" ht="12.75">
      <c r="A11" s="8"/>
      <c r="B11" s="8"/>
      <c r="C11" s="8"/>
      <c r="D11" s="27"/>
    </row>
    <row r="12" spans="1:4" ht="12.75">
      <c r="A12" s="8"/>
      <c r="B12" s="8"/>
      <c r="C12" s="8"/>
      <c r="D12" s="27"/>
    </row>
    <row r="13" spans="1:4" ht="12.75">
      <c r="A13" s="8"/>
      <c r="B13" s="8"/>
      <c r="C13" s="8"/>
      <c r="D13" s="27"/>
    </row>
    <row r="14" spans="1:4" ht="12.75">
      <c r="A14" s="8"/>
      <c r="B14" s="8"/>
      <c r="C14" s="8"/>
      <c r="D14" s="27"/>
    </row>
    <row r="15" spans="1:4" ht="12.75">
      <c r="A15" s="8"/>
      <c r="B15" s="8"/>
      <c r="C15" s="8"/>
      <c r="D15" s="27"/>
    </row>
    <row r="16" spans="1:4" ht="12.75">
      <c r="A16" s="8"/>
      <c r="B16" s="8"/>
      <c r="C16" s="8"/>
      <c r="D16" s="27"/>
    </row>
    <row r="17" spans="1:4" ht="12.75">
      <c r="A17" s="8"/>
      <c r="B17" s="8"/>
      <c r="C17" s="8"/>
      <c r="D17" s="27"/>
    </row>
    <row r="18" spans="1:4" ht="12.75">
      <c r="A18" s="8"/>
      <c r="B18" s="8"/>
      <c r="C18" s="8"/>
      <c r="D18" s="27"/>
    </row>
    <row r="19" spans="1:4" ht="12.75">
      <c r="A19" s="8"/>
      <c r="B19" s="8"/>
      <c r="C19" s="8"/>
      <c r="D19" s="27"/>
    </row>
    <row r="20" spans="1:4" ht="12.75">
      <c r="A20" s="8"/>
      <c r="B20" s="8"/>
      <c r="C20" s="8"/>
      <c r="D20" s="27"/>
    </row>
    <row r="21" spans="1:4" ht="12.75">
      <c r="A21" s="8"/>
      <c r="B21" s="8"/>
      <c r="C21" s="8"/>
      <c r="D21" s="27"/>
    </row>
    <row r="22" spans="1:4" ht="12.75">
      <c r="A22" s="8"/>
      <c r="B22" s="8"/>
      <c r="C22" s="8"/>
      <c r="D22" s="27"/>
    </row>
    <row r="23" spans="2:5" ht="22.5">
      <c r="B23" s="4" t="s">
        <v>1</v>
      </c>
      <c r="C23" s="4" t="s">
        <v>72</v>
      </c>
      <c r="D23" s="5">
        <v>2006</v>
      </c>
      <c r="E23" s="5">
        <v>2007</v>
      </c>
    </row>
    <row r="24" spans="1:5" ht="15.75">
      <c r="A24" s="6" t="s">
        <v>3</v>
      </c>
      <c r="B24" s="7">
        <v>56838</v>
      </c>
      <c r="C24" s="7">
        <v>60700</v>
      </c>
      <c r="D24" s="12">
        <v>58100</v>
      </c>
      <c r="E24" s="12">
        <v>59500</v>
      </c>
    </row>
    <row r="25" spans="1:6" ht="12.75">
      <c r="A25" s="28"/>
      <c r="B25" s="28"/>
      <c r="C25" s="28"/>
      <c r="D25" s="28"/>
      <c r="E25" s="29"/>
      <c r="F25" s="29"/>
    </row>
    <row r="26" spans="1:6" ht="12.75">
      <c r="A26" s="28"/>
      <c r="B26" s="28"/>
      <c r="C26" s="28"/>
      <c r="D26" s="28"/>
      <c r="E26" s="29"/>
      <c r="F26" s="29"/>
    </row>
    <row r="27" spans="1:6" ht="12.75" hidden="1">
      <c r="A27" s="28"/>
      <c r="B27" s="28"/>
      <c r="C27" s="28"/>
      <c r="D27" s="28"/>
      <c r="E27" s="29"/>
      <c r="F27" s="29"/>
    </row>
    <row r="28" spans="1:6" ht="12.75" hidden="1">
      <c r="A28" s="28"/>
      <c r="B28" s="28"/>
      <c r="C28" s="28"/>
      <c r="D28" s="28"/>
      <c r="E28" s="29"/>
      <c r="F28" s="29"/>
    </row>
    <row r="29" spans="1:6" ht="12.75" hidden="1">
      <c r="A29" s="28"/>
      <c r="B29" s="28"/>
      <c r="C29" s="28"/>
      <c r="D29" s="28"/>
      <c r="E29" s="29"/>
      <c r="F29" s="29"/>
    </row>
    <row r="30" spans="1:6" ht="12.75" hidden="1">
      <c r="A30" s="28"/>
      <c r="B30" s="28"/>
      <c r="C30" s="28"/>
      <c r="D30" s="28"/>
      <c r="E30" s="29"/>
      <c r="F30" s="29"/>
    </row>
    <row r="31" spans="1:6" ht="12.75" hidden="1">
      <c r="A31" s="28"/>
      <c r="B31" s="28"/>
      <c r="C31" s="28"/>
      <c r="D31" s="28"/>
      <c r="E31" s="29"/>
      <c r="F31" s="29"/>
    </row>
    <row r="32" spans="1:6" ht="12.75" hidden="1">
      <c r="A32" s="28"/>
      <c r="B32" s="28"/>
      <c r="C32" s="28"/>
      <c r="D32" s="28"/>
      <c r="E32" s="29"/>
      <c r="F32" s="29"/>
    </row>
    <row r="33" spans="1:6" ht="12.75" hidden="1">
      <c r="A33" s="28"/>
      <c r="B33" s="28"/>
      <c r="C33" s="28"/>
      <c r="D33" s="28"/>
      <c r="E33" s="29"/>
      <c r="F33" s="29"/>
    </row>
    <row r="34" spans="1:6" ht="12.75" hidden="1">
      <c r="A34" s="28"/>
      <c r="B34" s="28"/>
      <c r="C34" s="28"/>
      <c r="D34" s="28"/>
      <c r="E34" s="29"/>
      <c r="F34" s="29"/>
    </row>
    <row r="35" spans="1:6" ht="12.75">
      <c r="A35" s="28"/>
      <c r="B35" s="28"/>
      <c r="C35" s="28"/>
      <c r="D35" s="28"/>
      <c r="E35" s="29"/>
      <c r="F35" s="29"/>
    </row>
    <row r="36" spans="1:6" ht="12.75">
      <c r="A36" s="28"/>
      <c r="B36" s="28"/>
      <c r="C36" s="28"/>
      <c r="D36" s="28"/>
      <c r="E36" s="29"/>
      <c r="F36" s="29"/>
    </row>
    <row r="37" spans="1:6" ht="12.75">
      <c r="A37" s="28"/>
      <c r="B37" s="28"/>
      <c r="C37" s="28"/>
      <c r="D37" s="28"/>
      <c r="E37" s="29"/>
      <c r="F37" s="29"/>
    </row>
    <row r="38" spans="1:6" ht="12.75">
      <c r="A38" s="28"/>
      <c r="B38" s="28"/>
      <c r="C38" s="28"/>
      <c r="D38" s="28"/>
      <c r="E38" s="29"/>
      <c r="F38" s="29"/>
    </row>
    <row r="39" spans="1:6" ht="15.75">
      <c r="A39" s="28"/>
      <c r="B39" s="28"/>
      <c r="C39" s="28"/>
      <c r="D39" s="28"/>
      <c r="E39" s="29"/>
      <c r="F39" s="30"/>
    </row>
    <row r="40" spans="1:6" ht="12.75">
      <c r="A40" s="28"/>
      <c r="B40" s="28"/>
      <c r="C40" s="28"/>
      <c r="D40" s="28"/>
      <c r="E40" s="29"/>
      <c r="F40" s="29"/>
    </row>
    <row r="41" spans="1:4" ht="12.75">
      <c r="A41" s="8"/>
      <c r="B41" s="8"/>
      <c r="C41" s="8"/>
      <c r="D41" s="27"/>
    </row>
    <row r="42" spans="2:5" ht="22.5">
      <c r="B42" s="4" t="s">
        <v>1</v>
      </c>
      <c r="C42" s="4" t="s">
        <v>72</v>
      </c>
      <c r="D42" s="5">
        <v>2006</v>
      </c>
      <c r="E42" s="5">
        <v>2007</v>
      </c>
    </row>
    <row r="43" spans="1:7" ht="15.75">
      <c r="A43" s="9" t="s">
        <v>4</v>
      </c>
      <c r="B43" s="10">
        <f>B4+B24</f>
        <v>58401</v>
      </c>
      <c r="C43" s="10">
        <f>C4+C24</f>
        <v>115622</v>
      </c>
      <c r="D43" s="11">
        <f>+D24+D4</f>
        <v>117830</v>
      </c>
      <c r="E43" s="11">
        <f>+E24+E4</f>
        <v>117780</v>
      </c>
      <c r="G43" s="21"/>
    </row>
    <row r="44" spans="4:5" ht="12.75">
      <c r="D44" s="22"/>
      <c r="E44" s="22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62282" r:id="rId1"/>
    <oleObject progId="Word.Document.8" shapeId="56228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F8" sqref="F8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45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0">
        <v>2006</v>
      </c>
      <c r="E3" s="50">
        <v>2007</v>
      </c>
    </row>
    <row r="4" spans="1:5" ht="15.75">
      <c r="A4" s="6" t="s">
        <v>2</v>
      </c>
      <c r="B4" s="7">
        <v>3819557</v>
      </c>
      <c r="C4" s="7">
        <f>3651715-7000</f>
        <v>3644715</v>
      </c>
      <c r="D4" s="26">
        <v>3730800</v>
      </c>
      <c r="E4" s="26">
        <f>3882400-142000</f>
        <v>3740400</v>
      </c>
    </row>
    <row r="5" spans="1:5" ht="12.75" customHeight="1">
      <c r="A5" s="36" t="s">
        <v>75</v>
      </c>
      <c r="B5" s="14">
        <f>+B4-118480-11707</f>
        <v>3689370</v>
      </c>
      <c r="C5" s="14">
        <f>+C4-2221-64000</f>
        <v>3578494</v>
      </c>
      <c r="D5" s="14"/>
      <c r="E5" s="14"/>
    </row>
    <row r="6" spans="1:5" ht="12.75" customHeight="1">
      <c r="A6" s="13"/>
      <c r="B6" s="14"/>
      <c r="C6" s="14"/>
      <c r="D6" s="14"/>
      <c r="E6" s="14"/>
    </row>
    <row r="7" spans="1:5" ht="12.75" customHeight="1">
      <c r="A7" s="13"/>
      <c r="B7" s="14"/>
      <c r="C7" s="14"/>
      <c r="D7" s="14"/>
      <c r="E7" s="14"/>
    </row>
    <row r="8" spans="1:5" ht="12.75" customHeight="1">
      <c r="A8" s="13"/>
      <c r="B8" s="14"/>
      <c r="C8" s="14"/>
      <c r="D8" s="14"/>
      <c r="E8" s="14"/>
    </row>
    <row r="9" spans="1:5" ht="12.75" customHeight="1">
      <c r="A9" s="13"/>
      <c r="B9" s="14"/>
      <c r="C9" s="14"/>
      <c r="D9" s="14"/>
      <c r="E9" s="14"/>
    </row>
    <row r="10" spans="1:5" ht="12.75" customHeight="1">
      <c r="A10" s="13"/>
      <c r="B10" s="14"/>
      <c r="C10" s="14"/>
      <c r="D10" s="14"/>
      <c r="E10" s="14"/>
    </row>
    <row r="11" spans="1:5" ht="12.75" customHeight="1">
      <c r="A11" s="13"/>
      <c r="B11" s="14"/>
      <c r="C11" s="14"/>
      <c r="D11" s="14"/>
      <c r="E11" s="14"/>
    </row>
    <row r="12" spans="1:5" ht="12.75" customHeight="1">
      <c r="A12" s="13"/>
      <c r="B12" s="14"/>
      <c r="C12" s="14"/>
      <c r="D12" s="14"/>
      <c r="E12" s="14"/>
    </row>
    <row r="13" spans="1:5" ht="12.75" customHeight="1">
      <c r="A13" s="13"/>
      <c r="B13" s="14"/>
      <c r="C13" s="14"/>
      <c r="D13" s="14"/>
      <c r="E13" s="14"/>
    </row>
    <row r="14" spans="1:5" ht="12.75" customHeight="1">
      <c r="A14" s="13"/>
      <c r="B14" s="14"/>
      <c r="C14" s="14"/>
      <c r="D14" s="14"/>
      <c r="E14" s="14"/>
    </row>
    <row r="15" spans="1:5" ht="12.75" customHeight="1">
      <c r="A15" s="13"/>
      <c r="B15" s="14"/>
      <c r="C15" s="14"/>
      <c r="D15" s="14"/>
      <c r="E15" s="14"/>
    </row>
    <row r="16" spans="1:5" ht="12.75" customHeight="1">
      <c r="A16" s="13"/>
      <c r="B16" s="14"/>
      <c r="C16" s="14"/>
      <c r="D16" s="14"/>
      <c r="E16" s="14"/>
    </row>
    <row r="17" spans="1:5" ht="12.75" customHeight="1">
      <c r="A17" s="13"/>
      <c r="B17" s="14"/>
      <c r="C17" s="14"/>
      <c r="D17" s="14"/>
      <c r="E17" s="14"/>
    </row>
    <row r="18" spans="1:5" ht="12.75" customHeight="1">
      <c r="A18" s="13"/>
      <c r="B18" s="14"/>
      <c r="C18" s="14"/>
      <c r="D18" s="14"/>
      <c r="E18" s="14"/>
    </row>
    <row r="19" spans="1:5" ht="12.75" customHeight="1">
      <c r="A19" s="13"/>
      <c r="B19" s="14"/>
      <c r="C19" s="14"/>
      <c r="D19" s="14"/>
      <c r="E19" s="14"/>
    </row>
    <row r="20" spans="1:5" ht="12.75" customHeight="1">
      <c r="A20" s="13"/>
      <c r="B20" s="14"/>
      <c r="C20" s="14"/>
      <c r="D20" s="14"/>
      <c r="E20" s="14"/>
    </row>
    <row r="21" spans="1:5" ht="12.75" customHeight="1">
      <c r="A21" s="13"/>
      <c r="B21" s="14"/>
      <c r="C21" s="14"/>
      <c r="D21" s="14"/>
      <c r="E21" s="14"/>
    </row>
    <row r="22" spans="1:5" ht="12.75" customHeight="1">
      <c r="A22" s="13"/>
      <c r="B22" s="14"/>
      <c r="C22" s="14"/>
      <c r="D22" s="14"/>
      <c r="E22" s="14"/>
    </row>
    <row r="23" spans="1:5" ht="12.75" customHeight="1">
      <c r="A23" s="13"/>
      <c r="B23" s="14"/>
      <c r="C23" s="14"/>
      <c r="D23" s="14"/>
      <c r="E23" s="14"/>
    </row>
    <row r="24" spans="1:5" ht="12.75" customHeight="1">
      <c r="A24" s="13"/>
      <c r="B24" s="14"/>
      <c r="C24" s="14"/>
      <c r="D24" s="14"/>
      <c r="E24" s="14"/>
    </row>
    <row r="25" spans="1:5" ht="12.75" customHeight="1">
      <c r="A25" s="13"/>
      <c r="B25" s="14"/>
      <c r="C25" s="14"/>
      <c r="D25" s="14"/>
      <c r="E25" s="14"/>
    </row>
    <row r="26" spans="1:5" ht="12.75" customHeight="1">
      <c r="A26" s="13"/>
      <c r="B26" s="14"/>
      <c r="C26" s="14"/>
      <c r="D26" s="14"/>
      <c r="E26" s="14"/>
    </row>
    <row r="27" spans="1:5" ht="12.75" customHeight="1">
      <c r="A27" s="13"/>
      <c r="B27" s="14"/>
      <c r="C27" s="14"/>
      <c r="D27" s="14"/>
      <c r="E27" s="14"/>
    </row>
    <row r="28" spans="1:5" ht="12.75" customHeight="1">
      <c r="A28" s="13"/>
      <c r="B28" s="14"/>
      <c r="C28" s="14"/>
      <c r="D28" s="14"/>
      <c r="E28" s="14"/>
    </row>
    <row r="29" spans="1:5" ht="12.75" customHeight="1">
      <c r="A29" s="13"/>
      <c r="B29" s="14"/>
      <c r="C29" s="14"/>
      <c r="D29" s="14"/>
      <c r="E29" s="14"/>
    </row>
    <row r="30" spans="1:5" ht="12.75" customHeight="1">
      <c r="A30" s="13"/>
      <c r="B30" s="14"/>
      <c r="C30" s="14"/>
      <c r="D30" s="14"/>
      <c r="E30" s="14"/>
    </row>
    <row r="31" spans="1:5" ht="12.75" customHeight="1">
      <c r="A31" s="13"/>
      <c r="B31" s="14"/>
      <c r="C31" s="14"/>
      <c r="D31" s="14"/>
      <c r="E31" s="14"/>
    </row>
    <row r="32" spans="1:5" ht="12.75" customHeight="1">
      <c r="A32" s="13"/>
      <c r="B32" s="14"/>
      <c r="C32" s="14"/>
      <c r="D32" s="14"/>
      <c r="E32" s="14"/>
    </row>
    <row r="33" spans="1:5" ht="12.75" customHeight="1">
      <c r="A33" s="13"/>
      <c r="B33" s="14"/>
      <c r="C33" s="14"/>
      <c r="D33" s="14"/>
      <c r="E33" s="14"/>
    </row>
    <row r="34" spans="1:4" ht="12.75">
      <c r="A34" s="8"/>
      <c r="B34" s="8"/>
      <c r="C34" s="8"/>
      <c r="D34" s="8"/>
    </row>
    <row r="35" spans="2:5" ht="22.5">
      <c r="B35" s="4" t="s">
        <v>1</v>
      </c>
      <c r="C35" s="4" t="s">
        <v>72</v>
      </c>
      <c r="D35" s="50">
        <v>2006</v>
      </c>
      <c r="E35" s="50">
        <v>2007</v>
      </c>
    </row>
    <row r="36" spans="1:5" ht="15.75">
      <c r="A36" s="6" t="s">
        <v>3</v>
      </c>
      <c r="B36" s="7">
        <v>16867</v>
      </c>
      <c r="C36" s="7">
        <v>16500</v>
      </c>
      <c r="D36" s="26">
        <v>17000</v>
      </c>
      <c r="E36" s="26">
        <v>17000</v>
      </c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1" spans="2:5" ht="22.5">
      <c r="B51" s="4" t="s">
        <v>1</v>
      </c>
      <c r="C51" s="4" t="s">
        <v>72</v>
      </c>
      <c r="D51" s="50">
        <v>2006</v>
      </c>
      <c r="E51" s="50">
        <v>2007</v>
      </c>
    </row>
    <row r="52" spans="1:5" ht="15.75">
      <c r="A52" s="9" t="s">
        <v>4</v>
      </c>
      <c r="B52" s="10">
        <f>B4+B36</f>
        <v>3836424</v>
      </c>
      <c r="C52" s="10">
        <f>C4+C36</f>
        <v>3661215</v>
      </c>
      <c r="D52" s="10">
        <f>D4+D36</f>
        <v>3747800</v>
      </c>
      <c r="E52" s="10">
        <f>E4+E36</f>
        <v>3757400</v>
      </c>
    </row>
    <row r="54" ht="12.75">
      <c r="A54" s="22"/>
    </row>
    <row r="55" spans="1:5" ht="12.75">
      <c r="A55" s="22"/>
      <c r="B55" s="22"/>
      <c r="C55" s="22"/>
      <c r="D55" s="22"/>
      <c r="E55" s="22"/>
    </row>
    <row r="56" spans="1:5" ht="12.75">
      <c r="A56" s="22"/>
      <c r="B56" s="22"/>
      <c r="C56" s="22"/>
      <c r="D56" s="22"/>
      <c r="E56" s="22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</sheetData>
  <printOptions/>
  <pageMargins left="0.75" right="0.75" top="1" bottom="1" header="0.4921259845" footer="0.4921259845"/>
  <pageSetup firstPageNumber="5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661092" r:id="rId1"/>
    <oleObject progId="Word.Document.8" shapeId="166109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">
      <selection activeCell="G19" sqref="G19"/>
    </sheetView>
  </sheetViews>
  <sheetFormatPr defaultColWidth="9.00390625" defaultRowHeight="12.75"/>
  <cols>
    <col min="1" max="1" width="40.00390625" style="0" customWidth="1"/>
    <col min="2" max="3" width="11.75390625" style="0" customWidth="1"/>
    <col min="4" max="5" width="11.75390625" style="25" customWidth="1"/>
    <col min="6" max="6" width="11.75390625" style="0" customWidth="1"/>
  </cols>
  <sheetData>
    <row r="1" spans="1:5" ht="20.25">
      <c r="A1" s="1" t="s">
        <v>8</v>
      </c>
      <c r="B1" s="24"/>
      <c r="C1" s="24"/>
      <c r="D1" s="24"/>
      <c r="E1" s="24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123462</v>
      </c>
      <c r="C4" s="7">
        <v>127632</v>
      </c>
      <c r="D4" s="12">
        <v>123070</v>
      </c>
      <c r="E4" s="12">
        <v>124350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spans="2:5" ht="26.25" customHeight="1">
      <c r="B19" s="4" t="s">
        <v>1</v>
      </c>
      <c r="C19" s="4" t="s">
        <v>72</v>
      </c>
      <c r="D19" s="5">
        <v>2006</v>
      </c>
      <c r="E19" s="5">
        <v>2007</v>
      </c>
    </row>
    <row r="20" spans="1:5" ht="15.75" customHeight="1">
      <c r="A20" s="6" t="s">
        <v>3</v>
      </c>
      <c r="B20" s="7">
        <v>2398</v>
      </c>
      <c r="C20" s="7">
        <v>1298</v>
      </c>
      <c r="D20" s="12">
        <v>16900</v>
      </c>
      <c r="E20" s="12">
        <v>500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3" spans="1:5" ht="12.75" customHeight="1" hidden="1">
      <c r="A33" s="13"/>
      <c r="B33" s="14"/>
      <c r="C33" s="14"/>
      <c r="D33" s="15"/>
      <c r="E33" s="15"/>
    </row>
    <row r="34" spans="2:5" ht="26.25" customHeight="1">
      <c r="B34" s="4" t="s">
        <v>1</v>
      </c>
      <c r="C34" s="4" t="s">
        <v>72</v>
      </c>
      <c r="D34" s="5">
        <v>2006</v>
      </c>
      <c r="E34" s="5">
        <v>2007</v>
      </c>
    </row>
    <row r="35" spans="1:5" ht="15.75" customHeight="1">
      <c r="A35" s="9" t="s">
        <v>4</v>
      </c>
      <c r="B35" s="10">
        <f>B4+B20</f>
        <v>125860</v>
      </c>
      <c r="C35" s="10">
        <f>C4+C20</f>
        <v>128930</v>
      </c>
      <c r="D35" s="11">
        <f>D4+D20</f>
        <v>139970</v>
      </c>
      <c r="E35" s="11">
        <f>E4+E20</f>
        <v>124850</v>
      </c>
    </row>
    <row r="36" spans="1:5" ht="12.75" customHeight="1">
      <c r="A36" s="13"/>
      <c r="B36" s="14"/>
      <c r="C36" s="14"/>
      <c r="D36" s="15"/>
      <c r="E36" s="15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pans="1:5" ht="12.75" customHeight="1">
      <c r="A43" s="13"/>
      <c r="B43" s="14"/>
      <c r="C43" s="14"/>
      <c r="D43" s="15"/>
      <c r="E43" s="15"/>
    </row>
    <row r="44" spans="1:5" ht="12.75" customHeight="1">
      <c r="A44" s="13"/>
      <c r="B44" s="14"/>
      <c r="C44" s="14"/>
      <c r="D44" s="15"/>
      <c r="E44" s="15"/>
    </row>
    <row r="45" spans="1:5" ht="12.75" customHeight="1">
      <c r="A45" s="13"/>
      <c r="B45" s="14"/>
      <c r="C45" s="14"/>
      <c r="D45" s="15"/>
      <c r="E45" s="15"/>
    </row>
    <row r="46" spans="1:5" ht="12.75" customHeight="1">
      <c r="A46" s="13"/>
      <c r="B46" s="14"/>
      <c r="C46" s="14"/>
      <c r="D46" s="15"/>
      <c r="E46" s="15"/>
    </row>
    <row r="47" spans="1:5" ht="12.75" customHeight="1">
      <c r="A47" s="13"/>
      <c r="B47" s="14"/>
      <c r="C47" s="14"/>
      <c r="D47" s="15"/>
      <c r="E47" s="15"/>
    </row>
    <row r="48" spans="1:5" ht="12.75" customHeight="1">
      <c r="A48" s="13"/>
      <c r="B48" s="14"/>
      <c r="C48" s="14"/>
      <c r="D48" s="15"/>
      <c r="E48" s="15"/>
    </row>
    <row r="49" spans="1:5" ht="12.75" customHeight="1">
      <c r="A49" s="13"/>
      <c r="B49" s="14"/>
      <c r="C49" s="14"/>
      <c r="D49" s="15"/>
      <c r="E49" s="15"/>
    </row>
    <row r="50" spans="1:5" ht="12.75" customHeight="1">
      <c r="A50" s="13"/>
      <c r="B50" s="14"/>
      <c r="C50" s="14"/>
      <c r="D50" s="15"/>
      <c r="E50" s="15"/>
    </row>
    <row r="51" spans="1:5" ht="12.75" customHeight="1">
      <c r="A51" s="13"/>
      <c r="B51" s="14"/>
      <c r="C51" s="14"/>
      <c r="D51" s="15"/>
      <c r="E51" s="15"/>
    </row>
    <row r="52" spans="1:5" ht="12.75" customHeight="1">
      <c r="A52" s="13"/>
      <c r="B52" s="14"/>
      <c r="C52" s="14"/>
      <c r="D52" s="15"/>
      <c r="E52" s="15"/>
    </row>
    <row r="53" spans="1:5" ht="12.75" customHeight="1">
      <c r="A53" s="13"/>
      <c r="B53" s="14"/>
      <c r="C53" s="14"/>
      <c r="D53" s="15"/>
      <c r="E53" s="15"/>
    </row>
    <row r="54" spans="1:5" ht="12.75" customHeight="1">
      <c r="A54" s="13"/>
      <c r="B54" s="14"/>
      <c r="C54" s="14"/>
      <c r="D54" s="15"/>
      <c r="E54" s="15"/>
    </row>
    <row r="55" spans="1:5" ht="12.75" customHeight="1">
      <c r="A55" s="13"/>
      <c r="B55" s="14"/>
      <c r="C55" s="14"/>
      <c r="D55" s="15"/>
      <c r="E55" s="15"/>
    </row>
  </sheetData>
  <printOptions/>
  <pageMargins left="0.75" right="0.75" top="1" bottom="1" header="0.4921259845" footer="0.4921259845"/>
  <pageSetup firstPageNumber="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50443" r:id="rId1"/>
    <oleObject progId="Word.Document.8" shapeId="55044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2">
      <selection activeCell="F37" sqref="F37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68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333073</v>
      </c>
      <c r="C4" s="7">
        <v>254301</v>
      </c>
      <c r="D4" s="12">
        <v>262000</v>
      </c>
      <c r="E4" s="12">
        <v>270000</v>
      </c>
    </row>
    <row r="5" spans="1:5" ht="12.75">
      <c r="A5" s="61"/>
      <c r="B5" s="61"/>
      <c r="C5" s="61"/>
      <c r="D5" s="61"/>
      <c r="E5" s="61"/>
    </row>
    <row r="6" ht="12.75">
      <c r="A6" s="61"/>
    </row>
    <row r="27" spans="2:5" ht="22.5">
      <c r="B27" s="4" t="s">
        <v>1</v>
      </c>
      <c r="C27" s="4" t="s">
        <v>72</v>
      </c>
      <c r="D27" s="5">
        <v>2006</v>
      </c>
      <c r="E27" s="5">
        <v>2007</v>
      </c>
    </row>
    <row r="28" spans="1:5" ht="15.75">
      <c r="A28" s="6" t="s">
        <v>3</v>
      </c>
      <c r="B28" s="7">
        <v>140961</v>
      </c>
      <c r="C28" s="7">
        <v>203738</v>
      </c>
      <c r="D28" s="7">
        <v>120000</v>
      </c>
      <c r="E28" s="7">
        <v>120000</v>
      </c>
    </row>
    <row r="29" ht="12.75">
      <c r="A29" s="61"/>
    </row>
    <row r="37" spans="2:5" ht="22.5">
      <c r="B37" s="4" t="s">
        <v>1</v>
      </c>
      <c r="C37" s="4" t="s">
        <v>72</v>
      </c>
      <c r="D37" s="5">
        <v>2006</v>
      </c>
      <c r="E37" s="5">
        <v>2007</v>
      </c>
    </row>
    <row r="38" spans="1:5" ht="15.75">
      <c r="A38" s="9" t="s">
        <v>4</v>
      </c>
      <c r="B38" s="10">
        <f>B4+B28</f>
        <v>474034</v>
      </c>
      <c r="C38" s="10">
        <f>C4+C28</f>
        <v>458039</v>
      </c>
      <c r="D38" s="10">
        <f>D4+D28</f>
        <v>382000</v>
      </c>
      <c r="E38" s="10">
        <f>E4+E28</f>
        <v>390000</v>
      </c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348766" r:id="rId1"/>
    <oleObject progId="Word.Document.8" shapeId="36597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C3" sqref="C3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80" t="s">
        <v>17</v>
      </c>
      <c r="B1" s="80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8520</v>
      </c>
      <c r="C4" s="12">
        <v>8132</v>
      </c>
      <c r="D4" s="12">
        <v>8000</v>
      </c>
      <c r="E4" s="12">
        <v>14500</v>
      </c>
    </row>
    <row r="20" spans="2:5" ht="22.5">
      <c r="B20" s="4" t="s">
        <v>1</v>
      </c>
      <c r="C20" s="4" t="s">
        <v>72</v>
      </c>
      <c r="D20" s="5">
        <v>2006</v>
      </c>
      <c r="E20" s="5">
        <v>2007</v>
      </c>
    </row>
    <row r="21" spans="1:5" ht="15.75">
      <c r="A21" s="6" t="s">
        <v>3</v>
      </c>
      <c r="B21" s="7">
        <v>1784</v>
      </c>
      <c r="C21" s="7">
        <v>0</v>
      </c>
      <c r="D21" s="7">
        <v>1000</v>
      </c>
      <c r="E21" s="7">
        <v>1000</v>
      </c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2:5" ht="22.5">
      <c r="B30" s="4" t="s">
        <v>1</v>
      </c>
      <c r="C30" s="4" t="s">
        <v>72</v>
      </c>
      <c r="D30" s="5">
        <v>2006</v>
      </c>
      <c r="E30" s="5">
        <v>2007</v>
      </c>
    </row>
    <row r="31" spans="1:5" ht="15.75">
      <c r="A31" s="9" t="s">
        <v>4</v>
      </c>
      <c r="B31" s="10">
        <f>B4+B21</f>
        <v>10304</v>
      </c>
      <c r="C31" s="10">
        <f>C4+C21</f>
        <v>8132</v>
      </c>
      <c r="D31" s="10">
        <f>D21+D4</f>
        <v>9000</v>
      </c>
      <c r="E31" s="10">
        <f>E21+E4</f>
        <v>15500</v>
      </c>
    </row>
  </sheetData>
  <mergeCells count="1">
    <mergeCell ref="A1:B1"/>
  </mergeCells>
  <printOptions/>
  <pageMargins left="0.75" right="0.75" top="1" bottom="1" header="0.4921259845" footer="0.4921259845"/>
  <pageSetup firstPageNumber="8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90315" r:id="rId1"/>
    <oleObject progId="Word.Document.8" shapeId="59031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27" sqref="C27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7" ht="20.25">
      <c r="A1" s="1" t="s">
        <v>7</v>
      </c>
      <c r="B1" s="2"/>
      <c r="C1" s="2"/>
      <c r="D1" s="2"/>
      <c r="E1" s="2"/>
      <c r="G1" s="22"/>
    </row>
    <row r="2" spans="1:7" ht="15.75" customHeight="1">
      <c r="A2" s="3"/>
      <c r="G2" s="22"/>
    </row>
    <row r="3" spans="2:7" ht="22.5">
      <c r="B3" s="4" t="s">
        <v>1</v>
      </c>
      <c r="C3" s="4" t="s">
        <v>72</v>
      </c>
      <c r="D3" s="5">
        <v>2006</v>
      </c>
      <c r="E3" s="5">
        <v>2007</v>
      </c>
      <c r="G3" s="22"/>
    </row>
    <row r="4" spans="1:5" ht="15.75">
      <c r="A4" s="6" t="s">
        <v>2</v>
      </c>
      <c r="B4" s="7">
        <v>54</v>
      </c>
      <c r="C4" s="7">
        <v>300</v>
      </c>
      <c r="D4" s="12">
        <v>500</v>
      </c>
      <c r="E4" s="12">
        <v>500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5" ht="22.5">
      <c r="A12" s="23"/>
      <c r="B12" s="4" t="s">
        <v>1</v>
      </c>
      <c r="C12" s="4" t="s">
        <v>72</v>
      </c>
      <c r="D12" s="5">
        <v>2006</v>
      </c>
      <c r="E12" s="5">
        <v>2007</v>
      </c>
    </row>
    <row r="13" spans="1:5" ht="15.75">
      <c r="A13" s="6" t="s">
        <v>3</v>
      </c>
      <c r="B13" s="7">
        <v>6519</v>
      </c>
      <c r="C13" s="7">
        <f>1428+6000</f>
        <v>7428</v>
      </c>
      <c r="D13" s="12">
        <v>8430</v>
      </c>
      <c r="E13" s="12">
        <v>9000</v>
      </c>
    </row>
    <row r="20" spans="1:5" ht="15.75">
      <c r="A20" s="13"/>
      <c r="B20" s="23"/>
      <c r="C20" s="23"/>
      <c r="D20" s="23"/>
      <c r="E20" s="23"/>
    </row>
    <row r="26" spans="2:5" ht="22.5">
      <c r="B26" s="4" t="s">
        <v>1</v>
      </c>
      <c r="C26" s="4" t="s">
        <v>72</v>
      </c>
      <c r="D26" s="5">
        <v>2006</v>
      </c>
      <c r="E26" s="5">
        <v>2007</v>
      </c>
    </row>
    <row r="27" spans="1:5" ht="15.75">
      <c r="A27" s="9" t="s">
        <v>4</v>
      </c>
      <c r="B27" s="10">
        <f>B4+B13</f>
        <v>6573</v>
      </c>
      <c r="C27" s="10">
        <f>C4+C13</f>
        <v>7728</v>
      </c>
      <c r="D27" s="11">
        <v>8928</v>
      </c>
      <c r="E27" s="11">
        <v>9500</v>
      </c>
    </row>
  </sheetData>
  <printOptions/>
  <pageMargins left="0.75" right="0.75" top="1" bottom="1" header="0.4921259845" footer="0.4921259845"/>
  <pageSetup firstPageNumber="9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44268" r:id="rId1"/>
    <oleObject progId="Word.Document.8" shapeId="5442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schallnerova</cp:lastModifiedBy>
  <cp:lastPrinted>2005-06-07T08:10:32Z</cp:lastPrinted>
  <dcterms:created xsi:type="dcterms:W3CDTF">2005-05-06T07:23:10Z</dcterms:created>
  <dcterms:modified xsi:type="dcterms:W3CDTF">2005-06-09T12:05:08Z</dcterms:modified>
  <cp:category/>
  <cp:version/>
  <cp:contentType/>
  <cp:contentStatus/>
</cp:coreProperties>
</file>